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as Alamos\Documents\Chileenduro\Chileenduro 2021\"/>
    </mc:Choice>
  </mc:AlternateContent>
  <bookViews>
    <workbookView xWindow="0" yWindow="0" windowWidth="23040" windowHeight="9120" tabRatio="914"/>
  </bookViews>
  <sheets>
    <sheet name="Reglamento Ranking" sheetId="22" r:id="rId1"/>
    <sheet name="Pts x carrera" sheetId="8" r:id="rId2"/>
    <sheet name="Rank jinetes CAT" sheetId="5" r:id="rId3"/>
    <sheet name="Ranking equipos" sheetId="18" r:id="rId4"/>
    <sheet name="Base" sheetId="1" state="hidden" r:id="rId5"/>
    <sheet name="Carreras" sheetId="24" state="hidden" r:id="rId6"/>
    <sheet name="Base Jinetes FEI" sheetId="21" state="hidden" r:id="rId7"/>
    <sheet name="base rank equipos" sheetId="12" state="hidden" r:id="rId8"/>
    <sheet name="Equipos" sheetId="10" r:id="rId9"/>
    <sheet name="estadisticas" sheetId="25" state="hidden" r:id="rId10"/>
  </sheets>
  <definedNames>
    <definedName name="_xlnm._FilterDatabase" localSheetId="4" hidden="1">Base!$A$1:$CP$254</definedName>
    <definedName name="_xlnm._FilterDatabase" localSheetId="6" hidden="1">'Base Jinetes FEI'!$A$1:$O$441</definedName>
    <definedName name="_xlnm._FilterDatabase" localSheetId="7" hidden="1">'base rank equipos'!$H$3:$P$30</definedName>
    <definedName name="_xlnm._FilterDatabase" localSheetId="8" hidden="1">Equipos!$A$1:$C$1</definedName>
    <definedName name="_xlnm.Print_Area" localSheetId="6">'Base Jinetes FEI'!$A$2:$O$328</definedName>
    <definedName name="_xlnm.Print_Area" localSheetId="7">'base rank equipos'!$A$1:$U$602</definedName>
    <definedName name="_xlnm.Print_Area" localSheetId="5">Carreras!$A$2:$L$297</definedName>
    <definedName name="_xlnm.Print_Area" localSheetId="1">'Pts x carrera'!$A$2:$I$1091</definedName>
    <definedName name="_xlnm.Print_Area" localSheetId="2">'Rank jinetes CAT'!$A$2:$L$417</definedName>
    <definedName name="_xlnm.Print_Area" localSheetId="3">'Ranking equipos'!$A$2:$M$167</definedName>
    <definedName name="_xlnm.Print_Titles" localSheetId="6">'Base Jinetes FEI'!$3:$4</definedName>
    <definedName name="_xlnm.Print_Titles" localSheetId="7">'base rank equipos'!$2:$3</definedName>
    <definedName name="_xlnm.Print_Titles" localSheetId="5">Carreras!$3:$4</definedName>
    <definedName name="_xlnm.Print_Titles" localSheetId="1">'Pts x carrera'!$3:$4</definedName>
    <definedName name="_xlnm.Print_Titles" localSheetId="2">'Rank jinetes CAT'!$3:$4</definedName>
  </definedNames>
  <calcPr calcId="152511"/>
  <pivotCaches>
    <pivotCache cacheId="246" r:id="rId11"/>
    <pivotCache cacheId="247" r:id="rId12"/>
    <pivotCache cacheId="266" r:id="rId13"/>
    <pivotCache cacheId="333" r:id="rId14"/>
    <pivotCache cacheId="339" r:id="rId15"/>
    <pivotCache cacheId="344" r:id="rId16"/>
    <pivotCache cacheId="355" r:id="rId17"/>
  </pivotCaches>
</workbook>
</file>

<file path=xl/calcChain.xml><?xml version="1.0" encoding="utf-8"?>
<calcChain xmlns="http://schemas.openxmlformats.org/spreadsheetml/2006/main">
  <c r="BB234" i="1" l="1"/>
  <c r="BD234" i="1" s="1"/>
  <c r="BB235" i="1"/>
  <c r="BF235" i="1" s="1"/>
  <c r="BN235" i="1" s="1"/>
  <c r="BB236" i="1"/>
  <c r="BD236" i="1" s="1"/>
  <c r="BB237" i="1"/>
  <c r="BF237" i="1" s="1"/>
  <c r="BN237" i="1" s="1"/>
  <c r="BB238" i="1"/>
  <c r="BD238" i="1" s="1"/>
  <c r="BB247" i="1"/>
  <c r="BF247" i="1" s="1"/>
  <c r="BN247" i="1" s="1"/>
  <c r="BB210" i="1"/>
  <c r="BF210" i="1" s="1"/>
  <c r="BN210" i="1" s="1"/>
  <c r="BB211" i="1"/>
  <c r="BB215" i="1"/>
  <c r="BD215" i="1" s="1"/>
  <c r="BB185" i="1"/>
  <c r="BB186" i="1"/>
  <c r="BF186" i="1" s="1"/>
  <c r="BN186" i="1" s="1"/>
  <c r="BB187" i="1"/>
  <c r="BB188" i="1"/>
  <c r="BF188" i="1" s="1"/>
  <c r="BN188" i="1" s="1"/>
  <c r="BB189" i="1"/>
  <c r="BB190" i="1"/>
  <c r="BF190" i="1" s="1"/>
  <c r="BN190" i="1" s="1"/>
  <c r="BB191" i="1"/>
  <c r="BB192" i="1"/>
  <c r="BF192" i="1" s="1"/>
  <c r="BN192" i="1" s="1"/>
  <c r="BB193" i="1"/>
  <c r="BB199" i="1"/>
  <c r="BB171" i="1"/>
  <c r="BB172" i="1"/>
  <c r="BD172" i="1" s="1"/>
  <c r="BB173" i="1"/>
  <c r="BB175" i="1"/>
  <c r="BB176" i="1"/>
  <c r="BF176" i="1" s="1"/>
  <c r="BN176" i="1" s="1"/>
  <c r="BO3" i="1"/>
  <c r="BO4" i="1" s="1"/>
  <c r="BO5" i="1" s="1"/>
  <c r="BO6" i="1" s="1"/>
  <c r="BO7" i="1" s="1"/>
  <c r="BO8" i="1" s="1"/>
  <c r="BO9" i="1" s="1"/>
  <c r="BO10" i="1" s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O108" i="1" s="1"/>
  <c r="BO109" i="1" s="1"/>
  <c r="BO110" i="1" s="1"/>
  <c r="BO111" i="1" s="1"/>
  <c r="BO112" i="1" s="1"/>
  <c r="BO113" i="1" s="1"/>
  <c r="BO114" i="1" s="1"/>
  <c r="BO115" i="1" s="1"/>
  <c r="BO116" i="1" s="1"/>
  <c r="BO117" i="1" s="1"/>
  <c r="BO118" i="1" s="1"/>
  <c r="BO119" i="1" s="1"/>
  <c r="BO120" i="1" s="1"/>
  <c r="BO121" i="1" s="1"/>
  <c r="BO122" i="1" s="1"/>
  <c r="BO123" i="1" s="1"/>
  <c r="BO124" i="1" s="1"/>
  <c r="BO125" i="1" s="1"/>
  <c r="BO126" i="1" s="1"/>
  <c r="BO127" i="1" s="1"/>
  <c r="BO128" i="1" s="1"/>
  <c r="BO129" i="1" s="1"/>
  <c r="BO130" i="1" s="1"/>
  <c r="BO131" i="1" s="1"/>
  <c r="BO132" i="1" s="1"/>
  <c r="BO133" i="1" s="1"/>
  <c r="BO134" i="1" s="1"/>
  <c r="BO135" i="1" s="1"/>
  <c r="BO136" i="1" s="1"/>
  <c r="BO137" i="1" s="1"/>
  <c r="BO138" i="1" s="1"/>
  <c r="BO139" i="1" s="1"/>
  <c r="BO140" i="1" s="1"/>
  <c r="BO141" i="1" s="1"/>
  <c r="BO142" i="1" s="1"/>
  <c r="BO143" i="1" s="1"/>
  <c r="BO144" i="1" s="1"/>
  <c r="BO145" i="1" s="1"/>
  <c r="BO146" i="1" s="1"/>
  <c r="BO147" i="1" s="1"/>
  <c r="BO148" i="1" s="1"/>
  <c r="BO149" i="1" s="1"/>
  <c r="BO150" i="1" s="1"/>
  <c r="BO151" i="1" s="1"/>
  <c r="BO152" i="1" s="1"/>
  <c r="BO153" i="1" s="1"/>
  <c r="BO154" i="1" s="1"/>
  <c r="BO155" i="1" s="1"/>
  <c r="BO156" i="1" s="1"/>
  <c r="BO157" i="1" s="1"/>
  <c r="BO158" i="1" s="1"/>
  <c r="BO159" i="1" s="1"/>
  <c r="BO160" i="1" s="1"/>
  <c r="BO161" i="1" s="1"/>
  <c r="BO162" i="1" s="1"/>
  <c r="BO163" i="1" s="1"/>
  <c r="BO164" i="1" s="1"/>
  <c r="BO165" i="1" s="1"/>
  <c r="BO166" i="1" s="1"/>
  <c r="BO167" i="1" s="1"/>
  <c r="BO168" i="1" s="1"/>
  <c r="BO169" i="1" s="1"/>
  <c r="BO170" i="1" s="1"/>
  <c r="BO171" i="1" s="1"/>
  <c r="BO172" i="1" s="1"/>
  <c r="BO173" i="1" s="1"/>
  <c r="BO174" i="1" s="1"/>
  <c r="BO175" i="1" s="1"/>
  <c r="BO176" i="1" s="1"/>
  <c r="BO177" i="1" s="1"/>
  <c r="BO178" i="1" s="1"/>
  <c r="BO179" i="1" s="1"/>
  <c r="BO180" i="1" s="1"/>
  <c r="BO181" i="1" s="1"/>
  <c r="BO182" i="1" s="1"/>
  <c r="BO183" i="1" s="1"/>
  <c r="BO184" i="1" s="1"/>
  <c r="BO185" i="1" s="1"/>
  <c r="BO186" i="1" s="1"/>
  <c r="BO187" i="1" s="1"/>
  <c r="BO188" i="1" s="1"/>
  <c r="BO189" i="1" s="1"/>
  <c r="BO190" i="1" s="1"/>
  <c r="BO191" i="1" s="1"/>
  <c r="BO192" i="1" s="1"/>
  <c r="BO193" i="1" s="1"/>
  <c r="BO194" i="1" s="1"/>
  <c r="BO195" i="1" s="1"/>
  <c r="BO196" i="1" s="1"/>
  <c r="BO197" i="1" s="1"/>
  <c r="BO198" i="1" s="1"/>
  <c r="BO199" i="1" s="1"/>
  <c r="BO200" i="1" s="1"/>
  <c r="BO201" i="1" s="1"/>
  <c r="BO202" i="1" s="1"/>
  <c r="BO203" i="1" s="1"/>
  <c r="BO204" i="1" s="1"/>
  <c r="BO205" i="1" s="1"/>
  <c r="BO206" i="1" s="1"/>
  <c r="BO207" i="1" s="1"/>
  <c r="BO208" i="1" s="1"/>
  <c r="BO209" i="1" s="1"/>
  <c r="BO210" i="1" s="1"/>
  <c r="BO211" i="1" s="1"/>
  <c r="BO212" i="1" s="1"/>
  <c r="BO213" i="1" s="1"/>
  <c r="BO214" i="1" s="1"/>
  <c r="BO215" i="1" s="1"/>
  <c r="BO216" i="1" s="1"/>
  <c r="BO217" i="1" s="1"/>
  <c r="BO218" i="1" s="1"/>
  <c r="BO219" i="1" s="1"/>
  <c r="BO220" i="1" s="1"/>
  <c r="BO221" i="1" s="1"/>
  <c r="BO222" i="1" s="1"/>
  <c r="BO223" i="1" s="1"/>
  <c r="BO224" i="1" s="1"/>
  <c r="BO225" i="1" s="1"/>
  <c r="BO226" i="1" s="1"/>
  <c r="BO227" i="1" s="1"/>
  <c r="BO228" i="1" s="1"/>
  <c r="BO229" i="1" s="1"/>
  <c r="BO230" i="1" s="1"/>
  <c r="BO231" i="1" s="1"/>
  <c r="BO232" i="1" s="1"/>
  <c r="BO233" i="1" s="1"/>
  <c r="BO234" i="1" s="1"/>
  <c r="BO235" i="1" s="1"/>
  <c r="BO236" i="1" s="1"/>
  <c r="BO237" i="1" s="1"/>
  <c r="BO238" i="1" s="1"/>
  <c r="BO239" i="1" s="1"/>
  <c r="BO240" i="1" s="1"/>
  <c r="BO241" i="1" s="1"/>
  <c r="BO242" i="1" s="1"/>
  <c r="BO243" i="1" s="1"/>
  <c r="BO244" i="1" s="1"/>
  <c r="BO245" i="1" s="1"/>
  <c r="BO246" i="1" s="1"/>
  <c r="BO247" i="1" s="1"/>
  <c r="BO248" i="1" s="1"/>
  <c r="BO249" i="1" s="1"/>
  <c r="BO250" i="1" s="1"/>
  <c r="BO251" i="1" s="1"/>
  <c r="BO252" i="1" s="1"/>
  <c r="BO253" i="1" s="1"/>
  <c r="BO254" i="1" s="1"/>
  <c r="AZ169" i="1"/>
  <c r="BC169" i="1" s="1"/>
  <c r="BA169" i="1"/>
  <c r="BG169" i="1"/>
  <c r="AZ170" i="1"/>
  <c r="BC170" i="1" s="1"/>
  <c r="BG170" i="1"/>
  <c r="BK170" i="1" s="1"/>
  <c r="AZ171" i="1"/>
  <c r="BC171" i="1" s="1"/>
  <c r="BG171" i="1"/>
  <c r="BL171" i="1" s="1"/>
  <c r="AZ172" i="1"/>
  <c r="BC172" i="1" s="1"/>
  <c r="BG172" i="1"/>
  <c r="BK172" i="1" s="1"/>
  <c r="AZ173" i="1"/>
  <c r="BC173" i="1" s="1"/>
  <c r="BG173" i="1"/>
  <c r="BK173" i="1" s="1"/>
  <c r="AZ174" i="1"/>
  <c r="BC174" i="1" s="1"/>
  <c r="BG174" i="1"/>
  <c r="BI174" i="1" s="1"/>
  <c r="AZ175" i="1"/>
  <c r="BC175" i="1" s="1"/>
  <c r="BG175" i="1"/>
  <c r="BH175" i="1" s="1"/>
  <c r="AZ176" i="1"/>
  <c r="BC176" i="1" s="1"/>
  <c r="BG176" i="1"/>
  <c r="BI176" i="1" s="1"/>
  <c r="AZ177" i="1"/>
  <c r="BA177" i="1"/>
  <c r="BG177" i="1"/>
  <c r="BI177" i="1" s="1"/>
  <c r="AZ178" i="1"/>
  <c r="BC178" i="1" s="1"/>
  <c r="BG178" i="1"/>
  <c r="BI178" i="1" s="1"/>
  <c r="AZ179" i="1"/>
  <c r="BG179" i="1"/>
  <c r="BL179" i="1" s="1"/>
  <c r="AZ180" i="1"/>
  <c r="BG180" i="1"/>
  <c r="BI180" i="1" s="1"/>
  <c r="AZ181" i="1"/>
  <c r="BG181" i="1"/>
  <c r="BK181" i="1" s="1"/>
  <c r="AZ182" i="1"/>
  <c r="BC182" i="1" s="1"/>
  <c r="BG182" i="1"/>
  <c r="BI182" i="1" s="1"/>
  <c r="AZ183" i="1"/>
  <c r="BG183" i="1"/>
  <c r="BK183" i="1" s="1"/>
  <c r="AZ184" i="1"/>
  <c r="BC184" i="1" s="1"/>
  <c r="BG184" i="1"/>
  <c r="BI184" i="1" s="1"/>
  <c r="AZ185" i="1"/>
  <c r="BC185" i="1" s="1"/>
  <c r="BG185" i="1"/>
  <c r="BK185" i="1" s="1"/>
  <c r="AZ186" i="1"/>
  <c r="BC186" i="1" s="1"/>
  <c r="BG186" i="1"/>
  <c r="BI186" i="1" s="1"/>
  <c r="AZ187" i="1"/>
  <c r="BC187" i="1" s="1"/>
  <c r="BG187" i="1"/>
  <c r="BK187" i="1" s="1"/>
  <c r="AZ188" i="1"/>
  <c r="BC188" i="1" s="1"/>
  <c r="BG188" i="1"/>
  <c r="BI188" i="1" s="1"/>
  <c r="AZ189" i="1"/>
  <c r="BC189" i="1" s="1"/>
  <c r="BG189" i="1"/>
  <c r="BI189" i="1" s="1"/>
  <c r="AZ190" i="1"/>
  <c r="BC190" i="1" s="1"/>
  <c r="BG190" i="1"/>
  <c r="BI190" i="1" s="1"/>
  <c r="AZ191" i="1"/>
  <c r="BC191" i="1" s="1"/>
  <c r="BG191" i="1"/>
  <c r="BK191" i="1" s="1"/>
  <c r="AZ192" i="1"/>
  <c r="BC192" i="1" s="1"/>
  <c r="BG192" i="1"/>
  <c r="BI192" i="1" s="1"/>
  <c r="AZ193" i="1"/>
  <c r="BC193" i="1" s="1"/>
  <c r="BG193" i="1"/>
  <c r="BK193" i="1" s="1"/>
  <c r="AZ194" i="1"/>
  <c r="BG194" i="1"/>
  <c r="BI194" i="1" s="1"/>
  <c r="AZ195" i="1"/>
  <c r="BG195" i="1"/>
  <c r="BK195" i="1" s="1"/>
  <c r="AZ196" i="1"/>
  <c r="BC196" i="1" s="1"/>
  <c r="BG196" i="1"/>
  <c r="BI196" i="1" s="1"/>
  <c r="AZ197" i="1"/>
  <c r="BG197" i="1"/>
  <c r="BL197" i="1" s="1"/>
  <c r="AZ198" i="1"/>
  <c r="BG198" i="1"/>
  <c r="BI198" i="1" s="1"/>
  <c r="AZ199" i="1"/>
  <c r="BC199" i="1" s="1"/>
  <c r="BG199" i="1"/>
  <c r="BK199" i="1" s="1"/>
  <c r="AZ200" i="1"/>
  <c r="BC200" i="1" s="1"/>
  <c r="BA200" i="1"/>
  <c r="BG200" i="1"/>
  <c r="BI200" i="1" s="1"/>
  <c r="AZ201" i="1"/>
  <c r="BG201" i="1"/>
  <c r="BH201" i="1" s="1"/>
  <c r="AZ202" i="1"/>
  <c r="BC202" i="1" s="1"/>
  <c r="BG202" i="1"/>
  <c r="BI202" i="1" s="1"/>
  <c r="AZ203" i="1"/>
  <c r="BG203" i="1"/>
  <c r="BK203" i="1" s="1"/>
  <c r="AZ204" i="1"/>
  <c r="BG204" i="1"/>
  <c r="BI204" i="1" s="1"/>
  <c r="AZ205" i="1"/>
  <c r="BG205" i="1"/>
  <c r="BH205" i="1" s="1"/>
  <c r="AZ206" i="1"/>
  <c r="BC206" i="1" s="1"/>
  <c r="BG206" i="1"/>
  <c r="BI206" i="1" s="1"/>
  <c r="AZ207" i="1"/>
  <c r="BC207" i="1" s="1"/>
  <c r="BG207" i="1"/>
  <c r="BI207" i="1" s="1"/>
  <c r="AZ208" i="1"/>
  <c r="BC208" i="1" s="1"/>
  <c r="BG208" i="1"/>
  <c r="AZ209" i="1"/>
  <c r="BG209" i="1"/>
  <c r="BK209" i="1" s="1"/>
  <c r="AZ210" i="1"/>
  <c r="BC210" i="1" s="1"/>
  <c r="BG210" i="1"/>
  <c r="BI210" i="1" s="1"/>
  <c r="AZ211" i="1"/>
  <c r="BC211" i="1" s="1"/>
  <c r="BG211" i="1"/>
  <c r="BH211" i="1" s="1"/>
  <c r="AZ212" i="1"/>
  <c r="BC212" i="1" s="1"/>
  <c r="BG212" i="1"/>
  <c r="BI212" i="1" s="1"/>
  <c r="AZ213" i="1"/>
  <c r="BG213" i="1"/>
  <c r="BH213" i="1" s="1"/>
  <c r="AZ214" i="1"/>
  <c r="BG214" i="1"/>
  <c r="BI214" i="1" s="1"/>
  <c r="AZ215" i="1"/>
  <c r="BC215" i="1" s="1"/>
  <c r="BG215" i="1"/>
  <c r="BH215" i="1" s="1"/>
  <c r="AZ216" i="1"/>
  <c r="BA216" i="1"/>
  <c r="BG216" i="1"/>
  <c r="BI216" i="1" s="1"/>
  <c r="AZ217" i="1"/>
  <c r="BG217" i="1"/>
  <c r="BL217" i="1" s="1"/>
  <c r="AZ218" i="1"/>
  <c r="BC218" i="1" s="1"/>
  <c r="BG218" i="1"/>
  <c r="BL218" i="1" s="1"/>
  <c r="AZ219" i="1"/>
  <c r="BC219" i="1" s="1"/>
  <c r="BG219" i="1"/>
  <c r="BI219" i="1" s="1"/>
  <c r="AZ220" i="1"/>
  <c r="BC220" i="1" s="1"/>
  <c r="BG220" i="1"/>
  <c r="BK220" i="1" s="1"/>
  <c r="AZ221" i="1"/>
  <c r="BG221" i="1"/>
  <c r="BI221" i="1" s="1"/>
  <c r="AZ222" i="1"/>
  <c r="BC222" i="1" s="1"/>
  <c r="BG222" i="1"/>
  <c r="BL222" i="1" s="1"/>
  <c r="AZ223" i="1"/>
  <c r="BC223" i="1" s="1"/>
  <c r="BG223" i="1"/>
  <c r="BI223" i="1" s="1"/>
  <c r="AZ224" i="1"/>
  <c r="BC224" i="1" s="1"/>
  <c r="BG224" i="1"/>
  <c r="BH224" i="1" s="1"/>
  <c r="AZ225" i="1"/>
  <c r="BG225" i="1"/>
  <c r="BK225" i="1" s="1"/>
  <c r="AZ226" i="1"/>
  <c r="BG226" i="1"/>
  <c r="BI226" i="1" s="1"/>
  <c r="AZ227" i="1"/>
  <c r="BC227" i="1" s="1"/>
  <c r="BG227" i="1"/>
  <c r="BL227" i="1" s="1"/>
  <c r="AZ228" i="1"/>
  <c r="BC228" i="1" s="1"/>
  <c r="BG228" i="1"/>
  <c r="BK228" i="1" s="1"/>
  <c r="AZ229" i="1"/>
  <c r="BG229" i="1"/>
  <c r="BK229" i="1" s="1"/>
  <c r="AZ230" i="1"/>
  <c r="BC230" i="1" s="1"/>
  <c r="BG230" i="1"/>
  <c r="BK230" i="1" s="1"/>
  <c r="AZ231" i="1"/>
  <c r="BG231" i="1"/>
  <c r="BK231" i="1" s="1"/>
  <c r="AZ232" i="1"/>
  <c r="BC232" i="1" s="1"/>
  <c r="BG232" i="1"/>
  <c r="BK232" i="1" s="1"/>
  <c r="AZ233" i="1"/>
  <c r="BG233" i="1"/>
  <c r="BK233" i="1" s="1"/>
  <c r="AZ234" i="1"/>
  <c r="BC234" i="1" s="1"/>
  <c r="BG234" i="1"/>
  <c r="BI234" i="1" s="1"/>
  <c r="AZ235" i="1"/>
  <c r="BC235" i="1" s="1"/>
  <c r="BG235" i="1"/>
  <c r="BI235" i="1" s="1"/>
  <c r="AZ236" i="1"/>
  <c r="BC236" i="1" s="1"/>
  <c r="BG236" i="1"/>
  <c r="BI236" i="1" s="1"/>
  <c r="AZ237" i="1"/>
  <c r="BC237" i="1" s="1"/>
  <c r="BG237" i="1"/>
  <c r="BK237" i="1" s="1"/>
  <c r="AZ238" i="1"/>
  <c r="BC238" i="1" s="1"/>
  <c r="BG238" i="1"/>
  <c r="BI238" i="1" s="1"/>
  <c r="AZ239" i="1"/>
  <c r="BC239" i="1" s="1"/>
  <c r="BG239" i="1"/>
  <c r="BI239" i="1" s="1"/>
  <c r="AZ240" i="1"/>
  <c r="BG240" i="1"/>
  <c r="BK240" i="1" s="1"/>
  <c r="AZ241" i="1"/>
  <c r="BG241" i="1"/>
  <c r="BK241" i="1" s="1"/>
  <c r="AZ242" i="1"/>
  <c r="BC242" i="1" s="1"/>
  <c r="BG242" i="1"/>
  <c r="BI242" i="1" s="1"/>
  <c r="AZ243" i="1"/>
  <c r="BC243" i="1" s="1"/>
  <c r="BG243" i="1"/>
  <c r="BI243" i="1" s="1"/>
  <c r="AZ244" i="1"/>
  <c r="BC244" i="1" s="1"/>
  <c r="BG244" i="1"/>
  <c r="BK244" i="1" s="1"/>
  <c r="AZ245" i="1"/>
  <c r="BG245" i="1"/>
  <c r="BK245" i="1" s="1"/>
  <c r="AZ246" i="1"/>
  <c r="BG246" i="1"/>
  <c r="BK246" i="1" s="1"/>
  <c r="AZ247" i="1"/>
  <c r="BC247" i="1" s="1"/>
  <c r="BG247" i="1"/>
  <c r="BI247" i="1" s="1"/>
  <c r="AZ248" i="1"/>
  <c r="BC248" i="1" s="1"/>
  <c r="BA248" i="1"/>
  <c r="BG248" i="1"/>
  <c r="BI248" i="1" s="1"/>
  <c r="AZ249" i="1"/>
  <c r="BC249" i="1" s="1"/>
  <c r="BG249" i="1"/>
  <c r="BI249" i="1" s="1"/>
  <c r="AZ250" i="1"/>
  <c r="BC250" i="1" s="1"/>
  <c r="BG250" i="1"/>
  <c r="BI250" i="1" s="1"/>
  <c r="AZ251" i="1"/>
  <c r="BC251" i="1" s="1"/>
  <c r="BG251" i="1"/>
  <c r="BI251" i="1" s="1"/>
  <c r="AZ252" i="1"/>
  <c r="BC252" i="1" s="1"/>
  <c r="BG252" i="1"/>
  <c r="BK252" i="1" s="1"/>
  <c r="AZ253" i="1"/>
  <c r="BG253" i="1"/>
  <c r="BI253" i="1" s="1"/>
  <c r="AZ254" i="1"/>
  <c r="BG254" i="1"/>
  <c r="BK254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B170" i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C170" i="1"/>
  <c r="D170" i="1"/>
  <c r="D171" i="1" s="1"/>
  <c r="D172" i="1" s="1"/>
  <c r="D173" i="1" s="1"/>
  <c r="D174" i="1" s="1"/>
  <c r="D175" i="1" s="1"/>
  <c r="D176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5" i="1" s="1"/>
  <c r="D196" i="1" s="1"/>
  <c r="D197" i="1" s="1"/>
  <c r="D198" i="1" s="1"/>
  <c r="D199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9" i="1" s="1"/>
  <c r="D250" i="1" s="1"/>
  <c r="D251" i="1" s="1"/>
  <c r="D252" i="1" s="1"/>
  <c r="D253" i="1" s="1"/>
  <c r="D254" i="1" s="1"/>
  <c r="E170" i="1"/>
  <c r="E171" i="1" s="1"/>
  <c r="E172" i="1" s="1"/>
  <c r="E173" i="1" s="1"/>
  <c r="E175" i="1" s="1"/>
  <c r="E176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5" i="1" s="1"/>
  <c r="E196" i="1" s="1"/>
  <c r="E197" i="1" s="1"/>
  <c r="E198" i="1" s="1"/>
  <c r="E199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3" i="1" s="1"/>
  <c r="E214" i="1" s="1"/>
  <c r="E215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40" i="1" s="1"/>
  <c r="E241" i="1" s="1"/>
  <c r="E242" i="1" s="1"/>
  <c r="E243" i="1" s="1"/>
  <c r="E244" i="1" s="1"/>
  <c r="E245" i="1" s="1"/>
  <c r="E246" i="1" s="1"/>
  <c r="E247" i="1" s="1"/>
  <c r="E249" i="1" s="1"/>
  <c r="E250" i="1" s="1"/>
  <c r="E251" i="1" s="1"/>
  <c r="E252" i="1" s="1"/>
  <c r="E253" i="1" s="1"/>
  <c r="E254" i="1" s="1"/>
  <c r="BL191" i="1" l="1"/>
  <c r="BK175" i="1"/>
  <c r="BK216" i="1"/>
  <c r="BK211" i="1"/>
  <c r="BF238" i="1"/>
  <c r="BN238" i="1" s="1"/>
  <c r="BF234" i="1"/>
  <c r="BN234" i="1" s="1"/>
  <c r="BH248" i="1"/>
  <c r="BH247" i="1"/>
  <c r="BF236" i="1"/>
  <c r="BN236" i="1" s="1"/>
  <c r="BH221" i="1"/>
  <c r="BH236" i="1"/>
  <c r="BH226" i="1"/>
  <c r="BK217" i="1"/>
  <c r="BH216" i="1"/>
  <c r="BL215" i="1"/>
  <c r="BH183" i="1"/>
  <c r="BK189" i="1"/>
  <c r="BH189" i="1"/>
  <c r="BL173" i="1"/>
  <c r="BH249" i="1"/>
  <c r="BH239" i="1"/>
  <c r="BL209" i="1"/>
  <c r="BL199" i="1"/>
  <c r="BL185" i="1"/>
  <c r="BH243" i="1"/>
  <c r="BK236" i="1"/>
  <c r="BK226" i="1"/>
  <c r="BH207" i="1"/>
  <c r="BK201" i="1"/>
  <c r="BK223" i="1"/>
  <c r="BI209" i="1"/>
  <c r="BK235" i="1"/>
  <c r="BL234" i="1"/>
  <c r="BK219" i="1"/>
  <c r="BK248" i="1"/>
  <c r="BH242" i="1"/>
  <c r="BL239" i="1"/>
  <c r="BL236" i="1"/>
  <c r="BH235" i="1"/>
  <c r="BH234" i="1"/>
  <c r="BL226" i="1"/>
  <c r="BH223" i="1"/>
  <c r="BH220" i="1"/>
  <c r="BH219" i="1"/>
  <c r="BL213" i="1"/>
  <c r="BK210" i="1"/>
  <c r="BB202" i="1"/>
  <c r="BD202" i="1" s="1"/>
  <c r="BL195" i="1"/>
  <c r="BL189" i="1"/>
  <c r="BL181" i="1"/>
  <c r="BH172" i="1"/>
  <c r="BI170" i="1"/>
  <c r="BL251" i="1"/>
  <c r="BL238" i="1"/>
  <c r="BL231" i="1"/>
  <c r="BK251" i="1"/>
  <c r="BL250" i="1"/>
  <c r="BL247" i="1"/>
  <c r="BK238" i="1"/>
  <c r="BL221" i="1"/>
  <c r="BK253" i="1"/>
  <c r="BH251" i="1"/>
  <c r="BH250" i="1"/>
  <c r="BL249" i="1"/>
  <c r="BL248" i="1"/>
  <c r="BK247" i="1"/>
  <c r="BK243" i="1"/>
  <c r="BL242" i="1"/>
  <c r="BH238" i="1"/>
  <c r="BL235" i="1"/>
  <c r="BH231" i="1"/>
  <c r="BH230" i="1"/>
  <c r="BL223" i="1"/>
  <c r="BK221" i="1"/>
  <c r="BL220" i="1"/>
  <c r="BL219" i="1"/>
  <c r="BL216" i="1"/>
  <c r="BH214" i="1"/>
  <c r="BH212" i="1"/>
  <c r="BK207" i="1"/>
  <c r="BK206" i="1"/>
  <c r="BK205" i="1"/>
  <c r="BB204" i="1"/>
  <c r="BD204" i="1" s="1"/>
  <c r="BH197" i="1"/>
  <c r="BH193" i="1"/>
  <c r="BH187" i="1"/>
  <c r="BH177" i="1"/>
  <c r="BH170" i="1"/>
  <c r="BB200" i="1"/>
  <c r="BD200" i="1" s="1"/>
  <c r="BI220" i="1"/>
  <c r="BI231" i="1"/>
  <c r="BL214" i="1"/>
  <c r="BL212" i="1"/>
  <c r="BB208" i="1"/>
  <c r="BD208" i="1" s="1"/>
  <c r="BL177" i="1"/>
  <c r="BL170" i="1"/>
  <c r="BL243" i="1"/>
  <c r="BL230" i="1"/>
  <c r="BK214" i="1"/>
  <c r="BK212" i="1"/>
  <c r="BL207" i="1"/>
  <c r="BK197" i="1"/>
  <c r="BB197" i="1"/>
  <c r="BK177" i="1"/>
  <c r="BI187" i="1"/>
  <c r="BI197" i="1"/>
  <c r="BB224" i="1"/>
  <c r="BB246" i="1"/>
  <c r="BD246" i="1" s="1"/>
  <c r="BC246" i="1"/>
  <c r="BB230" i="1"/>
  <c r="BD230" i="1" s="1"/>
  <c r="BB254" i="1"/>
  <c r="BD254" i="1" s="1"/>
  <c r="BC254" i="1"/>
  <c r="BB248" i="1"/>
  <c r="BD248" i="1" s="1"/>
  <c r="BI246" i="1"/>
  <c r="BL246" i="1"/>
  <c r="BH246" i="1"/>
  <c r="BI245" i="1"/>
  <c r="BL245" i="1"/>
  <c r="BH245" i="1"/>
  <c r="BC241" i="1"/>
  <c r="BB241" i="1"/>
  <c r="BI232" i="1"/>
  <c r="BH232" i="1"/>
  <c r="BL232" i="1"/>
  <c r="BH229" i="1"/>
  <c r="BI229" i="1"/>
  <c r="BL229" i="1"/>
  <c r="BI225" i="1"/>
  <c r="BL225" i="1"/>
  <c r="BH225" i="1"/>
  <c r="BI218" i="1"/>
  <c r="BK218" i="1"/>
  <c r="BH218" i="1"/>
  <c r="BC216" i="1"/>
  <c r="BB227" i="1"/>
  <c r="BB222" i="1"/>
  <c r="BB228" i="1"/>
  <c r="BD228" i="1" s="1"/>
  <c r="BB239" i="1"/>
  <c r="BB216" i="1"/>
  <c r="BB232" i="1"/>
  <c r="BD232" i="1" s="1"/>
  <c r="BH252" i="1"/>
  <c r="BI252" i="1"/>
  <c r="BL252" i="1"/>
  <c r="BC245" i="1"/>
  <c r="BB245" i="1"/>
  <c r="BB242" i="1"/>
  <c r="BD242" i="1" s="1"/>
  <c r="BI233" i="1"/>
  <c r="BL233" i="1"/>
  <c r="BH233" i="1"/>
  <c r="BC229" i="1"/>
  <c r="BB229" i="1"/>
  <c r="BC225" i="1"/>
  <c r="BB225" i="1"/>
  <c r="BD225" i="1" s="1"/>
  <c r="BK222" i="1"/>
  <c r="BH222" i="1"/>
  <c r="BI222" i="1"/>
  <c r="BB195" i="1"/>
  <c r="BB183" i="1"/>
  <c r="BB179" i="1"/>
  <c r="BL169" i="1"/>
  <c r="BH169" i="1"/>
  <c r="BK169" i="1"/>
  <c r="BI169" i="1"/>
  <c r="C171" i="1"/>
  <c r="BA170" i="1"/>
  <c r="BL254" i="1"/>
  <c r="BI254" i="1"/>
  <c r="BH254" i="1"/>
  <c r="BL253" i="1"/>
  <c r="BH253" i="1"/>
  <c r="BB244" i="1"/>
  <c r="BD244" i="1" s="1"/>
  <c r="BI240" i="1"/>
  <c r="BL240" i="1"/>
  <c r="BH240" i="1"/>
  <c r="BC233" i="1"/>
  <c r="BB233" i="1"/>
  <c r="BB196" i="1"/>
  <c r="BD196" i="1" s="1"/>
  <c r="BB243" i="1"/>
  <c r="BB218" i="1"/>
  <c r="BD218" i="1" s="1"/>
  <c r="BC253" i="1"/>
  <c r="BB253" i="1"/>
  <c r="BI244" i="1"/>
  <c r="BH244" i="1"/>
  <c r="BL244" i="1"/>
  <c r="BH241" i="1"/>
  <c r="BI241" i="1"/>
  <c r="BL241" i="1"/>
  <c r="BI237" i="1"/>
  <c r="BH237" i="1"/>
  <c r="BL237" i="1"/>
  <c r="BI228" i="1"/>
  <c r="BL228" i="1"/>
  <c r="BH228" i="1"/>
  <c r="BK227" i="1"/>
  <c r="BH227" i="1"/>
  <c r="BI227" i="1"/>
  <c r="BC221" i="1"/>
  <c r="BB221" i="1"/>
  <c r="BB198" i="1"/>
  <c r="BD198" i="1" s="1"/>
  <c r="BC198" i="1"/>
  <c r="BB194" i="1"/>
  <c r="BD194" i="1" s="1"/>
  <c r="BC194" i="1"/>
  <c r="BB181" i="1"/>
  <c r="BB177" i="1"/>
  <c r="BB184" i="1"/>
  <c r="BD184" i="1" s="1"/>
  <c r="BB249" i="1"/>
  <c r="BB250" i="1"/>
  <c r="BD250" i="1" s="1"/>
  <c r="BB240" i="1"/>
  <c r="BD240" i="1" s="1"/>
  <c r="BC231" i="1"/>
  <c r="BB231" i="1"/>
  <c r="BC226" i="1"/>
  <c r="BB226" i="1"/>
  <c r="BD226" i="1" s="1"/>
  <c r="BI224" i="1"/>
  <c r="BK224" i="1"/>
  <c r="BH209" i="1"/>
  <c r="BK208" i="1"/>
  <c r="BI208" i="1"/>
  <c r="BC204" i="1"/>
  <c r="BI203" i="1"/>
  <c r="BH203" i="1"/>
  <c r="BK179" i="1"/>
  <c r="BI179" i="1"/>
  <c r="BH179" i="1"/>
  <c r="BB174" i="1"/>
  <c r="BD174" i="1" s="1"/>
  <c r="BB170" i="1"/>
  <c r="BD170" i="1" s="1"/>
  <c r="BB207" i="1"/>
  <c r="BD207" i="1" s="1"/>
  <c r="BB223" i="1"/>
  <c r="BD223" i="1" s="1"/>
  <c r="BI230" i="1"/>
  <c r="BI213" i="1"/>
  <c r="BK213" i="1"/>
  <c r="BI211" i="1"/>
  <c r="BL211" i="1"/>
  <c r="BI205" i="1"/>
  <c r="BL205" i="1"/>
  <c r="BI201" i="1"/>
  <c r="BL201" i="1"/>
  <c r="BI199" i="1"/>
  <c r="BH199" i="1"/>
  <c r="BI195" i="1"/>
  <c r="BH195" i="1"/>
  <c r="BI191" i="1"/>
  <c r="BH191" i="1"/>
  <c r="BI185" i="1"/>
  <c r="BH185" i="1"/>
  <c r="BI181" i="1"/>
  <c r="BH181" i="1"/>
  <c r="BI173" i="1"/>
  <c r="BH173" i="1"/>
  <c r="BI171" i="1"/>
  <c r="BK171" i="1"/>
  <c r="BH171" i="1"/>
  <c r="BB169" i="1"/>
  <c r="BD169" i="1" s="1"/>
  <c r="BB212" i="1"/>
  <c r="BD212" i="1" s="1"/>
  <c r="BB206" i="1"/>
  <c r="BD206" i="1" s="1"/>
  <c r="BB252" i="1"/>
  <c r="BD252" i="1" s="1"/>
  <c r="BK250" i="1"/>
  <c r="BK249" i="1"/>
  <c r="BK242" i="1"/>
  <c r="BC240" i="1"/>
  <c r="BK239" i="1"/>
  <c r="BK234" i="1"/>
  <c r="BL224" i="1"/>
  <c r="BI217" i="1"/>
  <c r="BH217" i="1"/>
  <c r="BI215" i="1"/>
  <c r="BK215" i="1"/>
  <c r="BC214" i="1"/>
  <c r="BB214" i="1"/>
  <c r="BC205" i="1"/>
  <c r="BB205" i="1"/>
  <c r="BL203" i="1"/>
  <c r="BC203" i="1"/>
  <c r="BB203" i="1"/>
  <c r="BB201" i="1"/>
  <c r="BI193" i="1"/>
  <c r="BL193" i="1"/>
  <c r="BL187" i="1"/>
  <c r="BI183" i="1"/>
  <c r="BL183" i="1"/>
  <c r="BB182" i="1"/>
  <c r="BD182" i="1" s="1"/>
  <c r="BC180" i="1"/>
  <c r="BB180" i="1"/>
  <c r="BD180" i="1" s="1"/>
  <c r="BB178" i="1"/>
  <c r="BD178" i="1" s="1"/>
  <c r="BB219" i="1"/>
  <c r="BB251" i="1"/>
  <c r="BC217" i="1"/>
  <c r="BB217" i="1"/>
  <c r="BD217" i="1" s="1"/>
  <c r="BC213" i="1"/>
  <c r="BB213" i="1"/>
  <c r="BC209" i="1"/>
  <c r="BB209" i="1"/>
  <c r="BI175" i="1"/>
  <c r="BL175" i="1"/>
  <c r="BI172" i="1"/>
  <c r="BL172" i="1"/>
  <c r="BB220" i="1"/>
  <c r="BD220" i="1" s="1"/>
  <c r="BF172" i="1"/>
  <c r="BN172" i="1" s="1"/>
  <c r="BD205" i="1"/>
  <c r="BL204" i="1"/>
  <c r="BH204" i="1"/>
  <c r="BL202" i="1"/>
  <c r="BH202" i="1"/>
  <c r="BK202" i="1"/>
  <c r="BC195" i="1"/>
  <c r="BL192" i="1"/>
  <c r="BH192" i="1"/>
  <c r="BK192" i="1"/>
  <c r="BL184" i="1"/>
  <c r="BH184" i="1"/>
  <c r="BK184" i="1"/>
  <c r="BL180" i="1"/>
  <c r="BH180" i="1"/>
  <c r="BK180" i="1"/>
  <c r="BL176" i="1"/>
  <c r="BH176" i="1"/>
  <c r="BK176" i="1"/>
  <c r="BD247" i="1"/>
  <c r="BD237" i="1"/>
  <c r="BD235" i="1"/>
  <c r="BF211" i="1"/>
  <c r="BN211" i="1" s="1"/>
  <c r="BD211" i="1"/>
  <c r="BL210" i="1"/>
  <c r="BH210" i="1"/>
  <c r="BC201" i="1"/>
  <c r="BL198" i="1"/>
  <c r="BH198" i="1"/>
  <c r="BK198" i="1"/>
  <c r="BL194" i="1"/>
  <c r="BH194" i="1"/>
  <c r="BK194" i="1"/>
  <c r="BL186" i="1"/>
  <c r="BH186" i="1"/>
  <c r="BK186" i="1"/>
  <c r="BC183" i="1"/>
  <c r="BC179" i="1"/>
  <c r="BF215" i="1"/>
  <c r="BN215" i="1" s="1"/>
  <c r="BL208" i="1"/>
  <c r="BH208" i="1"/>
  <c r="BL200" i="1"/>
  <c r="BH200" i="1"/>
  <c r="BK200" i="1"/>
  <c r="BC197" i="1"/>
  <c r="BL188" i="1"/>
  <c r="BH188" i="1"/>
  <c r="BK188" i="1"/>
  <c r="BL182" i="1"/>
  <c r="BH182" i="1"/>
  <c r="BK182" i="1"/>
  <c r="BL178" i="1"/>
  <c r="BH178" i="1"/>
  <c r="BK178" i="1"/>
  <c r="BJ169" i="1"/>
  <c r="BE169" i="1" s="1"/>
  <c r="BL206" i="1"/>
  <c r="BH206" i="1"/>
  <c r="BK204" i="1"/>
  <c r="BL196" i="1"/>
  <c r="BH196" i="1"/>
  <c r="BK196" i="1"/>
  <c r="BL190" i="1"/>
  <c r="BH190" i="1"/>
  <c r="BK190" i="1"/>
  <c r="BC181" i="1"/>
  <c r="BC177" i="1"/>
  <c r="BL174" i="1"/>
  <c r="BH174" i="1"/>
  <c r="BK174" i="1"/>
  <c r="BF199" i="1"/>
  <c r="BN199" i="1" s="1"/>
  <c r="BF193" i="1"/>
  <c r="BN193" i="1" s="1"/>
  <c r="BF191" i="1"/>
  <c r="BN191" i="1" s="1"/>
  <c r="BF189" i="1"/>
  <c r="BN189" i="1" s="1"/>
  <c r="BF187" i="1"/>
  <c r="BN187" i="1" s="1"/>
  <c r="BF185" i="1"/>
  <c r="BN185" i="1" s="1"/>
  <c r="BF175" i="1"/>
  <c r="BN175" i="1" s="1"/>
  <c r="BF173" i="1"/>
  <c r="BN173" i="1" s="1"/>
  <c r="BD210" i="1"/>
  <c r="BD192" i="1"/>
  <c r="BD190" i="1"/>
  <c r="BD188" i="1"/>
  <c r="BD186" i="1"/>
  <c r="BD176" i="1"/>
  <c r="BD199" i="1"/>
  <c r="BD193" i="1"/>
  <c r="BD191" i="1"/>
  <c r="BD189" i="1"/>
  <c r="BD187" i="1"/>
  <c r="BD185" i="1"/>
  <c r="BD175" i="1"/>
  <c r="BD173" i="1"/>
  <c r="BF171" i="1"/>
  <c r="BN171" i="1" s="1"/>
  <c r="BD171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BB153" i="1"/>
  <c r="BD153" i="1" s="1"/>
  <c r="BB154" i="1"/>
  <c r="BD154" i="1" s="1"/>
  <c r="BB155" i="1"/>
  <c r="BD155" i="1" s="1"/>
  <c r="BB156" i="1"/>
  <c r="BF156" i="1" s="1"/>
  <c r="BN156" i="1" s="1"/>
  <c r="BB165" i="1"/>
  <c r="BD165" i="1" s="1"/>
  <c r="AY168" i="1"/>
  <c r="AZ168" i="1" s="1"/>
  <c r="BC168" i="1" s="1"/>
  <c r="AY167" i="1"/>
  <c r="BB135" i="1"/>
  <c r="BD135" i="1" s="1"/>
  <c r="BB137" i="1"/>
  <c r="BD137" i="1" s="1"/>
  <c r="BB140" i="1"/>
  <c r="BD140" i="1" s="1"/>
  <c r="BB141" i="1"/>
  <c r="BF141" i="1" s="1"/>
  <c r="BN141" i="1" s="1"/>
  <c r="BB118" i="1"/>
  <c r="BF118" i="1" s="1"/>
  <c r="BN118" i="1" s="1"/>
  <c r="BB119" i="1"/>
  <c r="BD119" i="1" s="1"/>
  <c r="BB120" i="1"/>
  <c r="BF120" i="1" s="1"/>
  <c r="BN120" i="1" s="1"/>
  <c r="BB121" i="1"/>
  <c r="BD121" i="1" s="1"/>
  <c r="BB122" i="1"/>
  <c r="BD122" i="1" s="1"/>
  <c r="BB123" i="1"/>
  <c r="BF123" i="1" s="1"/>
  <c r="BN123" i="1" s="1"/>
  <c r="BB124" i="1"/>
  <c r="BF124" i="1" s="1"/>
  <c r="BN124" i="1" s="1"/>
  <c r="BB128" i="1"/>
  <c r="BF128" i="1" s="1"/>
  <c r="BN128" i="1" s="1"/>
  <c r="BB129" i="1"/>
  <c r="BD129" i="1" s="1"/>
  <c r="BB130" i="1"/>
  <c r="BF130" i="1" s="1"/>
  <c r="BN130" i="1" s="1"/>
  <c r="BB131" i="1"/>
  <c r="BD131" i="1" s="1"/>
  <c r="BB94" i="1"/>
  <c r="BD94" i="1" s="1"/>
  <c r="BB95" i="1"/>
  <c r="BD95" i="1" s="1"/>
  <c r="BB96" i="1"/>
  <c r="BD96" i="1" s="1"/>
  <c r="BB97" i="1"/>
  <c r="BD97" i="1" s="1"/>
  <c r="BB98" i="1"/>
  <c r="BD98" i="1" s="1"/>
  <c r="BB102" i="1"/>
  <c r="BF102" i="1" s="1"/>
  <c r="BN102" i="1" s="1"/>
  <c r="BB103" i="1"/>
  <c r="BB83" i="1"/>
  <c r="BD83" i="1" s="1"/>
  <c r="BB84" i="1"/>
  <c r="BD84" i="1" s="1"/>
  <c r="BB85" i="1"/>
  <c r="BD85" i="1" s="1"/>
  <c r="BB86" i="1"/>
  <c r="BD86" i="1" s="1"/>
  <c r="BB87" i="1"/>
  <c r="BD87" i="1" s="1"/>
  <c r="BB88" i="1"/>
  <c r="BD88" i="1" s="1"/>
  <c r="BB67" i="1"/>
  <c r="BD67" i="1" s="1"/>
  <c r="BB68" i="1"/>
  <c r="BF68" i="1" s="1"/>
  <c r="BN68" i="1" s="1"/>
  <c r="BB69" i="1"/>
  <c r="BD69" i="1" s="1"/>
  <c r="BB70" i="1"/>
  <c r="BD70" i="1" s="1"/>
  <c r="BB35" i="1"/>
  <c r="BD35" i="1" s="1"/>
  <c r="BB36" i="1"/>
  <c r="BB37" i="1"/>
  <c r="BD37" i="1" s="1"/>
  <c r="BB38" i="1"/>
  <c r="BF38" i="1" s="1"/>
  <c r="BN38" i="1" s="1"/>
  <c r="BB39" i="1"/>
  <c r="BD39" i="1" s="1"/>
  <c r="BB40" i="1"/>
  <c r="BF40" i="1" s="1"/>
  <c r="BN40" i="1" s="1"/>
  <c r="BB56" i="1"/>
  <c r="BB57" i="1"/>
  <c r="BD57" i="1" s="1"/>
  <c r="BB58" i="1"/>
  <c r="BA22" i="1"/>
  <c r="BB11" i="1"/>
  <c r="BD11" i="1" s="1"/>
  <c r="BB12" i="1"/>
  <c r="BD12" i="1" s="1"/>
  <c r="BB13" i="1"/>
  <c r="BB14" i="1"/>
  <c r="BF14" i="1" s="1"/>
  <c r="BN14" i="1" s="1"/>
  <c r="BB15" i="1"/>
  <c r="BF15" i="1" s="1"/>
  <c r="BN15" i="1" s="1"/>
  <c r="BB21" i="1"/>
  <c r="AZ2" i="1"/>
  <c r="BA2" i="1"/>
  <c r="BG2" i="1"/>
  <c r="BI2" i="1" s="1"/>
  <c r="AZ3" i="1"/>
  <c r="BG3" i="1"/>
  <c r="BI3" i="1" s="1"/>
  <c r="AZ4" i="1"/>
  <c r="BG4" i="1"/>
  <c r="BI4" i="1" s="1"/>
  <c r="AZ5" i="1"/>
  <c r="BC5" i="1" s="1"/>
  <c r="BG5" i="1"/>
  <c r="AZ6" i="1"/>
  <c r="BG6" i="1"/>
  <c r="BI6" i="1" s="1"/>
  <c r="AZ7" i="1"/>
  <c r="BG7" i="1"/>
  <c r="BI7" i="1" s="1"/>
  <c r="AZ8" i="1"/>
  <c r="BC8" i="1" s="1"/>
  <c r="BG8" i="1"/>
  <c r="BI8" i="1" s="1"/>
  <c r="AZ9" i="1"/>
  <c r="BC9" i="1" s="1"/>
  <c r="BG9" i="1"/>
  <c r="BI9" i="1" s="1"/>
  <c r="AZ10" i="1"/>
  <c r="BG10" i="1"/>
  <c r="BI10" i="1" s="1"/>
  <c r="AZ11" i="1"/>
  <c r="BC11" i="1" s="1"/>
  <c r="BG11" i="1"/>
  <c r="BI11" i="1" s="1"/>
  <c r="AZ12" i="1"/>
  <c r="BC12" i="1" s="1"/>
  <c r="BG12" i="1"/>
  <c r="BI12" i="1" s="1"/>
  <c r="AZ13" i="1"/>
  <c r="BC13" i="1" s="1"/>
  <c r="BG13" i="1"/>
  <c r="BI13" i="1" s="1"/>
  <c r="AZ14" i="1"/>
  <c r="BC14" i="1" s="1"/>
  <c r="BG14" i="1"/>
  <c r="BH14" i="1" s="1"/>
  <c r="AZ15" i="1"/>
  <c r="BC15" i="1" s="1"/>
  <c r="BG15" i="1"/>
  <c r="AZ16" i="1"/>
  <c r="BG16" i="1"/>
  <c r="AZ17" i="1"/>
  <c r="BC17" i="1" s="1"/>
  <c r="BG17" i="1"/>
  <c r="BI17" i="1" s="1"/>
  <c r="AZ18" i="1"/>
  <c r="BG18" i="1"/>
  <c r="AZ19" i="1"/>
  <c r="BG19" i="1"/>
  <c r="AZ20" i="1"/>
  <c r="BG20" i="1"/>
  <c r="BI20" i="1" s="1"/>
  <c r="AZ21" i="1"/>
  <c r="BC21" i="1" s="1"/>
  <c r="BG21" i="1"/>
  <c r="BI21" i="1" s="1"/>
  <c r="AZ22" i="1"/>
  <c r="BC22" i="1" s="1"/>
  <c r="BG22" i="1"/>
  <c r="AZ23" i="1"/>
  <c r="BG23" i="1"/>
  <c r="BI23" i="1" s="1"/>
  <c r="AZ24" i="1"/>
  <c r="BG24" i="1"/>
  <c r="BI24" i="1" s="1"/>
  <c r="AZ25" i="1"/>
  <c r="BC25" i="1" s="1"/>
  <c r="BG25" i="1"/>
  <c r="AZ26" i="1"/>
  <c r="BC26" i="1" s="1"/>
  <c r="BG26" i="1"/>
  <c r="AZ27" i="1"/>
  <c r="BG27" i="1"/>
  <c r="BI27" i="1" s="1"/>
  <c r="AZ28" i="1"/>
  <c r="BC28" i="1" s="1"/>
  <c r="BG28" i="1"/>
  <c r="BI28" i="1" s="1"/>
  <c r="AZ29" i="1"/>
  <c r="BG29" i="1"/>
  <c r="BI29" i="1" s="1"/>
  <c r="AZ30" i="1"/>
  <c r="BG30" i="1"/>
  <c r="BI30" i="1" s="1"/>
  <c r="AZ31" i="1"/>
  <c r="BG31" i="1"/>
  <c r="BI31" i="1" s="1"/>
  <c r="AZ32" i="1"/>
  <c r="BG32" i="1"/>
  <c r="BI32" i="1" s="1"/>
  <c r="AZ33" i="1"/>
  <c r="BG33" i="1"/>
  <c r="BI33" i="1" s="1"/>
  <c r="AZ34" i="1"/>
  <c r="BC34" i="1" s="1"/>
  <c r="BG34" i="1"/>
  <c r="BH34" i="1" s="1"/>
  <c r="AZ35" i="1"/>
  <c r="BC35" i="1" s="1"/>
  <c r="BG35" i="1"/>
  <c r="AZ36" i="1"/>
  <c r="BC36" i="1" s="1"/>
  <c r="BG36" i="1"/>
  <c r="BI36" i="1" s="1"/>
  <c r="AZ37" i="1"/>
  <c r="BC37" i="1" s="1"/>
  <c r="BG37" i="1"/>
  <c r="AZ38" i="1"/>
  <c r="BC38" i="1" s="1"/>
  <c r="BG38" i="1"/>
  <c r="BI38" i="1" s="1"/>
  <c r="AZ39" i="1"/>
  <c r="BC39" i="1" s="1"/>
  <c r="BG39" i="1"/>
  <c r="BI39" i="1" s="1"/>
  <c r="AZ40" i="1"/>
  <c r="BC40" i="1" s="1"/>
  <c r="BG40" i="1"/>
  <c r="BH40" i="1" s="1"/>
  <c r="AZ41" i="1"/>
  <c r="BC41" i="1" s="1"/>
  <c r="BG41" i="1"/>
  <c r="AZ42" i="1"/>
  <c r="BG42" i="1"/>
  <c r="AZ43" i="1"/>
  <c r="BC43" i="1" s="1"/>
  <c r="BG43" i="1"/>
  <c r="AZ44" i="1"/>
  <c r="BC44" i="1" s="1"/>
  <c r="BG44" i="1"/>
  <c r="AZ45" i="1"/>
  <c r="BC45" i="1" s="1"/>
  <c r="BG45" i="1"/>
  <c r="BI45" i="1" s="1"/>
  <c r="AZ46" i="1"/>
  <c r="BG46" i="1"/>
  <c r="AZ47" i="1"/>
  <c r="BC47" i="1" s="1"/>
  <c r="BG47" i="1"/>
  <c r="AZ48" i="1"/>
  <c r="BC48" i="1" s="1"/>
  <c r="BG48" i="1"/>
  <c r="BI48" i="1" s="1"/>
  <c r="AZ49" i="1"/>
  <c r="BC49" i="1" s="1"/>
  <c r="BG49" i="1"/>
  <c r="BI49" i="1" s="1"/>
  <c r="AZ50" i="1"/>
  <c r="BG50" i="1"/>
  <c r="BI50" i="1" s="1"/>
  <c r="AZ51" i="1"/>
  <c r="BG51" i="1"/>
  <c r="BI51" i="1" s="1"/>
  <c r="AZ52" i="1"/>
  <c r="BC52" i="1" s="1"/>
  <c r="BG52" i="1"/>
  <c r="BI52" i="1" s="1"/>
  <c r="AZ53" i="1"/>
  <c r="BG53" i="1"/>
  <c r="BL53" i="1" s="1"/>
  <c r="AZ54" i="1"/>
  <c r="BC54" i="1" s="1"/>
  <c r="BG54" i="1"/>
  <c r="BI54" i="1" s="1"/>
  <c r="AZ55" i="1"/>
  <c r="BG55" i="1"/>
  <c r="BI55" i="1" s="1"/>
  <c r="AZ56" i="1"/>
  <c r="BC56" i="1" s="1"/>
  <c r="BG56" i="1"/>
  <c r="AZ57" i="1"/>
  <c r="BC57" i="1" s="1"/>
  <c r="BG57" i="1"/>
  <c r="BI57" i="1" s="1"/>
  <c r="AZ58" i="1"/>
  <c r="BC58" i="1" s="1"/>
  <c r="BG58" i="1"/>
  <c r="BI58" i="1" s="1"/>
  <c r="AZ59" i="1"/>
  <c r="BA59" i="1"/>
  <c r="BG59" i="1"/>
  <c r="BI59" i="1" s="1"/>
  <c r="AZ60" i="1"/>
  <c r="BC60" i="1" s="1"/>
  <c r="BG60" i="1"/>
  <c r="BI60" i="1" s="1"/>
  <c r="AZ61" i="1"/>
  <c r="BG61" i="1"/>
  <c r="AZ62" i="1"/>
  <c r="BC62" i="1" s="1"/>
  <c r="BG62" i="1"/>
  <c r="AZ63" i="1"/>
  <c r="BC63" i="1" s="1"/>
  <c r="BG63" i="1"/>
  <c r="BI63" i="1" s="1"/>
  <c r="AZ64" i="1"/>
  <c r="BG64" i="1"/>
  <c r="BI64" i="1" s="1"/>
  <c r="AZ65" i="1"/>
  <c r="BG65" i="1"/>
  <c r="BI65" i="1" s="1"/>
  <c r="AZ66" i="1"/>
  <c r="BG66" i="1"/>
  <c r="BI66" i="1" s="1"/>
  <c r="AZ67" i="1"/>
  <c r="BC67" i="1" s="1"/>
  <c r="BG67" i="1"/>
  <c r="BI67" i="1" s="1"/>
  <c r="AZ68" i="1"/>
  <c r="BC68" i="1" s="1"/>
  <c r="BG68" i="1"/>
  <c r="BI68" i="1" s="1"/>
  <c r="AZ69" i="1"/>
  <c r="BC69" i="1" s="1"/>
  <c r="BG69" i="1"/>
  <c r="BI69" i="1" s="1"/>
  <c r="AZ70" i="1"/>
  <c r="BC70" i="1" s="1"/>
  <c r="BG70" i="1"/>
  <c r="BI70" i="1" s="1"/>
  <c r="AZ71" i="1"/>
  <c r="BG71" i="1"/>
  <c r="BI71" i="1" s="1"/>
  <c r="AZ72" i="1"/>
  <c r="BG72" i="1"/>
  <c r="BI72" i="1" s="1"/>
  <c r="AZ73" i="1"/>
  <c r="BC73" i="1" s="1"/>
  <c r="BG73" i="1"/>
  <c r="AZ74" i="1"/>
  <c r="BA74" i="1"/>
  <c r="BG74" i="1"/>
  <c r="BI74" i="1" s="1"/>
  <c r="AZ75" i="1"/>
  <c r="BC75" i="1" s="1"/>
  <c r="BG75" i="1"/>
  <c r="BI75" i="1" s="1"/>
  <c r="AZ76" i="1"/>
  <c r="BG76" i="1"/>
  <c r="BI76" i="1" s="1"/>
  <c r="AZ77" i="1"/>
  <c r="BG77" i="1"/>
  <c r="BI77" i="1" s="1"/>
  <c r="AZ78" i="1"/>
  <c r="BC78" i="1" s="1"/>
  <c r="BG78" i="1"/>
  <c r="BI78" i="1" s="1"/>
  <c r="AZ79" i="1"/>
  <c r="BG79" i="1"/>
  <c r="BI79" i="1" s="1"/>
  <c r="AZ80" i="1"/>
  <c r="BG80" i="1"/>
  <c r="AZ81" i="1"/>
  <c r="BG81" i="1"/>
  <c r="AZ82" i="1"/>
  <c r="BG82" i="1"/>
  <c r="BI82" i="1" s="1"/>
  <c r="AZ83" i="1"/>
  <c r="BC83" i="1" s="1"/>
  <c r="BG83" i="1"/>
  <c r="BI83" i="1" s="1"/>
  <c r="AZ84" i="1"/>
  <c r="BC84" i="1" s="1"/>
  <c r="BG84" i="1"/>
  <c r="BI84" i="1" s="1"/>
  <c r="AZ85" i="1"/>
  <c r="BC85" i="1" s="1"/>
  <c r="BG85" i="1"/>
  <c r="BI85" i="1" s="1"/>
  <c r="AZ86" i="1"/>
  <c r="BC86" i="1" s="1"/>
  <c r="BG86" i="1"/>
  <c r="BI86" i="1" s="1"/>
  <c r="AZ87" i="1"/>
  <c r="BC87" i="1" s="1"/>
  <c r="BG87" i="1"/>
  <c r="BI87" i="1" s="1"/>
  <c r="AZ88" i="1"/>
  <c r="BC88" i="1" s="1"/>
  <c r="BG88" i="1"/>
  <c r="BH88" i="1" s="1"/>
  <c r="AZ89" i="1"/>
  <c r="BC89" i="1" s="1"/>
  <c r="BG89" i="1"/>
  <c r="BI89" i="1" s="1"/>
  <c r="AZ90" i="1"/>
  <c r="BG90" i="1"/>
  <c r="AZ91" i="1"/>
  <c r="BC91" i="1" s="1"/>
  <c r="BG91" i="1"/>
  <c r="AZ92" i="1"/>
  <c r="BA92" i="1"/>
  <c r="BG92" i="1"/>
  <c r="AZ93" i="1"/>
  <c r="BC93" i="1" s="1"/>
  <c r="BG93" i="1"/>
  <c r="BI93" i="1" s="1"/>
  <c r="AZ94" i="1"/>
  <c r="BC94" i="1" s="1"/>
  <c r="BG94" i="1"/>
  <c r="AZ95" i="1"/>
  <c r="BC95" i="1" s="1"/>
  <c r="BG95" i="1"/>
  <c r="BI95" i="1" s="1"/>
  <c r="AZ96" i="1"/>
  <c r="BC96" i="1" s="1"/>
  <c r="BG96" i="1"/>
  <c r="AZ97" i="1"/>
  <c r="BC97" i="1" s="1"/>
  <c r="BG97" i="1"/>
  <c r="BI97" i="1" s="1"/>
  <c r="AZ98" i="1"/>
  <c r="BC98" i="1" s="1"/>
  <c r="BG98" i="1"/>
  <c r="BI98" i="1" s="1"/>
  <c r="AZ99" i="1"/>
  <c r="BG99" i="1"/>
  <c r="BI99" i="1" s="1"/>
  <c r="AZ100" i="1"/>
  <c r="BG100" i="1"/>
  <c r="AZ101" i="1"/>
  <c r="BC101" i="1" s="1"/>
  <c r="BG101" i="1"/>
  <c r="AZ102" i="1"/>
  <c r="BC102" i="1" s="1"/>
  <c r="BG102" i="1"/>
  <c r="AZ103" i="1"/>
  <c r="BC103" i="1" s="1"/>
  <c r="BG103" i="1"/>
  <c r="BI103" i="1" s="1"/>
  <c r="AZ104" i="1"/>
  <c r="BC104" i="1" s="1"/>
  <c r="BA104" i="1"/>
  <c r="BG104" i="1"/>
  <c r="BI104" i="1" s="1"/>
  <c r="AZ105" i="1"/>
  <c r="BG105" i="1"/>
  <c r="BI105" i="1" s="1"/>
  <c r="AZ106" i="1"/>
  <c r="BG106" i="1"/>
  <c r="BI106" i="1" s="1"/>
  <c r="AZ107" i="1"/>
  <c r="BG107" i="1"/>
  <c r="BI107" i="1" s="1"/>
  <c r="AZ108" i="1"/>
  <c r="BG108" i="1"/>
  <c r="AZ109" i="1"/>
  <c r="BG109" i="1"/>
  <c r="BI109" i="1" s="1"/>
  <c r="AZ110" i="1"/>
  <c r="BG110" i="1"/>
  <c r="BI110" i="1" s="1"/>
  <c r="AZ111" i="1"/>
  <c r="BG111" i="1"/>
  <c r="BI111" i="1" s="1"/>
  <c r="AZ112" i="1"/>
  <c r="BG112" i="1"/>
  <c r="AZ113" i="1"/>
  <c r="BG113" i="1"/>
  <c r="BI113" i="1" s="1"/>
  <c r="AZ114" i="1"/>
  <c r="BG114" i="1"/>
  <c r="AZ115" i="1"/>
  <c r="BG115" i="1"/>
  <c r="BI115" i="1" s="1"/>
  <c r="AZ116" i="1"/>
  <c r="BG116" i="1"/>
  <c r="AZ117" i="1"/>
  <c r="BG117" i="1"/>
  <c r="BI117" i="1" s="1"/>
  <c r="AZ118" i="1"/>
  <c r="BC118" i="1" s="1"/>
  <c r="BG118" i="1"/>
  <c r="BI118" i="1" s="1"/>
  <c r="AZ119" i="1"/>
  <c r="BC119" i="1" s="1"/>
  <c r="BG119" i="1"/>
  <c r="AZ120" i="1"/>
  <c r="BC120" i="1" s="1"/>
  <c r="BG120" i="1"/>
  <c r="BI120" i="1" s="1"/>
  <c r="AZ121" i="1"/>
  <c r="BC121" i="1" s="1"/>
  <c r="BG121" i="1"/>
  <c r="BI121" i="1" s="1"/>
  <c r="AZ122" i="1"/>
  <c r="BC122" i="1" s="1"/>
  <c r="BG122" i="1"/>
  <c r="BI122" i="1" s="1"/>
  <c r="AZ123" i="1"/>
  <c r="BC123" i="1" s="1"/>
  <c r="BG123" i="1"/>
  <c r="AZ124" i="1"/>
  <c r="BC124" i="1" s="1"/>
  <c r="BG124" i="1"/>
  <c r="AZ125" i="1"/>
  <c r="BG125" i="1"/>
  <c r="BI125" i="1" s="1"/>
  <c r="AZ126" i="1"/>
  <c r="BG126" i="1"/>
  <c r="BI126" i="1" s="1"/>
  <c r="AZ127" i="1"/>
  <c r="BG127" i="1"/>
  <c r="BI127" i="1" s="1"/>
  <c r="AZ128" i="1"/>
  <c r="BC128" i="1" s="1"/>
  <c r="BG128" i="1"/>
  <c r="BI128" i="1" s="1"/>
  <c r="AZ129" i="1"/>
  <c r="BC129" i="1" s="1"/>
  <c r="BG129" i="1"/>
  <c r="BI129" i="1" s="1"/>
  <c r="AZ130" i="1"/>
  <c r="BC130" i="1" s="1"/>
  <c r="BG130" i="1"/>
  <c r="BI130" i="1" s="1"/>
  <c r="AZ131" i="1"/>
  <c r="BC131" i="1" s="1"/>
  <c r="BG131" i="1"/>
  <c r="BI131" i="1" s="1"/>
  <c r="AZ132" i="1"/>
  <c r="BA132" i="1"/>
  <c r="BG132" i="1"/>
  <c r="BI132" i="1" s="1"/>
  <c r="AZ133" i="1"/>
  <c r="BC133" i="1" s="1"/>
  <c r="BG133" i="1"/>
  <c r="BI133" i="1" s="1"/>
  <c r="AZ134" i="1"/>
  <c r="BG134" i="1"/>
  <c r="BI134" i="1" s="1"/>
  <c r="AZ135" i="1"/>
  <c r="BC135" i="1" s="1"/>
  <c r="BG135" i="1"/>
  <c r="BI135" i="1" s="1"/>
  <c r="BG136" i="1"/>
  <c r="AZ137" i="1"/>
  <c r="BC137" i="1" s="1"/>
  <c r="BG137" i="1"/>
  <c r="AZ138" i="1"/>
  <c r="BG138" i="1"/>
  <c r="BI138" i="1" s="1"/>
  <c r="AZ139" i="1"/>
  <c r="BC139" i="1" s="1"/>
  <c r="BG139" i="1"/>
  <c r="AZ140" i="1"/>
  <c r="BC140" i="1" s="1"/>
  <c r="BG140" i="1"/>
  <c r="AZ141" i="1"/>
  <c r="BC141" i="1" s="1"/>
  <c r="BG141" i="1"/>
  <c r="BL141" i="1" s="1"/>
  <c r="AZ142" i="1"/>
  <c r="BA142" i="1"/>
  <c r="BG142" i="1"/>
  <c r="BI142" i="1" s="1"/>
  <c r="AZ143" i="1"/>
  <c r="BG143" i="1"/>
  <c r="BI143" i="1" s="1"/>
  <c r="AZ144" i="1"/>
  <c r="BG144" i="1"/>
  <c r="BL144" i="1" s="1"/>
  <c r="AZ145" i="1"/>
  <c r="BC145" i="1" s="1"/>
  <c r="BG145" i="1"/>
  <c r="AZ146" i="1"/>
  <c r="BG146" i="1"/>
  <c r="BL146" i="1" s="1"/>
  <c r="AZ147" i="1"/>
  <c r="BG147" i="1"/>
  <c r="BI147" i="1" s="1"/>
  <c r="AZ148" i="1"/>
  <c r="BG148" i="1"/>
  <c r="AZ149" i="1"/>
  <c r="BG149" i="1"/>
  <c r="AZ150" i="1"/>
  <c r="BG150" i="1"/>
  <c r="AZ151" i="1"/>
  <c r="BG151" i="1"/>
  <c r="BI151" i="1" s="1"/>
  <c r="AZ152" i="1"/>
  <c r="BG152" i="1"/>
  <c r="AZ153" i="1"/>
  <c r="BC153" i="1" s="1"/>
  <c r="BG153" i="1"/>
  <c r="AZ154" i="1"/>
  <c r="BC154" i="1" s="1"/>
  <c r="BG154" i="1"/>
  <c r="BI154" i="1" s="1"/>
  <c r="AZ155" i="1"/>
  <c r="BC155" i="1" s="1"/>
  <c r="BG155" i="1"/>
  <c r="AZ156" i="1"/>
  <c r="BC156" i="1" s="1"/>
  <c r="BG156" i="1"/>
  <c r="BG157" i="1"/>
  <c r="BG158" i="1"/>
  <c r="AZ159" i="1"/>
  <c r="BG159" i="1"/>
  <c r="AZ160" i="1"/>
  <c r="BG160" i="1"/>
  <c r="BK160" i="1" s="1"/>
  <c r="AZ161" i="1"/>
  <c r="BC161" i="1" s="1"/>
  <c r="BG161" i="1"/>
  <c r="BI161" i="1" s="1"/>
  <c r="AZ162" i="1"/>
  <c r="BG162" i="1"/>
  <c r="BI162" i="1" s="1"/>
  <c r="AZ163" i="1"/>
  <c r="BC163" i="1" s="1"/>
  <c r="BG163" i="1"/>
  <c r="AZ164" i="1"/>
  <c r="BG164" i="1"/>
  <c r="BK164" i="1" s="1"/>
  <c r="AZ165" i="1"/>
  <c r="BC165" i="1" s="1"/>
  <c r="BG165" i="1"/>
  <c r="BI165" i="1" s="1"/>
  <c r="BG166" i="1"/>
  <c r="AZ167" i="1"/>
  <c r="BG167" i="1"/>
  <c r="BI167" i="1" s="1"/>
  <c r="BG168" i="1"/>
  <c r="BI168" i="1" s="1"/>
  <c r="AY136" i="1"/>
  <c r="AZ136" i="1" s="1"/>
  <c r="CP168" i="1"/>
  <c r="CP167" i="1"/>
  <c r="AY166" i="1"/>
  <c r="AZ166" i="1" s="1"/>
  <c r="AY159" i="1"/>
  <c r="AY158" i="1"/>
  <c r="AZ158" i="1" s="1"/>
  <c r="AY157" i="1"/>
  <c r="AZ157" i="1" s="1"/>
  <c r="E139" i="1"/>
  <c r="E140" i="1" s="1"/>
  <c r="E141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1" i="1" s="1"/>
  <c r="E162" i="1" s="1"/>
  <c r="E163" i="1" s="1"/>
  <c r="E164" i="1" s="1"/>
  <c r="E165" i="1" s="1"/>
  <c r="E166" i="1" s="1"/>
  <c r="E167" i="1" s="1"/>
  <c r="E168" i="1" s="1"/>
  <c r="D143" i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B133" i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C133" i="1"/>
  <c r="C134" i="1" s="1"/>
  <c r="C135" i="1" s="1"/>
  <c r="D133" i="1"/>
  <c r="D134" i="1" s="1"/>
  <c r="D135" i="1" s="1"/>
  <c r="D136" i="1" s="1"/>
  <c r="D137" i="1" s="1"/>
  <c r="D138" i="1" s="1"/>
  <c r="D139" i="1" s="1"/>
  <c r="D140" i="1" s="1"/>
  <c r="D141" i="1" s="1"/>
  <c r="E133" i="1"/>
  <c r="E134" i="1" s="1"/>
  <c r="E135" i="1" s="1"/>
  <c r="E136" i="1" s="1"/>
  <c r="E137" i="1" s="1"/>
  <c r="B93" i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C93" i="1"/>
  <c r="C94" i="1" s="1"/>
  <c r="C95" i="1" s="1"/>
  <c r="C96" i="1" s="1"/>
  <c r="C97" i="1" s="1"/>
  <c r="C98" i="1" s="1"/>
  <c r="C99" i="1" s="1"/>
  <c r="D93" i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E93" i="1"/>
  <c r="E94" i="1" s="1"/>
  <c r="E95" i="1" s="1"/>
  <c r="E96" i="1" s="1"/>
  <c r="E97" i="1" s="1"/>
  <c r="E98" i="1" s="1"/>
  <c r="E100" i="1"/>
  <c r="E101" i="1" s="1"/>
  <c r="E102" i="1" s="1"/>
  <c r="E103" i="1" s="1"/>
  <c r="C105" i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6" i="1" s="1"/>
  <c r="E127" i="1" s="1"/>
  <c r="E128" i="1" s="1"/>
  <c r="E129" i="1" s="1"/>
  <c r="E130" i="1" s="1"/>
  <c r="E131" i="1" s="1"/>
  <c r="D60" i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C60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2" i="1" s="1"/>
  <c r="E73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90" i="1" s="1"/>
  <c r="E9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C3" i="1"/>
  <c r="C4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7" i="1" s="1"/>
  <c r="E18" i="1" s="1"/>
  <c r="E19" i="1" s="1"/>
  <c r="E20" i="1" s="1"/>
  <c r="E21" i="1" s="1"/>
  <c r="E23" i="1" s="1"/>
  <c r="E2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BF86" i="1" l="1"/>
  <c r="BN86" i="1" s="1"/>
  <c r="BD38" i="1"/>
  <c r="BD128" i="1"/>
  <c r="BF88" i="1"/>
  <c r="BN88" i="1" s="1"/>
  <c r="BF70" i="1"/>
  <c r="BN70" i="1" s="1"/>
  <c r="BF94" i="1"/>
  <c r="BN94" i="1" s="1"/>
  <c r="BH59" i="1"/>
  <c r="BH58" i="1"/>
  <c r="BL40" i="1"/>
  <c r="BD102" i="1"/>
  <c r="BD156" i="1"/>
  <c r="BK130" i="1"/>
  <c r="BF129" i="1"/>
  <c r="BN129" i="1" s="1"/>
  <c r="BF122" i="1"/>
  <c r="BN122" i="1" s="1"/>
  <c r="BF121" i="1"/>
  <c r="BN121" i="1" s="1"/>
  <c r="BD118" i="1"/>
  <c r="BL104" i="1"/>
  <c r="BF98" i="1"/>
  <c r="BN98" i="1" s="1"/>
  <c r="BF84" i="1"/>
  <c r="BN84" i="1" s="1"/>
  <c r="BF12" i="1"/>
  <c r="BN12" i="1" s="1"/>
  <c r="BD141" i="1"/>
  <c r="BF135" i="1"/>
  <c r="BN135" i="1" s="1"/>
  <c r="BK144" i="1"/>
  <c r="BK134" i="1"/>
  <c r="BK117" i="1"/>
  <c r="BD40" i="1"/>
  <c r="BL38" i="1"/>
  <c r="BJ200" i="1"/>
  <c r="BE200" i="1" s="1"/>
  <c r="BF200" i="1" s="1"/>
  <c r="BN200" i="1" s="1"/>
  <c r="BK23" i="1"/>
  <c r="BH117" i="1"/>
  <c r="BH146" i="1"/>
  <c r="BF11" i="1"/>
  <c r="BN11" i="1" s="1"/>
  <c r="BD123" i="1"/>
  <c r="BD130" i="1"/>
  <c r="BK113" i="1"/>
  <c r="BH162" i="1"/>
  <c r="BL128" i="1"/>
  <c r="BL127" i="1"/>
  <c r="BL117" i="1"/>
  <c r="BH113" i="1"/>
  <c r="BH24" i="1"/>
  <c r="BL12" i="1"/>
  <c r="BK11" i="1"/>
  <c r="BH8" i="1"/>
  <c r="BK27" i="1"/>
  <c r="BF169" i="1"/>
  <c r="BN169" i="1" s="1"/>
  <c r="BH166" i="1"/>
  <c r="BI166" i="1"/>
  <c r="BK163" i="1"/>
  <c r="BI163" i="1"/>
  <c r="BK156" i="1"/>
  <c r="BI156" i="1"/>
  <c r="BK153" i="1"/>
  <c r="BI153" i="1"/>
  <c r="BK150" i="1"/>
  <c r="BI150" i="1"/>
  <c r="BK148" i="1"/>
  <c r="BI148" i="1"/>
  <c r="BK145" i="1"/>
  <c r="BI145" i="1"/>
  <c r="BK140" i="1"/>
  <c r="BI140" i="1"/>
  <c r="BL124" i="1"/>
  <c r="BI124" i="1"/>
  <c r="BL112" i="1"/>
  <c r="BI112" i="1"/>
  <c r="BL108" i="1"/>
  <c r="BI108" i="1"/>
  <c r="BL100" i="1"/>
  <c r="BI100" i="1"/>
  <c r="BK94" i="1"/>
  <c r="BI94" i="1"/>
  <c r="BK81" i="1"/>
  <c r="BI81" i="1"/>
  <c r="C172" i="1"/>
  <c r="BA171" i="1"/>
  <c r="BF165" i="1"/>
  <c r="BN165" i="1" s="1"/>
  <c r="BH164" i="1"/>
  <c r="BI164" i="1"/>
  <c r="BL137" i="1"/>
  <c r="BI137" i="1"/>
  <c r="BL132" i="1"/>
  <c r="BL123" i="1"/>
  <c r="BI123" i="1"/>
  <c r="BD120" i="1"/>
  <c r="BH102" i="1"/>
  <c r="BI102" i="1"/>
  <c r="BK101" i="1"/>
  <c r="BI101" i="1"/>
  <c r="BK96" i="1"/>
  <c r="BI96" i="1"/>
  <c r="BK91" i="1"/>
  <c r="BI91" i="1"/>
  <c r="BK80" i="1"/>
  <c r="BI80" i="1"/>
  <c r="BK168" i="1"/>
  <c r="BK166" i="1"/>
  <c r="BK159" i="1"/>
  <c r="BI159" i="1"/>
  <c r="BH156" i="1"/>
  <c r="BK155" i="1"/>
  <c r="BI155" i="1"/>
  <c r="BK152" i="1"/>
  <c r="BI152" i="1"/>
  <c r="BH150" i="1"/>
  <c r="BH135" i="1"/>
  <c r="BL134" i="1"/>
  <c r="BL133" i="1"/>
  <c r="BK132" i="1"/>
  <c r="BL118" i="1"/>
  <c r="BL113" i="1"/>
  <c r="BL92" i="1"/>
  <c r="BI92" i="1"/>
  <c r="BD68" i="1"/>
  <c r="BK59" i="1"/>
  <c r="BH52" i="1"/>
  <c r="BK47" i="1"/>
  <c r="BI47" i="1"/>
  <c r="BK43" i="1"/>
  <c r="BI43" i="1"/>
  <c r="BK41" i="1"/>
  <c r="BI41" i="1"/>
  <c r="BK40" i="1"/>
  <c r="BI40" i="1"/>
  <c r="BK34" i="1"/>
  <c r="BI34" i="1"/>
  <c r="BK22" i="1"/>
  <c r="BI22" i="1"/>
  <c r="BH6" i="1"/>
  <c r="BJ170" i="1"/>
  <c r="BJ171" i="1" s="1"/>
  <c r="BJ172" i="1" s="1"/>
  <c r="BL119" i="1"/>
  <c r="BI119" i="1"/>
  <c r="BK90" i="1"/>
  <c r="BI90" i="1"/>
  <c r="BH62" i="1"/>
  <c r="BI62" i="1"/>
  <c r="BK26" i="1"/>
  <c r="BI26" i="1"/>
  <c r="BK18" i="1"/>
  <c r="BI18" i="1"/>
  <c r="BH16" i="1"/>
  <c r="BI16" i="1"/>
  <c r="BH160" i="1"/>
  <c r="BI160" i="1"/>
  <c r="BK158" i="1"/>
  <c r="BI158" i="1"/>
  <c r="BH144" i="1"/>
  <c r="BI144" i="1"/>
  <c r="BH141" i="1"/>
  <c r="BI141" i="1"/>
  <c r="BL136" i="1"/>
  <c r="BI136" i="1"/>
  <c r="BL116" i="1"/>
  <c r="BI116" i="1"/>
  <c r="BL114" i="1"/>
  <c r="BI114" i="1"/>
  <c r="BK73" i="1"/>
  <c r="BI73" i="1"/>
  <c r="BK53" i="1"/>
  <c r="BI53" i="1"/>
  <c r="BL46" i="1"/>
  <c r="BI46" i="1"/>
  <c r="BL44" i="1"/>
  <c r="BI44" i="1"/>
  <c r="BK42" i="1"/>
  <c r="BI42" i="1"/>
  <c r="BL14" i="1"/>
  <c r="BI14" i="1"/>
  <c r="BK157" i="1"/>
  <c r="BI157" i="1"/>
  <c r="BK149" i="1"/>
  <c r="BI149" i="1"/>
  <c r="BK146" i="1"/>
  <c r="BI146" i="1"/>
  <c r="BH139" i="1"/>
  <c r="BI139" i="1"/>
  <c r="BK135" i="1"/>
  <c r="BK88" i="1"/>
  <c r="BI88" i="1"/>
  <c r="BL61" i="1"/>
  <c r="BI61" i="1"/>
  <c r="BL59" i="1"/>
  <c r="BH56" i="1"/>
  <c r="BI56" i="1"/>
  <c r="BK37" i="1"/>
  <c r="BI37" i="1"/>
  <c r="BK35" i="1"/>
  <c r="BI35" i="1"/>
  <c r="BK25" i="1"/>
  <c r="BI25" i="1"/>
  <c r="BK19" i="1"/>
  <c r="BI19" i="1"/>
  <c r="BK15" i="1"/>
  <c r="BI15" i="1"/>
  <c r="BD14" i="1"/>
  <c r="BK5" i="1"/>
  <c r="BI5" i="1"/>
  <c r="BJ248" i="1"/>
  <c r="BE248" i="1" s="1"/>
  <c r="BF248" i="1" s="1"/>
  <c r="BN248" i="1" s="1"/>
  <c r="BD219" i="1"/>
  <c r="BD229" i="1"/>
  <c r="BD241" i="1"/>
  <c r="BD251" i="1"/>
  <c r="BD214" i="1"/>
  <c r="BD233" i="1"/>
  <c r="BD245" i="1"/>
  <c r="BD216" i="1"/>
  <c r="BJ216" i="1"/>
  <c r="BD221" i="1"/>
  <c r="BD195" i="1"/>
  <c r="BD181" i="1"/>
  <c r="BD197" i="1"/>
  <c r="BD227" i="1"/>
  <c r="BD239" i="1"/>
  <c r="BD249" i="1"/>
  <c r="BD179" i="1"/>
  <c r="BJ201" i="1"/>
  <c r="BD201" i="1"/>
  <c r="BD224" i="1"/>
  <c r="BJ177" i="1"/>
  <c r="BD177" i="1"/>
  <c r="BD209" i="1"/>
  <c r="BD222" i="1"/>
  <c r="BD231" i="1"/>
  <c r="BD243" i="1"/>
  <c r="BD253" i="1"/>
  <c r="BD183" i="1"/>
  <c r="BD203" i="1"/>
  <c r="BD213" i="1"/>
  <c r="BB126" i="1"/>
  <c r="BL156" i="1"/>
  <c r="BF131" i="1"/>
  <c r="BN131" i="1" s="1"/>
  <c r="BL88" i="1"/>
  <c r="BK57" i="1"/>
  <c r="BA134" i="1"/>
  <c r="BL168" i="1"/>
  <c r="BL164" i="1"/>
  <c r="BL160" i="1"/>
  <c r="BH158" i="1"/>
  <c r="BH148" i="1"/>
  <c r="BL121" i="1"/>
  <c r="BK102" i="1"/>
  <c r="BL94" i="1"/>
  <c r="BL78" i="1"/>
  <c r="BH57" i="1"/>
  <c r="BL34" i="1"/>
  <c r="BD15" i="1"/>
  <c r="BH10" i="1"/>
  <c r="BH4" i="1"/>
  <c r="BL158" i="1"/>
  <c r="BL148" i="1"/>
  <c r="BD124" i="1"/>
  <c r="BL57" i="1"/>
  <c r="BB33" i="1"/>
  <c r="BD33" i="1" s="1"/>
  <c r="BL4" i="1"/>
  <c r="BK141" i="1"/>
  <c r="BL139" i="1"/>
  <c r="BL125" i="1"/>
  <c r="BH168" i="1"/>
  <c r="BL166" i="1"/>
  <c r="BK139" i="1"/>
  <c r="BK138" i="1"/>
  <c r="BL135" i="1"/>
  <c r="BK125" i="1"/>
  <c r="BL115" i="1"/>
  <c r="BK106" i="1"/>
  <c r="BH92" i="1"/>
  <c r="BL51" i="1"/>
  <c r="BH125" i="1"/>
  <c r="BK122" i="1"/>
  <c r="BH115" i="1"/>
  <c r="BL110" i="1"/>
  <c r="BH96" i="1"/>
  <c r="BL86" i="1"/>
  <c r="BL55" i="1"/>
  <c r="BH53" i="1"/>
  <c r="BH51" i="1"/>
  <c r="BC33" i="1"/>
  <c r="BK31" i="1"/>
  <c r="BH26" i="1"/>
  <c r="BH22" i="1"/>
  <c r="BL18" i="1"/>
  <c r="BL10" i="1"/>
  <c r="BL6" i="1"/>
  <c r="BL2" i="1"/>
  <c r="BA98" i="1"/>
  <c r="BA97" i="1"/>
  <c r="BA96" i="1"/>
  <c r="BA95" i="1"/>
  <c r="BA94" i="1"/>
  <c r="BA93" i="1"/>
  <c r="BH98" i="1"/>
  <c r="BL96" i="1"/>
  <c r="BH94" i="1"/>
  <c r="BK46" i="1"/>
  <c r="BL26" i="1"/>
  <c r="BL22" i="1"/>
  <c r="BH18" i="1"/>
  <c r="BH12" i="1"/>
  <c r="BH2" i="1"/>
  <c r="BC136" i="1"/>
  <c r="BB136" i="1"/>
  <c r="BD136" i="1" s="1"/>
  <c r="BC158" i="1"/>
  <c r="BB158" i="1"/>
  <c r="BD158" i="1" s="1"/>
  <c r="BC166" i="1"/>
  <c r="BB166" i="1"/>
  <c r="BD166" i="1" s="1"/>
  <c r="C61" i="1"/>
  <c r="BA60" i="1"/>
  <c r="BL143" i="1"/>
  <c r="BK142" i="1"/>
  <c r="BH131" i="1"/>
  <c r="BK131" i="1"/>
  <c r="BB107" i="1"/>
  <c r="BD107" i="1" s="1"/>
  <c r="BC107" i="1"/>
  <c r="BB106" i="1"/>
  <c r="E25" i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BA24" i="1"/>
  <c r="C5" i="1"/>
  <c r="BA4" i="1"/>
  <c r="BL154" i="1"/>
  <c r="BL152" i="1"/>
  <c r="BB152" i="1"/>
  <c r="BB151" i="1"/>
  <c r="BD151" i="1" s="1"/>
  <c r="BB146" i="1"/>
  <c r="BB144" i="1"/>
  <c r="BA3" i="1"/>
  <c r="BK162" i="1"/>
  <c r="BH154" i="1"/>
  <c r="BH152" i="1"/>
  <c r="BC151" i="1"/>
  <c r="BB149" i="1"/>
  <c r="BD149" i="1" s="1"/>
  <c r="BC149" i="1"/>
  <c r="BH143" i="1"/>
  <c r="BL142" i="1"/>
  <c r="BK137" i="1"/>
  <c r="BH137" i="1"/>
  <c r="BH133" i="1"/>
  <c r="BK133" i="1"/>
  <c r="BK127" i="1"/>
  <c r="BH127" i="1"/>
  <c r="BK126" i="1"/>
  <c r="BK120" i="1"/>
  <c r="BB114" i="1"/>
  <c r="BH111" i="1"/>
  <c r="BL111" i="1"/>
  <c r="BB90" i="1"/>
  <c r="BB50" i="1"/>
  <c r="BB46" i="1"/>
  <c r="C100" i="1"/>
  <c r="BA99" i="1"/>
  <c r="BL140" i="1"/>
  <c r="BK136" i="1"/>
  <c r="BH129" i="1"/>
  <c r="BK129" i="1"/>
  <c r="BK112" i="1"/>
  <c r="BH112" i="1"/>
  <c r="BB160" i="1"/>
  <c r="BK128" i="1"/>
  <c r="BK119" i="1"/>
  <c r="BH119" i="1"/>
  <c r="BB112" i="1"/>
  <c r="BC92" i="1"/>
  <c r="BB92" i="1"/>
  <c r="BD92" i="1" s="1"/>
  <c r="BK84" i="1"/>
  <c r="BH84" i="1"/>
  <c r="BL84" i="1"/>
  <c r="BB71" i="1"/>
  <c r="BD71" i="1" s="1"/>
  <c r="BC71" i="1"/>
  <c r="BB66" i="1"/>
  <c r="BD66" i="1" s="1"/>
  <c r="BC66" i="1"/>
  <c r="BB159" i="1"/>
  <c r="BD159" i="1" s="1"/>
  <c r="BB157" i="1"/>
  <c r="BD157" i="1" s="1"/>
  <c r="BK124" i="1"/>
  <c r="BB77" i="1"/>
  <c r="BD77" i="1" s="1"/>
  <c r="BC77" i="1"/>
  <c r="C106" i="1"/>
  <c r="BA105" i="1"/>
  <c r="BB164" i="1"/>
  <c r="BB163" i="1"/>
  <c r="BD163" i="1" s="1"/>
  <c r="C136" i="1"/>
  <c r="BA135" i="1"/>
  <c r="BA133" i="1"/>
  <c r="BB167" i="1"/>
  <c r="BD167" i="1" s="1"/>
  <c r="BL162" i="1"/>
  <c r="BC157" i="1"/>
  <c r="BK154" i="1"/>
  <c r="BL150" i="1"/>
  <c r="BB150" i="1"/>
  <c r="BB148" i="1"/>
  <c r="BB147" i="1"/>
  <c r="BD147" i="1" s="1"/>
  <c r="BC147" i="1"/>
  <c r="BK143" i="1"/>
  <c r="BC143" i="1"/>
  <c r="BB143" i="1"/>
  <c r="BD143" i="1" s="1"/>
  <c r="BB168" i="1"/>
  <c r="BD168" i="1" s="1"/>
  <c r="BB142" i="1"/>
  <c r="BL131" i="1"/>
  <c r="BL129" i="1"/>
  <c r="BL126" i="1"/>
  <c r="BH123" i="1"/>
  <c r="BK123" i="1"/>
  <c r="BH121" i="1"/>
  <c r="BK121" i="1"/>
  <c r="BL120" i="1"/>
  <c r="BK118" i="1"/>
  <c r="BK116" i="1"/>
  <c r="BH114" i="1"/>
  <c r="BK114" i="1"/>
  <c r="BK111" i="1"/>
  <c r="BB108" i="1"/>
  <c r="BD108" i="1" s="1"/>
  <c r="BC108" i="1"/>
  <c r="BB105" i="1"/>
  <c r="BD105" i="1" s="1"/>
  <c r="BC105" i="1"/>
  <c r="BK82" i="1"/>
  <c r="BL82" i="1"/>
  <c r="BH82" i="1"/>
  <c r="BB81" i="1"/>
  <c r="BD81" i="1" s="1"/>
  <c r="BC81" i="1"/>
  <c r="BB74" i="1"/>
  <c r="BD74" i="1" s="1"/>
  <c r="BC74" i="1"/>
  <c r="BK72" i="1"/>
  <c r="BL72" i="1"/>
  <c r="BB162" i="1"/>
  <c r="BB161" i="1"/>
  <c r="BD161" i="1" s="1"/>
  <c r="BB145" i="1"/>
  <c r="BD145" i="1" s="1"/>
  <c r="BL138" i="1"/>
  <c r="BB138" i="1"/>
  <c r="BL130" i="1"/>
  <c r="BC127" i="1"/>
  <c r="BB127" i="1"/>
  <c r="BD127" i="1" s="1"/>
  <c r="BC125" i="1"/>
  <c r="BB125" i="1"/>
  <c r="BD125" i="1" s="1"/>
  <c r="BL122" i="1"/>
  <c r="BK115" i="1"/>
  <c r="BC115" i="1"/>
  <c r="BB115" i="1"/>
  <c r="BD115" i="1" s="1"/>
  <c r="BC113" i="1"/>
  <c r="BB113" i="1"/>
  <c r="BD113" i="1" s="1"/>
  <c r="BB110" i="1"/>
  <c r="BB109" i="1"/>
  <c r="BD109" i="1" s="1"/>
  <c r="BC109" i="1"/>
  <c r="BH106" i="1"/>
  <c r="BL106" i="1"/>
  <c r="BL102" i="1"/>
  <c r="BB82" i="1"/>
  <c r="BD82" i="1" s="1"/>
  <c r="BC82" i="1"/>
  <c r="BB80" i="1"/>
  <c r="BB79" i="1"/>
  <c r="BD79" i="1" s="1"/>
  <c r="BB75" i="1"/>
  <c r="BD75" i="1" s="1"/>
  <c r="BB73" i="1"/>
  <c r="BD73" i="1" s="1"/>
  <c r="BB65" i="1"/>
  <c r="BD65" i="1" s="1"/>
  <c r="BB55" i="1"/>
  <c r="BB49" i="1"/>
  <c r="BD49" i="1" s="1"/>
  <c r="BB42" i="1"/>
  <c r="BB134" i="1"/>
  <c r="BB132" i="1"/>
  <c r="BB116" i="1"/>
  <c r="BK110" i="1"/>
  <c r="BB100" i="1"/>
  <c r="BK98" i="1"/>
  <c r="BL98" i="1"/>
  <c r="BK92" i="1"/>
  <c r="BB91" i="1"/>
  <c r="BD91" i="1" s="1"/>
  <c r="BC79" i="1"/>
  <c r="BB78" i="1"/>
  <c r="BD78" i="1" s="1"/>
  <c r="BK74" i="1"/>
  <c r="BH74" i="1"/>
  <c r="BL74" i="1"/>
  <c r="BB72" i="1"/>
  <c r="BH61" i="1"/>
  <c r="BK61" i="1"/>
  <c r="BB60" i="1"/>
  <c r="BD60" i="1" s="1"/>
  <c r="BB52" i="1"/>
  <c r="BD52" i="1" s="1"/>
  <c r="BB47" i="1"/>
  <c r="BD47" i="1" s="1"/>
  <c r="BK44" i="1"/>
  <c r="BH44" i="1"/>
  <c r="BK36" i="1"/>
  <c r="BL36" i="1"/>
  <c r="BH36" i="1"/>
  <c r="BB34" i="1"/>
  <c r="BD34" i="1" s="1"/>
  <c r="BC31" i="1"/>
  <c r="BB31" i="1"/>
  <c r="BD31" i="1" s="1"/>
  <c r="BB29" i="1"/>
  <c r="BD29" i="1" s="1"/>
  <c r="BB32" i="1"/>
  <c r="BC29" i="1"/>
  <c r="BB104" i="1"/>
  <c r="BD104" i="1" s="1"/>
  <c r="BB101" i="1"/>
  <c r="BD101" i="1" s="1"/>
  <c r="BB99" i="1"/>
  <c r="BD99" i="1" s="1"/>
  <c r="BC99" i="1"/>
  <c r="BB93" i="1"/>
  <c r="BD93" i="1" s="1"/>
  <c r="BK86" i="1"/>
  <c r="BH86" i="1"/>
  <c r="BK78" i="1"/>
  <c r="BH78" i="1"/>
  <c r="BK70" i="1"/>
  <c r="BL70" i="1"/>
  <c r="BH70" i="1"/>
  <c r="BK68" i="1"/>
  <c r="BH68" i="1"/>
  <c r="BL68" i="1"/>
  <c r="BK66" i="1"/>
  <c r="BL66" i="1"/>
  <c r="BH66" i="1"/>
  <c r="BC65" i="1"/>
  <c r="BB64" i="1"/>
  <c r="BB63" i="1"/>
  <c r="BD63" i="1" s="1"/>
  <c r="BB61" i="1"/>
  <c r="BH55" i="1"/>
  <c r="BK55" i="1"/>
  <c r="BB54" i="1"/>
  <c r="BD54" i="1" s="1"/>
  <c r="BB48" i="1"/>
  <c r="BD48" i="1" s="1"/>
  <c r="BK30" i="1"/>
  <c r="BL30" i="1"/>
  <c r="BH30" i="1"/>
  <c r="BB59" i="1"/>
  <c r="BB53" i="1"/>
  <c r="BB45" i="1"/>
  <c r="BD45" i="1" s="1"/>
  <c r="BB41" i="1"/>
  <c r="BK39" i="1"/>
  <c r="BH28" i="1"/>
  <c r="BC27" i="1"/>
  <c r="BB27" i="1"/>
  <c r="BD27" i="1" s="1"/>
  <c r="BB22" i="1"/>
  <c r="BD22" i="1" s="1"/>
  <c r="BK14" i="1"/>
  <c r="BB3" i="1"/>
  <c r="BD3" i="1" s="1"/>
  <c r="BB4" i="1"/>
  <c r="BC3" i="1"/>
  <c r="BB2" i="1"/>
  <c r="BK21" i="1"/>
  <c r="BK16" i="1"/>
  <c r="BL16" i="1"/>
  <c r="BK13" i="1"/>
  <c r="BB9" i="1"/>
  <c r="BD9" i="1" s="1"/>
  <c r="BC117" i="1"/>
  <c r="BB117" i="1"/>
  <c r="BD117" i="1" s="1"/>
  <c r="BC111" i="1"/>
  <c r="BB111" i="1"/>
  <c r="BD111" i="1" s="1"/>
  <c r="BB89" i="1"/>
  <c r="BD89" i="1" s="1"/>
  <c r="BB76" i="1"/>
  <c r="BB62" i="1"/>
  <c r="BD62" i="1" s="1"/>
  <c r="BK51" i="1"/>
  <c r="BB51" i="1"/>
  <c r="BB43" i="1"/>
  <c r="BD43" i="1" s="1"/>
  <c r="BK38" i="1"/>
  <c r="BH38" i="1"/>
  <c r="BB30" i="1"/>
  <c r="BL28" i="1"/>
  <c r="BB25" i="1"/>
  <c r="BD25" i="1" s="1"/>
  <c r="BC23" i="1"/>
  <c r="BB23" i="1"/>
  <c r="BD23" i="1" s="1"/>
  <c r="BB20" i="1"/>
  <c r="BB19" i="1"/>
  <c r="BD19" i="1" s="1"/>
  <c r="BC19" i="1"/>
  <c r="BC16" i="1"/>
  <c r="BB16" i="1"/>
  <c r="BD16" i="1" s="1"/>
  <c r="BB10" i="1"/>
  <c r="BK7" i="1"/>
  <c r="BF13" i="1"/>
  <c r="BN13" i="1" s="1"/>
  <c r="BD13" i="1"/>
  <c r="BB5" i="1"/>
  <c r="BD5" i="1" s="1"/>
  <c r="BB44" i="1"/>
  <c r="BD44" i="1" s="1"/>
  <c r="BB28" i="1"/>
  <c r="BD28" i="1" s="1"/>
  <c r="BH31" i="1"/>
  <c r="BL31" i="1"/>
  <c r="BK28" i="1"/>
  <c r="BB26" i="1"/>
  <c r="BD26" i="1" s="1"/>
  <c r="BB18" i="1"/>
  <c r="BB7" i="1"/>
  <c r="BD7" i="1" s="1"/>
  <c r="BC7" i="1"/>
  <c r="BB6" i="1"/>
  <c r="BB17" i="1"/>
  <c r="BD17" i="1" s="1"/>
  <c r="BF36" i="1"/>
  <c r="BN36" i="1" s="1"/>
  <c r="BD36" i="1"/>
  <c r="BB24" i="1"/>
  <c r="BB8" i="1"/>
  <c r="BD8" i="1" s="1"/>
  <c r="BK12" i="1"/>
  <c r="BK10" i="1"/>
  <c r="BK6" i="1"/>
  <c r="BK4" i="1"/>
  <c r="BK2" i="1"/>
  <c r="BF154" i="1"/>
  <c r="BN154" i="1" s="1"/>
  <c r="BB139" i="1"/>
  <c r="BD139" i="1" s="1"/>
  <c r="BF140" i="1"/>
  <c r="BN140" i="1" s="1"/>
  <c r="BB133" i="1"/>
  <c r="BC159" i="1"/>
  <c r="BC167" i="1"/>
  <c r="BF96" i="1"/>
  <c r="BN96" i="1" s="1"/>
  <c r="BH167" i="1"/>
  <c r="BL167" i="1"/>
  <c r="BH165" i="1"/>
  <c r="BL165" i="1"/>
  <c r="BH161" i="1"/>
  <c r="BL161" i="1"/>
  <c r="BH151" i="1"/>
  <c r="BL151" i="1"/>
  <c r="BH147" i="1"/>
  <c r="BL147" i="1"/>
  <c r="BC138" i="1"/>
  <c r="BC114" i="1"/>
  <c r="BD103" i="1"/>
  <c r="BH76" i="1"/>
  <c r="BK76" i="1"/>
  <c r="BL76" i="1"/>
  <c r="BK54" i="1"/>
  <c r="BL54" i="1"/>
  <c r="BH54" i="1"/>
  <c r="BC162" i="1"/>
  <c r="BC152" i="1"/>
  <c r="BC148" i="1"/>
  <c r="BC144" i="1"/>
  <c r="BC134" i="1"/>
  <c r="BC116" i="1"/>
  <c r="BC110" i="1"/>
  <c r="BH107" i="1"/>
  <c r="BL107" i="1"/>
  <c r="BK107" i="1"/>
  <c r="BH103" i="1"/>
  <c r="BL103" i="1"/>
  <c r="BK103" i="1"/>
  <c r="BH100" i="1"/>
  <c r="BK100" i="1"/>
  <c r="BC80" i="1"/>
  <c r="BH64" i="1"/>
  <c r="BK64" i="1"/>
  <c r="BL64" i="1"/>
  <c r="BC59" i="1"/>
  <c r="BD58" i="1"/>
  <c r="BF58" i="1"/>
  <c r="BN58" i="1" s="1"/>
  <c r="BD56" i="1"/>
  <c r="BF56" i="1"/>
  <c r="BN56" i="1" s="1"/>
  <c r="BK48" i="1"/>
  <c r="BL48" i="1"/>
  <c r="BH48" i="1"/>
  <c r="BH29" i="1"/>
  <c r="BL29" i="1"/>
  <c r="BK29" i="1"/>
  <c r="BK167" i="1"/>
  <c r="BK165" i="1"/>
  <c r="BH163" i="1"/>
  <c r="BL163" i="1"/>
  <c r="BK161" i="1"/>
  <c r="BH159" i="1"/>
  <c r="BL159" i="1"/>
  <c r="BH157" i="1"/>
  <c r="BL157" i="1"/>
  <c r="BH155" i="1"/>
  <c r="BL155" i="1"/>
  <c r="BH153" i="1"/>
  <c r="BL153" i="1"/>
  <c r="BK151" i="1"/>
  <c r="BH149" i="1"/>
  <c r="BL149" i="1"/>
  <c r="BK147" i="1"/>
  <c r="BH145" i="1"/>
  <c r="BL145" i="1"/>
  <c r="BF103" i="1"/>
  <c r="BN103" i="1" s="1"/>
  <c r="BC90" i="1"/>
  <c r="BH77" i="1"/>
  <c r="BL77" i="1"/>
  <c r="BK77" i="1"/>
  <c r="BK60" i="1"/>
  <c r="BL60" i="1"/>
  <c r="BH60" i="1"/>
  <c r="BH33" i="1"/>
  <c r="BL33" i="1"/>
  <c r="BK33" i="1"/>
  <c r="BC164" i="1"/>
  <c r="BC160" i="1"/>
  <c r="BF155" i="1"/>
  <c r="BN155" i="1" s="1"/>
  <c r="BF153" i="1"/>
  <c r="BN153" i="1" s="1"/>
  <c r="BC150" i="1"/>
  <c r="BC146" i="1"/>
  <c r="BC142" i="1"/>
  <c r="BF137" i="1"/>
  <c r="BN137" i="1" s="1"/>
  <c r="BC132" i="1"/>
  <c r="BC126" i="1"/>
  <c r="BF119" i="1"/>
  <c r="BN119" i="1" s="1"/>
  <c r="BC112" i="1"/>
  <c r="BK108" i="1"/>
  <c r="BH108" i="1"/>
  <c r="BK104" i="1"/>
  <c r="BH104" i="1"/>
  <c r="BC100" i="1"/>
  <c r="BH65" i="1"/>
  <c r="BL65" i="1"/>
  <c r="BK65" i="1"/>
  <c r="BC53" i="1"/>
  <c r="BH91" i="1"/>
  <c r="BL91" i="1"/>
  <c r="BH90" i="1"/>
  <c r="BH81" i="1"/>
  <c r="BL81" i="1"/>
  <c r="BH80" i="1"/>
  <c r="BC42" i="1"/>
  <c r="BH32" i="1"/>
  <c r="BL32" i="1"/>
  <c r="BK32" i="1"/>
  <c r="BH142" i="1"/>
  <c r="BH140" i="1"/>
  <c r="BH138" i="1"/>
  <c r="BH136" i="1"/>
  <c r="BH134" i="1"/>
  <c r="BH132" i="1"/>
  <c r="BH130" i="1"/>
  <c r="BH128" i="1"/>
  <c r="BH126" i="1"/>
  <c r="BH124" i="1"/>
  <c r="BH122" i="1"/>
  <c r="BH120" i="1"/>
  <c r="BH118" i="1"/>
  <c r="BH116" i="1"/>
  <c r="BH110" i="1"/>
  <c r="BH109" i="1"/>
  <c r="BK109" i="1"/>
  <c r="BC106" i="1"/>
  <c r="BH105" i="1"/>
  <c r="BL105" i="1"/>
  <c r="BK105" i="1"/>
  <c r="BH101" i="1"/>
  <c r="BL101" i="1"/>
  <c r="BC72" i="1"/>
  <c r="BK62" i="1"/>
  <c r="BL62" i="1"/>
  <c r="BC61" i="1"/>
  <c r="BK58" i="1"/>
  <c r="BL58" i="1"/>
  <c r="BK56" i="1"/>
  <c r="BL56" i="1"/>
  <c r="BC55" i="1"/>
  <c r="BK52" i="1"/>
  <c r="BL52" i="1"/>
  <c r="BC51" i="1"/>
  <c r="BC50" i="1"/>
  <c r="BH17" i="1"/>
  <c r="BL17" i="1"/>
  <c r="BK17" i="1"/>
  <c r="BL109" i="1"/>
  <c r="BL90" i="1"/>
  <c r="BL80" i="1"/>
  <c r="BC76" i="1"/>
  <c r="BH73" i="1"/>
  <c r="BL73" i="1"/>
  <c r="BH72" i="1"/>
  <c r="BC64" i="1"/>
  <c r="BH50" i="1"/>
  <c r="BK50" i="1"/>
  <c r="BL50" i="1"/>
  <c r="BH42" i="1"/>
  <c r="BL42" i="1"/>
  <c r="BL24" i="1"/>
  <c r="BK24" i="1"/>
  <c r="BH99" i="1"/>
  <c r="BL99" i="1"/>
  <c r="BH97" i="1"/>
  <c r="BL97" i="1"/>
  <c r="BH95" i="1"/>
  <c r="BL95" i="1"/>
  <c r="BH93" i="1"/>
  <c r="BL93" i="1"/>
  <c r="BH89" i="1"/>
  <c r="BL89" i="1"/>
  <c r="BH87" i="1"/>
  <c r="BL87" i="1"/>
  <c r="BH85" i="1"/>
  <c r="BL85" i="1"/>
  <c r="BH83" i="1"/>
  <c r="BL83" i="1"/>
  <c r="BH79" i="1"/>
  <c r="BL79" i="1"/>
  <c r="BH75" i="1"/>
  <c r="BL75" i="1"/>
  <c r="BH71" i="1"/>
  <c r="BL71" i="1"/>
  <c r="BH69" i="1"/>
  <c r="BL69" i="1"/>
  <c r="BH67" i="1"/>
  <c r="BL67" i="1"/>
  <c r="BH63" i="1"/>
  <c r="BL63" i="1"/>
  <c r="BH45" i="1"/>
  <c r="BL45" i="1"/>
  <c r="BK45" i="1"/>
  <c r="BH43" i="1"/>
  <c r="BL43" i="1"/>
  <c r="BC30" i="1"/>
  <c r="BK8" i="1"/>
  <c r="BL8" i="1"/>
  <c r="BH3" i="1"/>
  <c r="BL3" i="1"/>
  <c r="BK3" i="1"/>
  <c r="BK99" i="1"/>
  <c r="BK97" i="1"/>
  <c r="BF97" i="1"/>
  <c r="BN97" i="1" s="1"/>
  <c r="BK95" i="1"/>
  <c r="BF95" i="1"/>
  <c r="BN95" i="1" s="1"/>
  <c r="BK93" i="1"/>
  <c r="BK89" i="1"/>
  <c r="BK87" i="1"/>
  <c r="BF87" i="1"/>
  <c r="BN87" i="1" s="1"/>
  <c r="BK85" i="1"/>
  <c r="BF85" i="1"/>
  <c r="BN85" i="1" s="1"/>
  <c r="BK83" i="1"/>
  <c r="BF83" i="1"/>
  <c r="BN83" i="1" s="1"/>
  <c r="BK79" i="1"/>
  <c r="BK75" i="1"/>
  <c r="BK71" i="1"/>
  <c r="BK69" i="1"/>
  <c r="BF69" i="1"/>
  <c r="BN69" i="1" s="1"/>
  <c r="BK67" i="1"/>
  <c r="BF67" i="1"/>
  <c r="BN67" i="1" s="1"/>
  <c r="BK63" i="1"/>
  <c r="BF57" i="1"/>
  <c r="BN57" i="1" s="1"/>
  <c r="BH49" i="1"/>
  <c r="BL49" i="1"/>
  <c r="BK49" i="1"/>
  <c r="BH47" i="1"/>
  <c r="BL47" i="1"/>
  <c r="BH46" i="1"/>
  <c r="BC46" i="1"/>
  <c r="BC32" i="1"/>
  <c r="BK20" i="1"/>
  <c r="BH20" i="1"/>
  <c r="BL20" i="1"/>
  <c r="BC18" i="1"/>
  <c r="BC24" i="1"/>
  <c r="BD21" i="1"/>
  <c r="BF21" i="1"/>
  <c r="BN21" i="1" s="1"/>
  <c r="BC20" i="1"/>
  <c r="BH9" i="1"/>
  <c r="BL9" i="1"/>
  <c r="BK9" i="1"/>
  <c r="BF39" i="1"/>
  <c r="BN39" i="1" s="1"/>
  <c r="BF37" i="1"/>
  <c r="BN37" i="1" s="1"/>
  <c r="BF35" i="1"/>
  <c r="BN35" i="1" s="1"/>
  <c r="BH25" i="1"/>
  <c r="BL25" i="1"/>
  <c r="BH41" i="1"/>
  <c r="BL41" i="1"/>
  <c r="BH39" i="1"/>
  <c r="BL39" i="1"/>
  <c r="BH37" i="1"/>
  <c r="BL37" i="1"/>
  <c r="BH35" i="1"/>
  <c r="BL35" i="1"/>
  <c r="BH21" i="1"/>
  <c r="BL21" i="1"/>
  <c r="BC10" i="1"/>
  <c r="BC4" i="1"/>
  <c r="BH5" i="1"/>
  <c r="BL5" i="1"/>
  <c r="BH27" i="1"/>
  <c r="BL27" i="1"/>
  <c r="BH23" i="1"/>
  <c r="BL23" i="1"/>
  <c r="BH19" i="1"/>
  <c r="BL19" i="1"/>
  <c r="BH15" i="1"/>
  <c r="BL15" i="1"/>
  <c r="BH13" i="1"/>
  <c r="BL13" i="1"/>
  <c r="BH11" i="1"/>
  <c r="BL11" i="1"/>
  <c r="BH7" i="1"/>
  <c r="BL7" i="1"/>
  <c r="BC6" i="1"/>
  <c r="BC2" i="1"/>
  <c r="BJ249" i="1" l="1"/>
  <c r="BJ250" i="1" s="1"/>
  <c r="BE171" i="1"/>
  <c r="BE170" i="1"/>
  <c r="BF170" i="1" s="1"/>
  <c r="BN170" i="1" s="1"/>
  <c r="BE177" i="1"/>
  <c r="BF177" i="1" s="1"/>
  <c r="BN177" i="1" s="1"/>
  <c r="BJ178" i="1"/>
  <c r="BE216" i="1"/>
  <c r="BF216" i="1" s="1"/>
  <c r="BN216" i="1" s="1"/>
  <c r="BJ217" i="1"/>
  <c r="BJ92" i="1"/>
  <c r="BJ93" i="1" s="1"/>
  <c r="C173" i="1"/>
  <c r="BA172" i="1"/>
  <c r="BE201" i="1"/>
  <c r="BF201" i="1" s="1"/>
  <c r="BN201" i="1" s="1"/>
  <c r="BJ202" i="1"/>
  <c r="BE172" i="1"/>
  <c r="BJ173" i="1"/>
  <c r="BJ104" i="1"/>
  <c r="BE104" i="1" s="1"/>
  <c r="BF104" i="1" s="1"/>
  <c r="BN104" i="1" s="1"/>
  <c r="BJ74" i="1"/>
  <c r="BE74" i="1" s="1"/>
  <c r="BF74" i="1" s="1"/>
  <c r="BN74" i="1" s="1"/>
  <c r="BD41" i="1"/>
  <c r="BJ41" i="1"/>
  <c r="BJ42" i="1" s="1"/>
  <c r="C62" i="1"/>
  <c r="BA61" i="1"/>
  <c r="C101" i="1"/>
  <c r="BA100" i="1"/>
  <c r="C6" i="1"/>
  <c r="BA5" i="1"/>
  <c r="C137" i="1"/>
  <c r="BA136" i="1"/>
  <c r="C107" i="1"/>
  <c r="BA106" i="1"/>
  <c r="BD133" i="1"/>
  <c r="BD18" i="1"/>
  <c r="BD46" i="1"/>
  <c r="BD30" i="1"/>
  <c r="BD64" i="1"/>
  <c r="BD106" i="1"/>
  <c r="BD42" i="1"/>
  <c r="BJ132" i="1"/>
  <c r="BE132" i="1" s="1"/>
  <c r="BD132" i="1"/>
  <c r="BD146" i="1"/>
  <c r="BD164" i="1"/>
  <c r="BJ59" i="1"/>
  <c r="BD59" i="1"/>
  <c r="BD6" i="1"/>
  <c r="BD20" i="1"/>
  <c r="BD50" i="1"/>
  <c r="BD61" i="1"/>
  <c r="BD100" i="1"/>
  <c r="BD126" i="1"/>
  <c r="BD142" i="1"/>
  <c r="BD160" i="1"/>
  <c r="BD110" i="1"/>
  <c r="BD144" i="1"/>
  <c r="BD152" i="1"/>
  <c r="BD138" i="1"/>
  <c r="BD24" i="1"/>
  <c r="BD32" i="1"/>
  <c r="BD76" i="1"/>
  <c r="BD51" i="1"/>
  <c r="BD55" i="1"/>
  <c r="BD112" i="1"/>
  <c r="BD114" i="1"/>
  <c r="BJ2" i="1"/>
  <c r="BD2" i="1"/>
  <c r="BD4" i="1"/>
  <c r="BD10" i="1"/>
  <c r="BD72" i="1"/>
  <c r="BD53" i="1"/>
  <c r="BD150" i="1"/>
  <c r="BD90" i="1"/>
  <c r="BD80" i="1"/>
  <c r="BD116" i="1"/>
  <c r="BD134" i="1"/>
  <c r="BD148" i="1"/>
  <c r="BD162" i="1"/>
  <c r="BE249" i="1" l="1"/>
  <c r="BF249" i="1" s="1"/>
  <c r="BN249" i="1" s="1"/>
  <c r="BE92" i="1"/>
  <c r="BF92" i="1" s="1"/>
  <c r="BN92" i="1" s="1"/>
  <c r="BJ105" i="1"/>
  <c r="BJ75" i="1"/>
  <c r="BE75" i="1" s="1"/>
  <c r="BF75" i="1" s="1"/>
  <c r="BN75" i="1" s="1"/>
  <c r="C174" i="1"/>
  <c r="BA173" i="1"/>
  <c r="BE178" i="1"/>
  <c r="BF178" i="1" s="1"/>
  <c r="BN178" i="1" s="1"/>
  <c r="BJ179" i="1"/>
  <c r="BE217" i="1"/>
  <c r="BF217" i="1" s="1"/>
  <c r="BN217" i="1" s="1"/>
  <c r="BJ218" i="1"/>
  <c r="BE250" i="1"/>
  <c r="BF250" i="1" s="1"/>
  <c r="BN250" i="1" s="1"/>
  <c r="BJ251" i="1"/>
  <c r="BE202" i="1"/>
  <c r="BF202" i="1" s="1"/>
  <c r="BN202" i="1" s="1"/>
  <c r="BJ203" i="1"/>
  <c r="BE173" i="1"/>
  <c r="BJ174" i="1"/>
  <c r="BF132" i="1"/>
  <c r="BN132" i="1" s="1"/>
  <c r="C7" i="1"/>
  <c r="BA6" i="1"/>
  <c r="C138" i="1"/>
  <c r="BA137" i="1"/>
  <c r="C63" i="1"/>
  <c r="BA62" i="1"/>
  <c r="C102" i="1"/>
  <c r="BA101" i="1"/>
  <c r="BE41" i="1"/>
  <c r="BF41" i="1" s="1"/>
  <c r="BN41" i="1" s="1"/>
  <c r="BJ22" i="1"/>
  <c r="C108" i="1"/>
  <c r="BA107" i="1"/>
  <c r="BE59" i="1"/>
  <c r="BF59" i="1" s="1"/>
  <c r="BN59" i="1" s="1"/>
  <c r="BJ60" i="1"/>
  <c r="BJ94" i="1"/>
  <c r="BE93" i="1"/>
  <c r="BF93" i="1" s="1"/>
  <c r="BN93" i="1" s="1"/>
  <c r="BJ133" i="1"/>
  <c r="BE42" i="1"/>
  <c r="BF42" i="1" s="1"/>
  <c r="BN42" i="1" s="1"/>
  <c r="BJ43" i="1"/>
  <c r="BE2" i="1"/>
  <c r="BF2" i="1" s="1"/>
  <c r="BN2" i="1" s="1"/>
  <c r="BJ3" i="1"/>
  <c r="BE3" i="1" s="1"/>
  <c r="BJ76" i="1" l="1"/>
  <c r="BJ77" i="1" s="1"/>
  <c r="BE77" i="1" s="1"/>
  <c r="BF77" i="1" s="1"/>
  <c r="BN77" i="1" s="1"/>
  <c r="BE105" i="1"/>
  <c r="BF105" i="1" s="1"/>
  <c r="BN105" i="1" s="1"/>
  <c r="BJ106" i="1"/>
  <c r="BE218" i="1"/>
  <c r="BF218" i="1" s="1"/>
  <c r="BN218" i="1" s="1"/>
  <c r="BJ219" i="1"/>
  <c r="C175" i="1"/>
  <c r="BA174" i="1"/>
  <c r="BJ180" i="1"/>
  <c r="BE179" i="1"/>
  <c r="BF179" i="1" s="1"/>
  <c r="BN179" i="1" s="1"/>
  <c r="BE251" i="1"/>
  <c r="BF251" i="1" s="1"/>
  <c r="BN251" i="1" s="1"/>
  <c r="BJ252" i="1"/>
  <c r="BE203" i="1"/>
  <c r="BF203" i="1" s="1"/>
  <c r="BN203" i="1" s="1"/>
  <c r="BJ204" i="1"/>
  <c r="BE174" i="1"/>
  <c r="BF174" i="1" s="1"/>
  <c r="BN174" i="1" s="1"/>
  <c r="BJ175" i="1"/>
  <c r="C109" i="1"/>
  <c r="BA108" i="1"/>
  <c r="C103" i="1"/>
  <c r="BA103" i="1" s="1"/>
  <c r="BA102" i="1"/>
  <c r="C139" i="1"/>
  <c r="BA138" i="1"/>
  <c r="BE22" i="1"/>
  <c r="BF22" i="1" s="1"/>
  <c r="BN22" i="1" s="1"/>
  <c r="BJ23" i="1"/>
  <c r="C64" i="1"/>
  <c r="BA63" i="1"/>
  <c r="C8" i="1"/>
  <c r="BA7" i="1"/>
  <c r="BE60" i="1"/>
  <c r="BF60" i="1" s="1"/>
  <c r="BN60" i="1" s="1"/>
  <c r="BJ61" i="1"/>
  <c r="BE94" i="1"/>
  <c r="BJ95" i="1"/>
  <c r="BE133" i="1"/>
  <c r="BF133" i="1" s="1"/>
  <c r="BN133" i="1" s="1"/>
  <c r="BJ134" i="1"/>
  <c r="BE43" i="1"/>
  <c r="BF43" i="1" s="1"/>
  <c r="BN43" i="1" s="1"/>
  <c r="BJ44" i="1"/>
  <c r="BF3" i="1"/>
  <c r="BN3" i="1" s="1"/>
  <c r="BJ4" i="1"/>
  <c r="BJ78" i="1" l="1"/>
  <c r="BJ79" i="1" s="1"/>
  <c r="BE76" i="1"/>
  <c r="BF76" i="1" s="1"/>
  <c r="BN76" i="1" s="1"/>
  <c r="BE106" i="1"/>
  <c r="BF106" i="1" s="1"/>
  <c r="BN106" i="1" s="1"/>
  <c r="BJ107" i="1"/>
  <c r="C176" i="1"/>
  <c r="BA175" i="1"/>
  <c r="BE219" i="1"/>
  <c r="BF219" i="1" s="1"/>
  <c r="BN219" i="1" s="1"/>
  <c r="BJ220" i="1"/>
  <c r="BE180" i="1"/>
  <c r="BF180" i="1" s="1"/>
  <c r="BN180" i="1" s="1"/>
  <c r="BJ181" i="1"/>
  <c r="BE252" i="1"/>
  <c r="BF252" i="1" s="1"/>
  <c r="BN252" i="1" s="1"/>
  <c r="BJ253" i="1"/>
  <c r="BE204" i="1"/>
  <c r="BF204" i="1" s="1"/>
  <c r="BN204" i="1" s="1"/>
  <c r="BJ205" i="1"/>
  <c r="BE175" i="1"/>
  <c r="BJ176" i="1"/>
  <c r="BE176" i="1" s="1"/>
  <c r="C9" i="1"/>
  <c r="BA8" i="1"/>
  <c r="BE23" i="1"/>
  <c r="BF23" i="1" s="1"/>
  <c r="BN23" i="1" s="1"/>
  <c r="BJ24" i="1"/>
  <c r="C65" i="1"/>
  <c r="BA64" i="1"/>
  <c r="C140" i="1"/>
  <c r="BA139" i="1"/>
  <c r="C110" i="1"/>
  <c r="BA109" i="1"/>
  <c r="BJ96" i="1"/>
  <c r="BE95" i="1"/>
  <c r="BJ62" i="1"/>
  <c r="BE61" i="1"/>
  <c r="BF61" i="1" s="1"/>
  <c r="BN61" i="1" s="1"/>
  <c r="BJ135" i="1"/>
  <c r="BE134" i="1"/>
  <c r="BF134" i="1" s="1"/>
  <c r="BN134" i="1" s="1"/>
  <c r="BE78" i="1"/>
  <c r="BF78" i="1" s="1"/>
  <c r="BN78" i="1" s="1"/>
  <c r="BE44" i="1"/>
  <c r="BF44" i="1" s="1"/>
  <c r="BN44" i="1" s="1"/>
  <c r="BJ45" i="1"/>
  <c r="BJ5" i="1"/>
  <c r="BE4" i="1"/>
  <c r="BF4" i="1" s="1"/>
  <c r="BN4" i="1" s="1"/>
  <c r="BE107" i="1" l="1"/>
  <c r="BF107" i="1" s="1"/>
  <c r="BN107" i="1" s="1"/>
  <c r="BJ108" i="1"/>
  <c r="BE181" i="1"/>
  <c r="BF181" i="1" s="1"/>
  <c r="BN181" i="1" s="1"/>
  <c r="BJ182" i="1"/>
  <c r="BE220" i="1"/>
  <c r="BF220" i="1" s="1"/>
  <c r="BN220" i="1" s="1"/>
  <c r="BJ221" i="1"/>
  <c r="C178" i="1"/>
  <c r="BA176" i="1"/>
  <c r="BE253" i="1"/>
  <c r="BF253" i="1" s="1"/>
  <c r="BN253" i="1" s="1"/>
  <c r="BJ254" i="1"/>
  <c r="BE254" i="1" s="1"/>
  <c r="BF254" i="1" s="1"/>
  <c r="BN254" i="1" s="1"/>
  <c r="BE205" i="1"/>
  <c r="BF205" i="1" s="1"/>
  <c r="BN205" i="1" s="1"/>
  <c r="BJ206" i="1"/>
  <c r="BE24" i="1"/>
  <c r="BF24" i="1" s="1"/>
  <c r="BN24" i="1" s="1"/>
  <c r="BJ25" i="1"/>
  <c r="C141" i="1"/>
  <c r="BA140" i="1"/>
  <c r="C111" i="1"/>
  <c r="BA110" i="1"/>
  <c r="C66" i="1"/>
  <c r="BA65" i="1"/>
  <c r="C10" i="1"/>
  <c r="BA9" i="1"/>
  <c r="BJ63" i="1"/>
  <c r="BE62" i="1"/>
  <c r="BF62" i="1" s="1"/>
  <c r="BN62" i="1" s="1"/>
  <c r="BE96" i="1"/>
  <c r="BJ97" i="1"/>
  <c r="BE135" i="1"/>
  <c r="BJ136" i="1"/>
  <c r="BE79" i="1"/>
  <c r="BF79" i="1" s="1"/>
  <c r="BN79" i="1" s="1"/>
  <c r="BJ80" i="1"/>
  <c r="BE45" i="1"/>
  <c r="BF45" i="1" s="1"/>
  <c r="BN45" i="1" s="1"/>
  <c r="BJ46" i="1"/>
  <c r="BE5" i="1"/>
  <c r="BF5" i="1" s="1"/>
  <c r="BN5" i="1" s="1"/>
  <c r="BJ6" i="1"/>
  <c r="BJ109" i="1" l="1"/>
  <c r="BE108" i="1"/>
  <c r="BF108" i="1" s="1"/>
  <c r="BN108" i="1" s="1"/>
  <c r="C179" i="1"/>
  <c r="BA178" i="1"/>
  <c r="BE221" i="1"/>
  <c r="BF221" i="1" s="1"/>
  <c r="BN221" i="1" s="1"/>
  <c r="BJ222" i="1"/>
  <c r="BE182" i="1"/>
  <c r="BF182" i="1" s="1"/>
  <c r="BN182" i="1" s="1"/>
  <c r="BJ183" i="1"/>
  <c r="BE206" i="1"/>
  <c r="BF206" i="1" s="1"/>
  <c r="BN206" i="1" s="1"/>
  <c r="BJ207" i="1"/>
  <c r="C67" i="1"/>
  <c r="BA66" i="1"/>
  <c r="C143" i="1"/>
  <c r="BA141" i="1"/>
  <c r="BJ26" i="1"/>
  <c r="BE25" i="1"/>
  <c r="BF25" i="1" s="1"/>
  <c r="BN25" i="1" s="1"/>
  <c r="C11" i="1"/>
  <c r="BA10" i="1"/>
  <c r="C112" i="1"/>
  <c r="BA111" i="1"/>
  <c r="BJ98" i="1"/>
  <c r="BE97" i="1"/>
  <c r="BE63" i="1"/>
  <c r="BF63" i="1" s="1"/>
  <c r="BN63" i="1" s="1"/>
  <c r="BJ64" i="1"/>
  <c r="BJ137" i="1"/>
  <c r="BE136" i="1"/>
  <c r="BF136" i="1" s="1"/>
  <c r="BN136" i="1" s="1"/>
  <c r="BE80" i="1"/>
  <c r="BF80" i="1" s="1"/>
  <c r="BN80" i="1" s="1"/>
  <c r="BJ81" i="1"/>
  <c r="BE46" i="1"/>
  <c r="BF46" i="1" s="1"/>
  <c r="BN46" i="1" s="1"/>
  <c r="BJ47" i="1"/>
  <c r="BE6" i="1"/>
  <c r="BF6" i="1" s="1"/>
  <c r="BN6" i="1" s="1"/>
  <c r="BJ7" i="1"/>
  <c r="BE109" i="1" l="1"/>
  <c r="BF109" i="1" s="1"/>
  <c r="BN109" i="1" s="1"/>
  <c r="BJ110" i="1"/>
  <c r="BJ223" i="1"/>
  <c r="BE222" i="1"/>
  <c r="BF222" i="1" s="1"/>
  <c r="BN222" i="1" s="1"/>
  <c r="BJ184" i="1"/>
  <c r="BE183" i="1"/>
  <c r="BF183" i="1" s="1"/>
  <c r="BN183" i="1" s="1"/>
  <c r="C180" i="1"/>
  <c r="BA179" i="1"/>
  <c r="BE207" i="1"/>
  <c r="BF207" i="1" s="1"/>
  <c r="BN207" i="1" s="1"/>
  <c r="BJ208" i="1"/>
  <c r="C12" i="1"/>
  <c r="BA11" i="1"/>
  <c r="C144" i="1"/>
  <c r="BA143" i="1"/>
  <c r="C113" i="1"/>
  <c r="BA112" i="1"/>
  <c r="BE26" i="1"/>
  <c r="BF26" i="1" s="1"/>
  <c r="BN26" i="1" s="1"/>
  <c r="BJ27" i="1"/>
  <c r="C68" i="1"/>
  <c r="BA67" i="1"/>
  <c r="BJ65" i="1"/>
  <c r="BE64" i="1"/>
  <c r="BF64" i="1" s="1"/>
  <c r="BN64" i="1" s="1"/>
  <c r="BJ99" i="1"/>
  <c r="BE98" i="1"/>
  <c r="BJ138" i="1"/>
  <c r="BE137" i="1"/>
  <c r="BE81" i="1"/>
  <c r="BF81" i="1" s="1"/>
  <c r="BN81" i="1" s="1"/>
  <c r="BJ82" i="1"/>
  <c r="BE47" i="1"/>
  <c r="BF47" i="1" s="1"/>
  <c r="BN47" i="1" s="1"/>
  <c r="BJ48" i="1"/>
  <c r="BE7" i="1"/>
  <c r="BF7" i="1" s="1"/>
  <c r="BN7" i="1" s="1"/>
  <c r="BJ8" i="1"/>
  <c r="BE110" i="1" l="1"/>
  <c r="BF110" i="1" s="1"/>
  <c r="BN110" i="1" s="1"/>
  <c r="BJ111" i="1"/>
  <c r="BJ185" i="1"/>
  <c r="BE184" i="1"/>
  <c r="BF184" i="1" s="1"/>
  <c r="BN184" i="1" s="1"/>
  <c r="C181" i="1"/>
  <c r="BA180" i="1"/>
  <c r="BJ224" i="1"/>
  <c r="BE223" i="1"/>
  <c r="BF223" i="1" s="1"/>
  <c r="BN223" i="1" s="1"/>
  <c r="BE208" i="1"/>
  <c r="BF208" i="1" s="1"/>
  <c r="BN208" i="1" s="1"/>
  <c r="BJ209" i="1"/>
  <c r="BE27" i="1"/>
  <c r="BF27" i="1" s="1"/>
  <c r="BN27" i="1" s="1"/>
  <c r="BJ28" i="1"/>
  <c r="C145" i="1"/>
  <c r="BA144" i="1"/>
  <c r="C69" i="1"/>
  <c r="BA68" i="1"/>
  <c r="C114" i="1"/>
  <c r="BA113" i="1"/>
  <c r="C13" i="1"/>
  <c r="BA12" i="1"/>
  <c r="BJ100" i="1"/>
  <c r="BE99" i="1"/>
  <c r="BF99" i="1" s="1"/>
  <c r="BN99" i="1" s="1"/>
  <c r="BJ66" i="1"/>
  <c r="BE65" i="1"/>
  <c r="BF65" i="1" s="1"/>
  <c r="BN65" i="1" s="1"/>
  <c r="BJ139" i="1"/>
  <c r="BE138" i="1"/>
  <c r="BF138" i="1" s="1"/>
  <c r="BN138" i="1" s="1"/>
  <c r="BJ83" i="1"/>
  <c r="BE82" i="1"/>
  <c r="BF82" i="1" s="1"/>
  <c r="BN82" i="1" s="1"/>
  <c r="BE48" i="1"/>
  <c r="BF48" i="1" s="1"/>
  <c r="BN48" i="1" s="1"/>
  <c r="BJ49" i="1"/>
  <c r="BE8" i="1"/>
  <c r="BF8" i="1" s="1"/>
  <c r="BN8" i="1" s="1"/>
  <c r="BJ9" i="1"/>
  <c r="BJ112" i="1" l="1"/>
  <c r="BE111" i="1"/>
  <c r="BF111" i="1" s="1"/>
  <c r="BN111" i="1" s="1"/>
  <c r="C182" i="1"/>
  <c r="BA181" i="1"/>
  <c r="BE224" i="1"/>
  <c r="BF224" i="1" s="1"/>
  <c r="BN224" i="1" s="1"/>
  <c r="BJ225" i="1"/>
  <c r="BE185" i="1"/>
  <c r="BJ186" i="1"/>
  <c r="BE209" i="1"/>
  <c r="BF209" i="1" s="1"/>
  <c r="BN209" i="1" s="1"/>
  <c r="BJ210" i="1"/>
  <c r="C115" i="1"/>
  <c r="BA114" i="1"/>
  <c r="C146" i="1"/>
  <c r="BA145" i="1"/>
  <c r="BJ29" i="1"/>
  <c r="BE28" i="1"/>
  <c r="BF28" i="1" s="1"/>
  <c r="BN28" i="1" s="1"/>
  <c r="C14" i="1"/>
  <c r="BA13" i="1"/>
  <c r="C70" i="1"/>
  <c r="BA69" i="1"/>
  <c r="BE66" i="1"/>
  <c r="BF66" i="1" s="1"/>
  <c r="BN66" i="1" s="1"/>
  <c r="BJ67" i="1"/>
  <c r="BE100" i="1"/>
  <c r="BF100" i="1" s="1"/>
  <c r="BN100" i="1" s="1"/>
  <c r="BJ101" i="1"/>
  <c r="BJ140" i="1"/>
  <c r="BE139" i="1"/>
  <c r="BF139" i="1" s="1"/>
  <c r="BN139" i="1" s="1"/>
  <c r="BE83" i="1"/>
  <c r="BJ84" i="1"/>
  <c r="BE49" i="1"/>
  <c r="BF49" i="1" s="1"/>
  <c r="BN49" i="1" s="1"/>
  <c r="BJ50" i="1"/>
  <c r="BE9" i="1"/>
  <c r="BF9" i="1" s="1"/>
  <c r="BN9" i="1" s="1"/>
  <c r="BJ10" i="1"/>
  <c r="BE112" i="1" l="1"/>
  <c r="BF112" i="1" s="1"/>
  <c r="BN112" i="1" s="1"/>
  <c r="BJ113" i="1"/>
  <c r="BE186" i="1"/>
  <c r="BJ187" i="1"/>
  <c r="BE225" i="1"/>
  <c r="BF225" i="1" s="1"/>
  <c r="BN225" i="1" s="1"/>
  <c r="BJ226" i="1"/>
  <c r="C183" i="1"/>
  <c r="BA182" i="1"/>
  <c r="BE210" i="1"/>
  <c r="BJ211" i="1"/>
  <c r="C15" i="1"/>
  <c r="BA14" i="1"/>
  <c r="C147" i="1"/>
  <c r="BA146" i="1"/>
  <c r="C71" i="1"/>
  <c r="BA70" i="1"/>
  <c r="BE29" i="1"/>
  <c r="BF29" i="1" s="1"/>
  <c r="BN29" i="1" s="1"/>
  <c r="BJ30" i="1"/>
  <c r="C116" i="1"/>
  <c r="BA115" i="1"/>
  <c r="BJ68" i="1"/>
  <c r="BE67" i="1"/>
  <c r="BE101" i="1"/>
  <c r="BF101" i="1" s="1"/>
  <c r="BN101" i="1" s="1"/>
  <c r="BJ102" i="1"/>
  <c r="BJ141" i="1"/>
  <c r="BE140" i="1"/>
  <c r="BJ85" i="1"/>
  <c r="BE84" i="1"/>
  <c r="BE50" i="1"/>
  <c r="BF50" i="1" s="1"/>
  <c r="BN50" i="1" s="1"/>
  <c r="BJ51" i="1"/>
  <c r="BJ11" i="1"/>
  <c r="BE10" i="1"/>
  <c r="BF10" i="1" s="1"/>
  <c r="BN10" i="1" s="1"/>
  <c r="BJ114" i="1" l="1"/>
  <c r="BE113" i="1"/>
  <c r="BF113" i="1" s="1"/>
  <c r="BN113" i="1" s="1"/>
  <c r="BJ227" i="1"/>
  <c r="BE226" i="1"/>
  <c r="BF226" i="1" s="1"/>
  <c r="BN226" i="1" s="1"/>
  <c r="BJ188" i="1"/>
  <c r="BE187" i="1"/>
  <c r="C184" i="1"/>
  <c r="BA183" i="1"/>
  <c r="BE211" i="1"/>
  <c r="BJ212" i="1"/>
  <c r="BJ31" i="1"/>
  <c r="BE30" i="1"/>
  <c r="BF30" i="1" s="1"/>
  <c r="BN30" i="1" s="1"/>
  <c r="C148" i="1"/>
  <c r="BA147" i="1"/>
  <c r="C117" i="1"/>
  <c r="BA116" i="1"/>
  <c r="C72" i="1"/>
  <c r="BA71" i="1"/>
  <c r="C16" i="1"/>
  <c r="BA15" i="1"/>
  <c r="BJ103" i="1"/>
  <c r="BE103" i="1" s="1"/>
  <c r="BE102" i="1"/>
  <c r="BJ69" i="1"/>
  <c r="BE68" i="1"/>
  <c r="BE141" i="1"/>
  <c r="BJ142" i="1"/>
  <c r="BJ86" i="1"/>
  <c r="BE85" i="1"/>
  <c r="BE51" i="1"/>
  <c r="BF51" i="1" s="1"/>
  <c r="BN51" i="1" s="1"/>
  <c r="BJ52" i="1"/>
  <c r="BE11" i="1"/>
  <c r="BJ12" i="1"/>
  <c r="BJ115" i="1" l="1"/>
  <c r="BE114" i="1"/>
  <c r="BF114" i="1" s="1"/>
  <c r="BN114" i="1" s="1"/>
  <c r="BJ189" i="1"/>
  <c r="BE188" i="1"/>
  <c r="C185" i="1"/>
  <c r="BA184" i="1"/>
  <c r="BE227" i="1"/>
  <c r="BF227" i="1" s="1"/>
  <c r="BN227" i="1" s="1"/>
  <c r="BJ228" i="1"/>
  <c r="BE212" i="1"/>
  <c r="BF212" i="1" s="1"/>
  <c r="BN212" i="1" s="1"/>
  <c r="BJ213" i="1"/>
  <c r="C73" i="1"/>
  <c r="BA72" i="1"/>
  <c r="C149" i="1"/>
  <c r="BA148" i="1"/>
  <c r="C17" i="1"/>
  <c r="BA16" i="1"/>
  <c r="C118" i="1"/>
  <c r="BA117" i="1"/>
  <c r="BJ32" i="1"/>
  <c r="BE31" i="1"/>
  <c r="BF31" i="1" s="1"/>
  <c r="BN31" i="1" s="1"/>
  <c r="BJ70" i="1"/>
  <c r="BE69" i="1"/>
  <c r="BE142" i="1"/>
  <c r="BF142" i="1" s="1"/>
  <c r="BN142" i="1" s="1"/>
  <c r="BJ143" i="1"/>
  <c r="BE86" i="1"/>
  <c r="BJ87" i="1"/>
  <c r="BE52" i="1"/>
  <c r="BF52" i="1" s="1"/>
  <c r="BN52" i="1" s="1"/>
  <c r="BJ53" i="1"/>
  <c r="BJ13" i="1"/>
  <c r="BE12" i="1"/>
  <c r="BJ116" i="1" l="1"/>
  <c r="BE115" i="1"/>
  <c r="BF115" i="1" s="1"/>
  <c r="BN115" i="1" s="1"/>
  <c r="C186" i="1"/>
  <c r="BA185" i="1"/>
  <c r="BE228" i="1"/>
  <c r="BF228" i="1" s="1"/>
  <c r="BN228" i="1" s="1"/>
  <c r="BJ229" i="1"/>
  <c r="BE189" i="1"/>
  <c r="BJ190" i="1"/>
  <c r="BE213" i="1"/>
  <c r="BF213" i="1" s="1"/>
  <c r="BN213" i="1" s="1"/>
  <c r="BJ214" i="1"/>
  <c r="C150" i="1"/>
  <c r="BA149" i="1"/>
  <c r="C119" i="1"/>
  <c r="BA118" i="1"/>
  <c r="BE32" i="1"/>
  <c r="BF32" i="1" s="1"/>
  <c r="BN32" i="1" s="1"/>
  <c r="BJ33" i="1"/>
  <c r="C18" i="1"/>
  <c r="BA17" i="1"/>
  <c r="C75" i="1"/>
  <c r="BA73" i="1"/>
  <c r="BE143" i="1"/>
  <c r="BF143" i="1" s="1"/>
  <c r="BN143" i="1" s="1"/>
  <c r="BJ144" i="1"/>
  <c r="BE70" i="1"/>
  <c r="BJ71" i="1"/>
  <c r="BE87" i="1"/>
  <c r="BJ88" i="1"/>
  <c r="BE53" i="1"/>
  <c r="BF53" i="1" s="1"/>
  <c r="BN53" i="1" s="1"/>
  <c r="BJ54" i="1"/>
  <c r="BJ14" i="1"/>
  <c r="BE13" i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BE116" i="1" l="1"/>
  <c r="BF116" i="1" s="1"/>
  <c r="BN116" i="1" s="1"/>
  <c r="BJ117" i="1"/>
  <c r="BJ230" i="1"/>
  <c r="BE229" i="1"/>
  <c r="BF229" i="1" s="1"/>
  <c r="BN229" i="1" s="1"/>
  <c r="BE190" i="1"/>
  <c r="BJ191" i="1"/>
  <c r="C187" i="1"/>
  <c r="BA186" i="1"/>
  <c r="BE214" i="1"/>
  <c r="BF214" i="1" s="1"/>
  <c r="BN214" i="1" s="1"/>
  <c r="BJ215" i="1"/>
  <c r="BE215" i="1" s="1"/>
  <c r="C19" i="1"/>
  <c r="BA18" i="1"/>
  <c r="C120" i="1"/>
  <c r="BA119" i="1"/>
  <c r="BJ34" i="1"/>
  <c r="BE33" i="1"/>
  <c r="BF33" i="1" s="1"/>
  <c r="BN33" i="1" s="1"/>
  <c r="C76" i="1"/>
  <c r="BA75" i="1"/>
  <c r="C151" i="1"/>
  <c r="BA150" i="1"/>
  <c r="BJ72" i="1"/>
  <c r="BE71" i="1"/>
  <c r="BF71" i="1" s="1"/>
  <c r="BN71" i="1" s="1"/>
  <c r="BJ145" i="1"/>
  <c r="BE144" i="1"/>
  <c r="BF144" i="1" s="1"/>
  <c r="BN144" i="1" s="1"/>
  <c r="BE88" i="1"/>
  <c r="BJ89" i="1"/>
  <c r="BE54" i="1"/>
  <c r="BF54" i="1" s="1"/>
  <c r="BN54" i="1" s="1"/>
  <c r="BJ55" i="1"/>
  <c r="BE14" i="1"/>
  <c r="BJ15" i="1"/>
  <c r="BE117" i="1" l="1"/>
  <c r="BF117" i="1" s="1"/>
  <c r="BN117" i="1" s="1"/>
  <c r="BJ118" i="1"/>
  <c r="BE191" i="1"/>
  <c r="BJ192" i="1"/>
  <c r="C188" i="1"/>
  <c r="BA187" i="1"/>
  <c r="BJ231" i="1"/>
  <c r="BE230" i="1"/>
  <c r="BF230" i="1" s="1"/>
  <c r="BN230" i="1" s="1"/>
  <c r="C77" i="1"/>
  <c r="BA76" i="1"/>
  <c r="C121" i="1"/>
  <c r="BA120" i="1"/>
  <c r="C152" i="1"/>
  <c r="BA151" i="1"/>
  <c r="BE34" i="1"/>
  <c r="BF34" i="1" s="1"/>
  <c r="BN34" i="1" s="1"/>
  <c r="BJ35" i="1"/>
  <c r="C20" i="1"/>
  <c r="BA19" i="1"/>
  <c r="BE145" i="1"/>
  <c r="BF145" i="1" s="1"/>
  <c r="BN145" i="1" s="1"/>
  <c r="BJ146" i="1"/>
  <c r="BE72" i="1"/>
  <c r="BF72" i="1" s="1"/>
  <c r="BN72" i="1" s="1"/>
  <c r="BJ73" i="1"/>
  <c r="BE73" i="1" s="1"/>
  <c r="BF73" i="1" s="1"/>
  <c r="BN73" i="1" s="1"/>
  <c r="BE89" i="1"/>
  <c r="BF89" i="1" s="1"/>
  <c r="BN89" i="1" s="1"/>
  <c r="BJ90" i="1"/>
  <c r="BJ56" i="1"/>
  <c r="BE55" i="1"/>
  <c r="BF55" i="1" s="1"/>
  <c r="BN55" i="1" s="1"/>
  <c r="BE15" i="1"/>
  <c r="BJ16" i="1"/>
  <c r="BE118" i="1" l="1"/>
  <c r="BJ119" i="1"/>
  <c r="BJ193" i="1"/>
  <c r="BE192" i="1"/>
  <c r="C189" i="1"/>
  <c r="BA188" i="1"/>
  <c r="BE231" i="1"/>
  <c r="BF231" i="1" s="1"/>
  <c r="BN231" i="1" s="1"/>
  <c r="BJ232" i="1"/>
  <c r="BJ36" i="1"/>
  <c r="BE35" i="1"/>
  <c r="C122" i="1"/>
  <c r="BA121" i="1"/>
  <c r="C21" i="1"/>
  <c r="BA20" i="1"/>
  <c r="C153" i="1"/>
  <c r="BA152" i="1"/>
  <c r="C78" i="1"/>
  <c r="BA77" i="1"/>
  <c r="BE146" i="1"/>
  <c r="BF146" i="1" s="1"/>
  <c r="BN146" i="1" s="1"/>
  <c r="BJ147" i="1"/>
  <c r="BE90" i="1"/>
  <c r="BF90" i="1" s="1"/>
  <c r="BN90" i="1" s="1"/>
  <c r="BJ91" i="1"/>
  <c r="BE91" i="1" s="1"/>
  <c r="BF91" i="1" s="1"/>
  <c r="BN91" i="1" s="1"/>
  <c r="BE56" i="1"/>
  <c r="BJ57" i="1"/>
  <c r="BE16" i="1"/>
  <c r="BF16" i="1" s="1"/>
  <c r="BN16" i="1" s="1"/>
  <c r="BJ17" i="1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U32" i="25"/>
  <c r="V32" i="25"/>
  <c r="U33" i="25"/>
  <c r="V33" i="25"/>
  <c r="U34" i="25"/>
  <c r="V34" i="25"/>
  <c r="U35" i="25"/>
  <c r="V35" i="25"/>
  <c r="U36" i="25"/>
  <c r="V36" i="25"/>
  <c r="U37" i="25"/>
  <c r="V37" i="25"/>
  <c r="T33" i="25"/>
  <c r="T34" i="25"/>
  <c r="T35" i="25"/>
  <c r="T36" i="25"/>
  <c r="T37" i="25"/>
  <c r="T32" i="25"/>
  <c r="L32" i="25"/>
  <c r="M32" i="25"/>
  <c r="N32" i="25"/>
  <c r="O32" i="25"/>
  <c r="P32" i="25"/>
  <c r="Q32" i="25"/>
  <c r="R32" i="25"/>
  <c r="S32" i="25"/>
  <c r="L33" i="25"/>
  <c r="M33" i="25"/>
  <c r="N33" i="25"/>
  <c r="O33" i="25"/>
  <c r="P33" i="25"/>
  <c r="Q33" i="25"/>
  <c r="R33" i="25"/>
  <c r="S33" i="25"/>
  <c r="L34" i="25"/>
  <c r="M34" i="25"/>
  <c r="N34" i="25"/>
  <c r="O34" i="25"/>
  <c r="P34" i="25"/>
  <c r="Q34" i="25"/>
  <c r="R34" i="25"/>
  <c r="S34" i="25"/>
  <c r="L35" i="25"/>
  <c r="M35" i="25"/>
  <c r="N35" i="25"/>
  <c r="O35" i="25"/>
  <c r="P35" i="25"/>
  <c r="Q35" i="25"/>
  <c r="R35" i="25"/>
  <c r="S35" i="25"/>
  <c r="L36" i="25"/>
  <c r="M36" i="25"/>
  <c r="N36" i="25"/>
  <c r="O36" i="25"/>
  <c r="P36" i="25"/>
  <c r="Q36" i="25"/>
  <c r="R36" i="25"/>
  <c r="S36" i="25"/>
  <c r="L37" i="25"/>
  <c r="M37" i="25"/>
  <c r="N37" i="25"/>
  <c r="O37" i="25"/>
  <c r="P37" i="25"/>
  <c r="Q37" i="25"/>
  <c r="R37" i="25"/>
  <c r="S37" i="25"/>
  <c r="K33" i="25"/>
  <c r="K34" i="25"/>
  <c r="K35" i="25"/>
  <c r="K36" i="25"/>
  <c r="K37" i="25"/>
  <c r="K32" i="25"/>
  <c r="D32" i="25"/>
  <c r="E32" i="25"/>
  <c r="F32" i="25"/>
  <c r="G32" i="25"/>
  <c r="H32" i="25"/>
  <c r="I32" i="25"/>
  <c r="J32" i="25"/>
  <c r="D33" i="25"/>
  <c r="E33" i="25"/>
  <c r="F33" i="25"/>
  <c r="G33" i="25"/>
  <c r="H33" i="25"/>
  <c r="I33" i="25"/>
  <c r="J33" i="25"/>
  <c r="D34" i="25"/>
  <c r="E34" i="25"/>
  <c r="F34" i="25"/>
  <c r="G34" i="25"/>
  <c r="H34" i="25"/>
  <c r="I34" i="25"/>
  <c r="J34" i="25"/>
  <c r="D35" i="25"/>
  <c r="E35" i="25"/>
  <c r="F35" i="25"/>
  <c r="G35" i="25"/>
  <c r="H35" i="25"/>
  <c r="I35" i="25"/>
  <c r="J35" i="25"/>
  <c r="D36" i="25"/>
  <c r="E36" i="25"/>
  <c r="F36" i="25"/>
  <c r="G36" i="25"/>
  <c r="H36" i="25"/>
  <c r="I36" i="25"/>
  <c r="J36" i="25"/>
  <c r="D37" i="25"/>
  <c r="E37" i="25"/>
  <c r="F37" i="25"/>
  <c r="G37" i="25"/>
  <c r="H37" i="25"/>
  <c r="I37" i="25"/>
  <c r="J37" i="25"/>
  <c r="C33" i="25"/>
  <c r="C34" i="25"/>
  <c r="C35" i="25"/>
  <c r="C36" i="25"/>
  <c r="C37" i="25"/>
  <c r="C32" i="25"/>
  <c r="J29" i="25"/>
  <c r="AH29" i="25" s="1"/>
  <c r="K29" i="25"/>
  <c r="AI29" i="25" s="1"/>
  <c r="L23" i="25"/>
  <c r="AB29" i="25"/>
  <c r="AA29" i="25"/>
  <c r="AJ9" i="25"/>
  <c r="AI9" i="25"/>
  <c r="AH9" i="25"/>
  <c r="AG9" i="25"/>
  <c r="AF9" i="25"/>
  <c r="AE9" i="25"/>
  <c r="AD9" i="25"/>
  <c r="AC9" i="25"/>
  <c r="AB9" i="25"/>
  <c r="AA9" i="25"/>
  <c r="X9" i="25"/>
  <c r="X19" i="25"/>
  <c r="W29" i="25"/>
  <c r="V29" i="25"/>
  <c r="U29" i="25"/>
  <c r="T29" i="25"/>
  <c r="S29" i="25"/>
  <c r="R29" i="25"/>
  <c r="Q29" i="25"/>
  <c r="P29" i="25"/>
  <c r="O29" i="25"/>
  <c r="W19" i="25"/>
  <c r="V19" i="25"/>
  <c r="U19" i="25"/>
  <c r="AG19" i="25" s="1"/>
  <c r="T19" i="25"/>
  <c r="AF19" i="25" s="1"/>
  <c r="S19" i="25"/>
  <c r="R19" i="25"/>
  <c r="Q19" i="25"/>
  <c r="AC19" i="25" s="1"/>
  <c r="P19" i="25"/>
  <c r="AB19" i="25" s="1"/>
  <c r="O19" i="25"/>
  <c r="W9" i="25"/>
  <c r="V9" i="25"/>
  <c r="U9" i="25"/>
  <c r="T9" i="25"/>
  <c r="S9" i="25"/>
  <c r="R9" i="25"/>
  <c r="Q9" i="25"/>
  <c r="P9" i="25"/>
  <c r="O9" i="25"/>
  <c r="AJ19" i="25"/>
  <c r="AI19" i="25"/>
  <c r="AH19" i="25"/>
  <c r="AE19" i="25"/>
  <c r="AD19" i="25"/>
  <c r="AA19" i="25"/>
  <c r="AC28" i="25"/>
  <c r="AB28" i="25"/>
  <c r="AA28" i="25"/>
  <c r="AJ28" i="25" s="1"/>
  <c r="AC27" i="25"/>
  <c r="AJ27" i="25" s="1"/>
  <c r="AB27" i="25"/>
  <c r="AA27" i="25"/>
  <c r="AC26" i="25"/>
  <c r="AJ26" i="25" s="1"/>
  <c r="AB26" i="25"/>
  <c r="AA26" i="25"/>
  <c r="AC25" i="25"/>
  <c r="AB25" i="25"/>
  <c r="AA25" i="25"/>
  <c r="AC24" i="25"/>
  <c r="AB24" i="25"/>
  <c r="AA24" i="25"/>
  <c r="AJ24" i="25" s="1"/>
  <c r="AC23" i="25"/>
  <c r="AB23" i="25"/>
  <c r="AA23" i="25"/>
  <c r="AA18" i="25"/>
  <c r="AJ18" i="25"/>
  <c r="AI18" i="25"/>
  <c r="AH18" i="25"/>
  <c r="AG18" i="25"/>
  <c r="AF18" i="25"/>
  <c r="AE18" i="25"/>
  <c r="AD18" i="25"/>
  <c r="AC18" i="25"/>
  <c r="AB18" i="25"/>
  <c r="AJ17" i="25"/>
  <c r="AI17" i="25"/>
  <c r="AH17" i="25"/>
  <c r="AG17" i="25"/>
  <c r="AF17" i="25"/>
  <c r="AE17" i="25"/>
  <c r="AD17" i="25"/>
  <c r="AC17" i="25"/>
  <c r="AB17" i="25"/>
  <c r="AA17" i="25"/>
  <c r="AJ16" i="25"/>
  <c r="AI16" i="25"/>
  <c r="AH16" i="25"/>
  <c r="AG16" i="25"/>
  <c r="AF16" i="25"/>
  <c r="AE16" i="25"/>
  <c r="AD16" i="25"/>
  <c r="AC16" i="25"/>
  <c r="AB16" i="25"/>
  <c r="AA16" i="25"/>
  <c r="AJ15" i="25"/>
  <c r="AI15" i="25"/>
  <c r="AH15" i="25"/>
  <c r="AG15" i="25"/>
  <c r="AF15" i="25"/>
  <c r="AE15" i="25"/>
  <c r="AD15" i="25"/>
  <c r="AC15" i="25"/>
  <c r="AB15" i="25"/>
  <c r="AA15" i="25"/>
  <c r="AJ14" i="25"/>
  <c r="AI14" i="25"/>
  <c r="AH14" i="25"/>
  <c r="AG14" i="25"/>
  <c r="AF14" i="25"/>
  <c r="AE14" i="25"/>
  <c r="AD14" i="25"/>
  <c r="AC14" i="25"/>
  <c r="AB14" i="25"/>
  <c r="AA14" i="25"/>
  <c r="AJ13" i="25"/>
  <c r="AI13" i="25"/>
  <c r="AH13" i="25"/>
  <c r="AG13" i="25"/>
  <c r="AF13" i="25"/>
  <c r="AE13" i="25"/>
  <c r="AD13" i="25"/>
  <c r="AC13" i="25"/>
  <c r="AB13" i="25"/>
  <c r="AA13" i="25"/>
  <c r="AA4" i="25"/>
  <c r="AB4" i="25"/>
  <c r="AC4" i="25"/>
  <c r="AD4" i="25"/>
  <c r="AE4" i="25"/>
  <c r="AF4" i="25"/>
  <c r="AG4" i="25"/>
  <c r="AH4" i="25"/>
  <c r="AI4" i="25"/>
  <c r="AJ4" i="25"/>
  <c r="AA5" i="25"/>
  <c r="AB5" i="25"/>
  <c r="AC5" i="25"/>
  <c r="AD5" i="25"/>
  <c r="AE5" i="25"/>
  <c r="AF5" i="25"/>
  <c r="AG5" i="25"/>
  <c r="AH5" i="25"/>
  <c r="AI5" i="25"/>
  <c r="AJ5" i="25"/>
  <c r="AA6" i="25"/>
  <c r="AB6" i="25"/>
  <c r="AC6" i="25"/>
  <c r="AD6" i="25"/>
  <c r="AE6" i="25"/>
  <c r="AF6" i="25"/>
  <c r="AG6" i="25"/>
  <c r="AH6" i="25"/>
  <c r="AI6" i="25"/>
  <c r="AJ6" i="25"/>
  <c r="AA7" i="25"/>
  <c r="AB7" i="25"/>
  <c r="AC7" i="25"/>
  <c r="AD7" i="25"/>
  <c r="AE7" i="25"/>
  <c r="AF7" i="25"/>
  <c r="AG7" i="25"/>
  <c r="AH7" i="25"/>
  <c r="AI7" i="25"/>
  <c r="AJ7" i="25"/>
  <c r="AA8" i="25"/>
  <c r="AB8" i="25"/>
  <c r="AC8" i="25"/>
  <c r="AD8" i="25"/>
  <c r="AE8" i="25"/>
  <c r="AF8" i="25"/>
  <c r="AG8" i="25"/>
  <c r="AH8" i="25"/>
  <c r="AI8" i="25"/>
  <c r="AJ8" i="25"/>
  <c r="AB3" i="25"/>
  <c r="AC3" i="25"/>
  <c r="AD3" i="25"/>
  <c r="AE3" i="25"/>
  <c r="AF3" i="25"/>
  <c r="AG3" i="25"/>
  <c r="AH3" i="25"/>
  <c r="AI3" i="25"/>
  <c r="AJ3" i="25"/>
  <c r="AA3" i="25"/>
  <c r="AJ25" i="25"/>
  <c r="AJ23" i="25"/>
  <c r="N28" i="25"/>
  <c r="N27" i="25"/>
  <c r="N26" i="25"/>
  <c r="N25" i="25"/>
  <c r="N24" i="25"/>
  <c r="N23" i="25"/>
  <c r="N18" i="25"/>
  <c r="N17" i="25"/>
  <c r="N16" i="25"/>
  <c r="N15" i="25"/>
  <c r="N14" i="25"/>
  <c r="N13" i="25"/>
  <c r="X22" i="25"/>
  <c r="W22" i="25"/>
  <c r="V22" i="25"/>
  <c r="U22" i="25"/>
  <c r="T22" i="25"/>
  <c r="S22" i="25"/>
  <c r="R22" i="25"/>
  <c r="Q22" i="25"/>
  <c r="P22" i="25"/>
  <c r="O22" i="25"/>
  <c r="N22" i="25"/>
  <c r="X12" i="25"/>
  <c r="W12" i="25"/>
  <c r="V12" i="25"/>
  <c r="U12" i="25"/>
  <c r="T12" i="25"/>
  <c r="S12" i="25"/>
  <c r="R12" i="25"/>
  <c r="Q12" i="25"/>
  <c r="P12" i="25"/>
  <c r="O12" i="25"/>
  <c r="N12" i="25"/>
  <c r="O2" i="25"/>
  <c r="P2" i="25"/>
  <c r="Q2" i="25"/>
  <c r="R2" i="25"/>
  <c r="S2" i="25"/>
  <c r="T2" i="25"/>
  <c r="U2" i="25"/>
  <c r="V2" i="25"/>
  <c r="X2" i="25"/>
  <c r="N3" i="25"/>
  <c r="N4" i="25"/>
  <c r="N5" i="25"/>
  <c r="N6" i="25"/>
  <c r="N7" i="25"/>
  <c r="N8" i="25"/>
  <c r="N2" i="25"/>
  <c r="BE119" i="1" l="1"/>
  <c r="BJ120" i="1"/>
  <c r="C190" i="1"/>
  <c r="BA189" i="1"/>
  <c r="BE232" i="1"/>
  <c r="BF232" i="1" s="1"/>
  <c r="BN232" i="1" s="1"/>
  <c r="BJ233" i="1"/>
  <c r="BE193" i="1"/>
  <c r="BJ194" i="1"/>
  <c r="C154" i="1"/>
  <c r="BA153" i="1"/>
  <c r="C123" i="1"/>
  <c r="BA122" i="1"/>
  <c r="C79" i="1"/>
  <c r="BA78" i="1"/>
  <c r="C23" i="1"/>
  <c r="BA21" i="1"/>
  <c r="BJ37" i="1"/>
  <c r="BE36" i="1"/>
  <c r="BE147" i="1"/>
  <c r="BF147" i="1" s="1"/>
  <c r="BN147" i="1" s="1"/>
  <c r="BJ148" i="1"/>
  <c r="BE57" i="1"/>
  <c r="BJ58" i="1"/>
  <c r="BE58" i="1" s="1"/>
  <c r="BJ18" i="1"/>
  <c r="BE17" i="1"/>
  <c r="BF17" i="1" s="1"/>
  <c r="BN17" i="1" s="1"/>
  <c r="L24" i="25"/>
  <c r="L25" i="25"/>
  <c r="L26" i="25"/>
  <c r="L27" i="25"/>
  <c r="L28" i="25"/>
  <c r="I29" i="25"/>
  <c r="AG29" i="25" s="1"/>
  <c r="H29" i="25"/>
  <c r="AF29" i="25" s="1"/>
  <c r="G29" i="25"/>
  <c r="AE29" i="25" s="1"/>
  <c r="F29" i="25"/>
  <c r="AD29" i="25" s="1"/>
  <c r="E29" i="25"/>
  <c r="AC29" i="25" s="1"/>
  <c r="D29" i="25"/>
  <c r="C29" i="25"/>
  <c r="M19" i="25"/>
  <c r="K19" i="25"/>
  <c r="C19" i="25"/>
  <c r="L19" i="25"/>
  <c r="J19" i="25"/>
  <c r="I19" i="25"/>
  <c r="H19" i="25"/>
  <c r="G19" i="25"/>
  <c r="F19" i="25"/>
  <c r="E19" i="25"/>
  <c r="D19" i="25"/>
  <c r="M9" i="25"/>
  <c r="D9" i="25"/>
  <c r="E9" i="25"/>
  <c r="F9" i="25"/>
  <c r="G9" i="25"/>
  <c r="H9" i="25"/>
  <c r="I9" i="25"/>
  <c r="J9" i="25"/>
  <c r="L9" i="25"/>
  <c r="C9" i="25"/>
  <c r="BJ121" i="1" l="1"/>
  <c r="BE120" i="1"/>
  <c r="BE194" i="1"/>
  <c r="BF194" i="1" s="1"/>
  <c r="BN194" i="1" s="1"/>
  <c r="BJ195" i="1"/>
  <c r="BJ234" i="1"/>
  <c r="BE233" i="1"/>
  <c r="BF233" i="1" s="1"/>
  <c r="BN233" i="1" s="1"/>
  <c r="C191" i="1"/>
  <c r="BA190" i="1"/>
  <c r="C80" i="1"/>
  <c r="BA79" i="1"/>
  <c r="C25" i="1"/>
  <c r="BA23" i="1"/>
  <c r="C124" i="1"/>
  <c r="BA123" i="1"/>
  <c r="BE37" i="1"/>
  <c r="BJ38" i="1"/>
  <c r="C155" i="1"/>
  <c r="BA154" i="1"/>
  <c r="BE148" i="1"/>
  <c r="BF148" i="1" s="1"/>
  <c r="BN148" i="1" s="1"/>
  <c r="BJ149" i="1"/>
  <c r="BJ19" i="1"/>
  <c r="BE18" i="1"/>
  <c r="BF18" i="1" s="1"/>
  <c r="BN18" i="1" s="1"/>
  <c r="L29" i="25"/>
  <c r="BE121" i="1" l="1"/>
  <c r="BJ122" i="1"/>
  <c r="BE234" i="1"/>
  <c r="BJ235" i="1"/>
  <c r="BE195" i="1"/>
  <c r="BF195" i="1" s="1"/>
  <c r="BN195" i="1" s="1"/>
  <c r="BJ196" i="1"/>
  <c r="C192" i="1"/>
  <c r="BA191" i="1"/>
  <c r="BJ39" i="1"/>
  <c r="BE38" i="1"/>
  <c r="C156" i="1"/>
  <c r="BA155" i="1"/>
  <c r="C125" i="1"/>
  <c r="BA124" i="1"/>
  <c r="C81" i="1"/>
  <c r="BA80" i="1"/>
  <c r="C26" i="1"/>
  <c r="BA25" i="1"/>
  <c r="BE149" i="1"/>
  <c r="BF149" i="1" s="1"/>
  <c r="BN149" i="1" s="1"/>
  <c r="BJ150" i="1"/>
  <c r="BJ20" i="1"/>
  <c r="BE19" i="1"/>
  <c r="BF19" i="1" s="1"/>
  <c r="BN19" i="1" s="1"/>
  <c r="AJ29" i="25"/>
  <c r="M29" i="25"/>
  <c r="BE122" i="1" l="1"/>
  <c r="BJ123" i="1"/>
  <c r="BE235" i="1"/>
  <c r="BJ236" i="1"/>
  <c r="BE196" i="1"/>
  <c r="BF196" i="1" s="1"/>
  <c r="BN196" i="1" s="1"/>
  <c r="BJ197" i="1"/>
  <c r="C193" i="1"/>
  <c r="BA192" i="1"/>
  <c r="C82" i="1"/>
  <c r="BA81" i="1"/>
  <c r="C157" i="1"/>
  <c r="BA156" i="1"/>
  <c r="C27" i="1"/>
  <c r="BA26" i="1"/>
  <c r="C126" i="1"/>
  <c r="BA125" i="1"/>
  <c r="BE39" i="1"/>
  <c r="BJ40" i="1"/>
  <c r="BE40" i="1" s="1"/>
  <c r="BE150" i="1"/>
  <c r="BF150" i="1" s="1"/>
  <c r="BN150" i="1" s="1"/>
  <c r="BJ151" i="1"/>
  <c r="BJ21" i="1"/>
  <c r="BE21" i="1" s="1"/>
  <c r="BE20" i="1"/>
  <c r="BF20" i="1" s="1"/>
  <c r="BN20" i="1" s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6" i="12"/>
  <c r="BJ124" i="1" l="1"/>
  <c r="BE123" i="1"/>
  <c r="C194" i="1"/>
  <c r="BA193" i="1"/>
  <c r="BJ198" i="1"/>
  <c r="BE197" i="1"/>
  <c r="BF197" i="1" s="1"/>
  <c r="BN197" i="1" s="1"/>
  <c r="BJ237" i="1"/>
  <c r="BE236" i="1"/>
  <c r="C127" i="1"/>
  <c r="BA126" i="1"/>
  <c r="C158" i="1"/>
  <c r="BA157" i="1"/>
  <c r="C28" i="1"/>
  <c r="BA27" i="1"/>
  <c r="C83" i="1"/>
  <c r="BA82" i="1"/>
  <c r="BE151" i="1"/>
  <c r="BF151" i="1" s="1"/>
  <c r="BN151" i="1" s="1"/>
  <c r="BJ152" i="1"/>
  <c r="E6" i="24"/>
  <c r="E7" i="24"/>
  <c r="E8" i="24"/>
  <c r="E9" i="24"/>
  <c r="E10" i="24"/>
  <c r="E11" i="24"/>
  <c r="E12" i="24"/>
  <c r="E13" i="24"/>
  <c r="E5" i="24"/>
  <c r="A120" i="24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O236" i="21"/>
  <c r="BE124" i="1" l="1"/>
  <c r="BJ125" i="1"/>
  <c r="BJ238" i="1"/>
  <c r="BE237" i="1"/>
  <c r="C195" i="1"/>
  <c r="BA194" i="1"/>
  <c r="BJ199" i="1"/>
  <c r="BE199" i="1" s="1"/>
  <c r="BE198" i="1"/>
  <c r="BF198" i="1" s="1"/>
  <c r="BN198" i="1" s="1"/>
  <c r="C84" i="1"/>
  <c r="BA83" i="1"/>
  <c r="C159" i="1"/>
  <c r="BA158" i="1"/>
  <c r="C29" i="1"/>
  <c r="BA28" i="1"/>
  <c r="C128" i="1"/>
  <c r="BA127" i="1"/>
  <c r="BJ153" i="1"/>
  <c r="BE152" i="1"/>
  <c r="BF152" i="1" s="1"/>
  <c r="BN152" i="1" s="1"/>
  <c r="BE125" i="1" l="1"/>
  <c r="BF125" i="1" s="1"/>
  <c r="BN125" i="1" s="1"/>
  <c r="BJ126" i="1"/>
  <c r="C196" i="1"/>
  <c r="BA195" i="1"/>
  <c r="BE238" i="1"/>
  <c r="BJ239" i="1"/>
  <c r="C129" i="1"/>
  <c r="BA128" i="1"/>
  <c r="C160" i="1"/>
  <c r="BA159" i="1"/>
  <c r="C30" i="1"/>
  <c r="BA29" i="1"/>
  <c r="C85" i="1"/>
  <c r="BA84" i="1"/>
  <c r="BJ154" i="1"/>
  <c r="BE153" i="1"/>
  <c r="BE126" i="1" l="1"/>
  <c r="BF126" i="1" s="1"/>
  <c r="BN126" i="1" s="1"/>
  <c r="BJ127" i="1"/>
  <c r="C197" i="1"/>
  <c r="BA196" i="1"/>
  <c r="BJ240" i="1"/>
  <c r="BE239" i="1"/>
  <c r="BF239" i="1" s="1"/>
  <c r="BN239" i="1" s="1"/>
  <c r="C86" i="1"/>
  <c r="BA85" i="1"/>
  <c r="C161" i="1"/>
  <c r="BA160" i="1"/>
  <c r="C31" i="1"/>
  <c r="BA30" i="1"/>
  <c r="C130" i="1"/>
  <c r="BA129" i="1"/>
  <c r="BE154" i="1"/>
  <c r="BJ155" i="1"/>
  <c r="A5" i="21"/>
  <c r="BE127" i="1" l="1"/>
  <c r="BF127" i="1" s="1"/>
  <c r="BN127" i="1" s="1"/>
  <c r="BJ128" i="1"/>
  <c r="BJ241" i="1"/>
  <c r="BE240" i="1"/>
  <c r="BF240" i="1" s="1"/>
  <c r="BN240" i="1" s="1"/>
  <c r="C198" i="1"/>
  <c r="BA197" i="1"/>
  <c r="C131" i="1"/>
  <c r="BA131" i="1" s="1"/>
  <c r="BA130" i="1"/>
  <c r="C162" i="1"/>
  <c r="BA161" i="1"/>
  <c r="C32" i="1"/>
  <c r="BA31" i="1"/>
  <c r="C87" i="1"/>
  <c r="BA86" i="1"/>
  <c r="BJ156" i="1"/>
  <c r="BE155" i="1"/>
  <c r="BE128" i="1" l="1"/>
  <c r="BJ129" i="1"/>
  <c r="C199" i="1"/>
  <c r="BA198" i="1"/>
  <c r="BE241" i="1"/>
  <c r="BF241" i="1" s="1"/>
  <c r="BN241" i="1" s="1"/>
  <c r="BJ242" i="1"/>
  <c r="C88" i="1"/>
  <c r="BA87" i="1"/>
  <c r="C163" i="1"/>
  <c r="BA162" i="1"/>
  <c r="C33" i="1"/>
  <c r="BA32" i="1"/>
  <c r="BE156" i="1"/>
  <c r="BJ157" i="1"/>
  <c r="J5" i="12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J104" i="12" s="1"/>
  <c r="J105" i="12" s="1"/>
  <c r="J106" i="12" s="1"/>
  <c r="J107" i="12" s="1"/>
  <c r="J108" i="12" s="1"/>
  <c r="J109" i="12" s="1"/>
  <c r="J110" i="12" s="1"/>
  <c r="J111" i="12" s="1"/>
  <c r="J112" i="12" s="1"/>
  <c r="J113" i="12" s="1"/>
  <c r="J114" i="12" s="1"/>
  <c r="J115" i="12" s="1"/>
  <c r="J116" i="12" s="1"/>
  <c r="J117" i="12" s="1"/>
  <c r="J118" i="12" s="1"/>
  <c r="J119" i="12" s="1"/>
  <c r="J120" i="12" s="1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J182" i="12" s="1"/>
  <c r="J183" i="12" s="1"/>
  <c r="J184" i="12" s="1"/>
  <c r="J185" i="12" s="1"/>
  <c r="J186" i="12" s="1"/>
  <c r="J187" i="12" s="1"/>
  <c r="J188" i="12" s="1"/>
  <c r="J189" i="12" s="1"/>
  <c r="J190" i="12" s="1"/>
  <c r="J191" i="12" s="1"/>
  <c r="J192" i="12" s="1"/>
  <c r="J193" i="12" s="1"/>
  <c r="J194" i="12" s="1"/>
  <c r="J195" i="12" s="1"/>
  <c r="J196" i="12" s="1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J260" i="12" s="1"/>
  <c r="J261" i="12" s="1"/>
  <c r="J262" i="12" s="1"/>
  <c r="J263" i="12" s="1"/>
  <c r="J264" i="12" s="1"/>
  <c r="J265" i="12" s="1"/>
  <c r="J266" i="12" s="1"/>
  <c r="J267" i="12" s="1"/>
  <c r="J268" i="12" s="1"/>
  <c r="J269" i="12" s="1"/>
  <c r="J270" i="12" s="1"/>
  <c r="J271" i="12" s="1"/>
  <c r="J272" i="12" s="1"/>
  <c r="J273" i="12" s="1"/>
  <c r="J274" i="12" s="1"/>
  <c r="J275" i="12" s="1"/>
  <c r="J276" i="12" s="1"/>
  <c r="J277" i="12" s="1"/>
  <c r="J278" i="12" s="1"/>
  <c r="J279" i="12" s="1"/>
  <c r="J280" i="12" s="1"/>
  <c r="J281" i="12" s="1"/>
  <c r="J282" i="12" s="1"/>
  <c r="J283" i="12" s="1"/>
  <c r="J284" i="12" s="1"/>
  <c r="J285" i="12" s="1"/>
  <c r="J286" i="12" s="1"/>
  <c r="J287" i="12" s="1"/>
  <c r="J288" i="12" s="1"/>
  <c r="J289" i="12" s="1"/>
  <c r="J290" i="12" s="1"/>
  <c r="J291" i="12" s="1"/>
  <c r="J292" i="12" s="1"/>
  <c r="J293" i="12" s="1"/>
  <c r="J294" i="12" s="1"/>
  <c r="J295" i="12" s="1"/>
  <c r="J296" i="12" s="1"/>
  <c r="J297" i="12" s="1"/>
  <c r="J298" i="12" s="1"/>
  <c r="J299" i="12" s="1"/>
  <c r="J300" i="12" s="1"/>
  <c r="J301" i="12" s="1"/>
  <c r="J302" i="12" s="1"/>
  <c r="J303" i="12" s="1"/>
  <c r="J304" i="12" s="1"/>
  <c r="J305" i="12" s="1"/>
  <c r="J306" i="12" s="1"/>
  <c r="J307" i="12" s="1"/>
  <c r="J308" i="12" s="1"/>
  <c r="J309" i="12" s="1"/>
  <c r="J310" i="12" s="1"/>
  <c r="J311" i="12" s="1"/>
  <c r="J312" i="12" s="1"/>
  <c r="J313" i="12" s="1"/>
  <c r="J314" i="12" s="1"/>
  <c r="J315" i="12" s="1"/>
  <c r="J316" i="12" s="1"/>
  <c r="J317" i="12" s="1"/>
  <c r="J318" i="12" s="1"/>
  <c r="J319" i="12" s="1"/>
  <c r="J320" i="12" s="1"/>
  <c r="J321" i="12" s="1"/>
  <c r="J322" i="12" s="1"/>
  <c r="J323" i="12" s="1"/>
  <c r="J324" i="12" s="1"/>
  <c r="J325" i="12" s="1"/>
  <c r="J326" i="12" s="1"/>
  <c r="J327" i="12" s="1"/>
  <c r="J328" i="12" s="1"/>
  <c r="J329" i="12" s="1"/>
  <c r="J330" i="12" s="1"/>
  <c r="J331" i="12" s="1"/>
  <c r="J332" i="12" s="1"/>
  <c r="J333" i="12" s="1"/>
  <c r="J334" i="12" s="1"/>
  <c r="J335" i="12" s="1"/>
  <c r="J336" i="12" s="1"/>
  <c r="J337" i="12" s="1"/>
  <c r="J338" i="12" s="1"/>
  <c r="J339" i="12" s="1"/>
  <c r="J340" i="12" s="1"/>
  <c r="J341" i="12" s="1"/>
  <c r="J342" i="12" s="1"/>
  <c r="J343" i="12" s="1"/>
  <c r="J344" i="12" s="1"/>
  <c r="J345" i="12" s="1"/>
  <c r="J346" i="12" s="1"/>
  <c r="J347" i="12" s="1"/>
  <c r="J348" i="12" s="1"/>
  <c r="J349" i="12" s="1"/>
  <c r="J350" i="12" s="1"/>
  <c r="J351" i="12" s="1"/>
  <c r="J352" i="12" s="1"/>
  <c r="J353" i="12" s="1"/>
  <c r="J354" i="12" s="1"/>
  <c r="J355" i="12" s="1"/>
  <c r="J356" i="12" s="1"/>
  <c r="J357" i="12" s="1"/>
  <c r="J358" i="12" s="1"/>
  <c r="J359" i="12" s="1"/>
  <c r="J360" i="12" s="1"/>
  <c r="J361" i="12" s="1"/>
  <c r="J362" i="12" s="1"/>
  <c r="J363" i="12" s="1"/>
  <c r="J364" i="12" s="1"/>
  <c r="J365" i="12" s="1"/>
  <c r="J366" i="12" s="1"/>
  <c r="J367" i="12" s="1"/>
  <c r="J368" i="12" s="1"/>
  <c r="J369" i="12" s="1"/>
  <c r="J370" i="12" s="1"/>
  <c r="J371" i="12" s="1"/>
  <c r="J372" i="12" s="1"/>
  <c r="J373" i="12" s="1"/>
  <c r="J374" i="12" s="1"/>
  <c r="J375" i="12" s="1"/>
  <c r="J376" i="12" s="1"/>
  <c r="J377" i="12" s="1"/>
  <c r="J378" i="12" s="1"/>
  <c r="J379" i="12" s="1"/>
  <c r="J380" i="12" s="1"/>
  <c r="J381" i="12" s="1"/>
  <c r="J382" i="12" s="1"/>
  <c r="J383" i="12" s="1"/>
  <c r="J384" i="12" s="1"/>
  <c r="J385" i="12" s="1"/>
  <c r="J386" i="12" s="1"/>
  <c r="J387" i="12" s="1"/>
  <c r="J388" i="12" s="1"/>
  <c r="J389" i="12" s="1"/>
  <c r="J390" i="12" s="1"/>
  <c r="J391" i="12" s="1"/>
  <c r="J392" i="12" s="1"/>
  <c r="J393" i="12" s="1"/>
  <c r="J394" i="12" s="1"/>
  <c r="J395" i="12" s="1"/>
  <c r="J396" i="12" s="1"/>
  <c r="J397" i="12" s="1"/>
  <c r="J398" i="12" s="1"/>
  <c r="J399" i="12" s="1"/>
  <c r="J400" i="12" s="1"/>
  <c r="J401" i="12" s="1"/>
  <c r="J402" i="12" s="1"/>
  <c r="J403" i="12" s="1"/>
  <c r="J404" i="12" s="1"/>
  <c r="J405" i="12" s="1"/>
  <c r="J406" i="12" s="1"/>
  <c r="J407" i="12" s="1"/>
  <c r="J408" i="12" s="1"/>
  <c r="J409" i="12" s="1"/>
  <c r="J410" i="12" s="1"/>
  <c r="J411" i="12" s="1"/>
  <c r="J412" i="12" s="1"/>
  <c r="J413" i="12" s="1"/>
  <c r="J414" i="12" s="1"/>
  <c r="J415" i="12" s="1"/>
  <c r="J416" i="12" s="1"/>
  <c r="J417" i="12" s="1"/>
  <c r="J418" i="12" s="1"/>
  <c r="J419" i="12" s="1"/>
  <c r="J420" i="12" s="1"/>
  <c r="J421" i="12" s="1"/>
  <c r="J422" i="12" s="1"/>
  <c r="J423" i="12" s="1"/>
  <c r="J424" i="12" s="1"/>
  <c r="J425" i="12" s="1"/>
  <c r="J426" i="12" s="1"/>
  <c r="J427" i="12" s="1"/>
  <c r="J428" i="12" s="1"/>
  <c r="J429" i="12" s="1"/>
  <c r="J430" i="12" s="1"/>
  <c r="J431" i="12" s="1"/>
  <c r="J432" i="12" s="1"/>
  <c r="J433" i="12" s="1"/>
  <c r="J434" i="12" s="1"/>
  <c r="J435" i="12" s="1"/>
  <c r="J436" i="12" s="1"/>
  <c r="J437" i="12" s="1"/>
  <c r="J438" i="12" s="1"/>
  <c r="J439" i="12" s="1"/>
  <c r="J440" i="12" s="1"/>
  <c r="J441" i="12" s="1"/>
  <c r="J442" i="12" s="1"/>
  <c r="J443" i="12" s="1"/>
  <c r="J444" i="12" s="1"/>
  <c r="J445" i="12" s="1"/>
  <c r="J446" i="12" s="1"/>
  <c r="J447" i="12" s="1"/>
  <c r="J448" i="12" s="1"/>
  <c r="J449" i="12" s="1"/>
  <c r="J450" i="12" s="1"/>
  <c r="J451" i="12" s="1"/>
  <c r="J452" i="12" s="1"/>
  <c r="J453" i="12" s="1"/>
  <c r="J454" i="12" s="1"/>
  <c r="J455" i="12" s="1"/>
  <c r="J456" i="12" s="1"/>
  <c r="J457" i="12" s="1"/>
  <c r="J458" i="12" s="1"/>
  <c r="J459" i="12" s="1"/>
  <c r="J460" i="12" s="1"/>
  <c r="J461" i="12" s="1"/>
  <c r="J462" i="12" s="1"/>
  <c r="J463" i="12" s="1"/>
  <c r="J464" i="12" s="1"/>
  <c r="J465" i="12" s="1"/>
  <c r="J466" i="12" s="1"/>
  <c r="J467" i="12" s="1"/>
  <c r="J468" i="12" s="1"/>
  <c r="J469" i="12" s="1"/>
  <c r="J470" i="12" s="1"/>
  <c r="J471" i="12" s="1"/>
  <c r="J472" i="12" s="1"/>
  <c r="J473" i="12" s="1"/>
  <c r="J474" i="12" s="1"/>
  <c r="J475" i="12" s="1"/>
  <c r="J476" i="12" s="1"/>
  <c r="J477" i="12" s="1"/>
  <c r="J478" i="12" s="1"/>
  <c r="J479" i="12" s="1"/>
  <c r="J480" i="12" s="1"/>
  <c r="J481" i="12" s="1"/>
  <c r="J482" i="12" s="1"/>
  <c r="J483" i="12" s="1"/>
  <c r="J484" i="12" s="1"/>
  <c r="J485" i="12" s="1"/>
  <c r="J486" i="12" s="1"/>
  <c r="J487" i="12" s="1"/>
  <c r="J488" i="12" s="1"/>
  <c r="J489" i="12" s="1"/>
  <c r="J490" i="12" s="1"/>
  <c r="J491" i="12" s="1"/>
  <c r="J492" i="12" s="1"/>
  <c r="J493" i="12" s="1"/>
  <c r="J494" i="12" s="1"/>
  <c r="J495" i="12" s="1"/>
  <c r="J496" i="12" s="1"/>
  <c r="J497" i="12" s="1"/>
  <c r="J498" i="12" s="1"/>
  <c r="J499" i="12" s="1"/>
  <c r="J500" i="12" s="1"/>
  <c r="J501" i="12" s="1"/>
  <c r="J502" i="12" s="1"/>
  <c r="J503" i="12" s="1"/>
  <c r="J504" i="12" s="1"/>
  <c r="J505" i="12" s="1"/>
  <c r="J506" i="12" s="1"/>
  <c r="J507" i="12" s="1"/>
  <c r="J508" i="12" s="1"/>
  <c r="J509" i="12" s="1"/>
  <c r="J510" i="12" s="1"/>
  <c r="J511" i="12" s="1"/>
  <c r="J512" i="12" s="1"/>
  <c r="J513" i="12" s="1"/>
  <c r="J514" i="12" s="1"/>
  <c r="J515" i="12" s="1"/>
  <c r="J516" i="12" s="1"/>
  <c r="J517" i="12" s="1"/>
  <c r="J518" i="12" s="1"/>
  <c r="J519" i="12" s="1"/>
  <c r="J520" i="12" s="1"/>
  <c r="J521" i="12" s="1"/>
  <c r="J522" i="12" s="1"/>
  <c r="J523" i="12" s="1"/>
  <c r="J524" i="12" s="1"/>
  <c r="J525" i="12" s="1"/>
  <c r="J526" i="12" s="1"/>
  <c r="J527" i="12" s="1"/>
  <c r="J528" i="12" s="1"/>
  <c r="J529" i="12" s="1"/>
  <c r="J530" i="12" s="1"/>
  <c r="J531" i="12" s="1"/>
  <c r="J532" i="12" s="1"/>
  <c r="J533" i="12" s="1"/>
  <c r="J534" i="12" s="1"/>
  <c r="J535" i="12" s="1"/>
  <c r="J536" i="12" s="1"/>
  <c r="J537" i="12" s="1"/>
  <c r="J538" i="12" s="1"/>
  <c r="J539" i="12" s="1"/>
  <c r="J540" i="12" s="1"/>
  <c r="J541" i="12" s="1"/>
  <c r="J542" i="12" s="1"/>
  <c r="J543" i="12" s="1"/>
  <c r="J544" i="12" s="1"/>
  <c r="J545" i="12" s="1"/>
  <c r="J546" i="12" s="1"/>
  <c r="J547" i="12" s="1"/>
  <c r="J548" i="12" s="1"/>
  <c r="J549" i="12" s="1"/>
  <c r="J550" i="12" s="1"/>
  <c r="J551" i="12" s="1"/>
  <c r="J552" i="12" s="1"/>
  <c r="J553" i="12" s="1"/>
  <c r="J554" i="12" s="1"/>
  <c r="J555" i="12" s="1"/>
  <c r="J556" i="12" s="1"/>
  <c r="J557" i="12" s="1"/>
  <c r="J558" i="12" s="1"/>
  <c r="J559" i="12" s="1"/>
  <c r="J560" i="12" s="1"/>
  <c r="J561" i="12" s="1"/>
  <c r="J562" i="12" s="1"/>
  <c r="J563" i="12" s="1"/>
  <c r="J564" i="12" s="1"/>
  <c r="J565" i="12" s="1"/>
  <c r="J566" i="12" s="1"/>
  <c r="J567" i="12" s="1"/>
  <c r="J568" i="12" s="1"/>
  <c r="J569" i="12" s="1"/>
  <c r="J570" i="12" s="1"/>
  <c r="J571" i="12" s="1"/>
  <c r="J572" i="12" s="1"/>
  <c r="J573" i="12" s="1"/>
  <c r="J574" i="12" s="1"/>
  <c r="J575" i="12" s="1"/>
  <c r="J576" i="12" s="1"/>
  <c r="J577" i="12" s="1"/>
  <c r="J578" i="12" s="1"/>
  <c r="J579" i="12" s="1"/>
  <c r="J580" i="12" s="1"/>
  <c r="J581" i="12" s="1"/>
  <c r="J582" i="12" s="1"/>
  <c r="J583" i="12" s="1"/>
  <c r="J584" i="12" s="1"/>
  <c r="J585" i="12" s="1"/>
  <c r="J586" i="12" s="1"/>
  <c r="J587" i="12" s="1"/>
  <c r="J588" i="12" s="1"/>
  <c r="J589" i="12" s="1"/>
  <c r="J590" i="12" s="1"/>
  <c r="J591" i="12" s="1"/>
  <c r="J592" i="12" s="1"/>
  <c r="J593" i="12" s="1"/>
  <c r="J594" i="12" s="1"/>
  <c r="J595" i="12" s="1"/>
  <c r="J596" i="12" s="1"/>
  <c r="J597" i="12" s="1"/>
  <c r="J598" i="12" s="1"/>
  <c r="J599" i="12" s="1"/>
  <c r="J600" i="12" s="1"/>
  <c r="J601" i="12" s="1"/>
  <c r="J602" i="12" s="1"/>
  <c r="J603" i="12" s="1"/>
  <c r="J604" i="12" s="1"/>
  <c r="J605" i="12" s="1"/>
  <c r="J606" i="12" s="1"/>
  <c r="J607" i="12" s="1"/>
  <c r="J608" i="12" s="1"/>
  <c r="J609" i="12" s="1"/>
  <c r="J610" i="12" s="1"/>
  <c r="J611" i="12" s="1"/>
  <c r="J612" i="12" s="1"/>
  <c r="J613" i="12" s="1"/>
  <c r="J614" i="12" s="1"/>
  <c r="J615" i="12" s="1"/>
  <c r="J616" i="12" s="1"/>
  <c r="J617" i="12" s="1"/>
  <c r="J618" i="12" s="1"/>
  <c r="J619" i="12" s="1"/>
  <c r="J620" i="12" s="1"/>
  <c r="J621" i="12" s="1"/>
  <c r="J622" i="12" s="1"/>
  <c r="J623" i="12" s="1"/>
  <c r="J624" i="12" s="1"/>
  <c r="J625" i="12" s="1"/>
  <c r="J626" i="12" s="1"/>
  <c r="J627" i="12" s="1"/>
  <c r="J628" i="12" s="1"/>
  <c r="J629" i="12" s="1"/>
  <c r="J630" i="12" s="1"/>
  <c r="J631" i="12" s="1"/>
  <c r="J632" i="12" s="1"/>
  <c r="J633" i="12" s="1"/>
  <c r="J634" i="12" s="1"/>
  <c r="J635" i="12" s="1"/>
  <c r="J636" i="12" s="1"/>
  <c r="J637" i="12" s="1"/>
  <c r="J638" i="12" s="1"/>
  <c r="J639" i="12" s="1"/>
  <c r="J640" i="12" s="1"/>
  <c r="J641" i="12" s="1"/>
  <c r="J642" i="12" s="1"/>
  <c r="J643" i="12" s="1"/>
  <c r="J644" i="12" s="1"/>
  <c r="J645" i="12" s="1"/>
  <c r="J646" i="12" s="1"/>
  <c r="J647" i="12" s="1"/>
  <c r="J648" i="12" s="1"/>
  <c r="J649" i="12" s="1"/>
  <c r="J650" i="12" s="1"/>
  <c r="J651" i="12" s="1"/>
  <c r="J652" i="12" s="1"/>
  <c r="J653" i="12" s="1"/>
  <c r="J654" i="12" s="1"/>
  <c r="J655" i="12" s="1"/>
  <c r="J656" i="12" s="1"/>
  <c r="J657" i="12" s="1"/>
  <c r="J658" i="12" s="1"/>
  <c r="J659" i="12" s="1"/>
  <c r="J660" i="12" s="1"/>
  <c r="J661" i="12" s="1"/>
  <c r="J662" i="12" s="1"/>
  <c r="J663" i="12" s="1"/>
  <c r="J664" i="12" s="1"/>
  <c r="J665" i="12" s="1"/>
  <c r="J666" i="12" s="1"/>
  <c r="J667" i="12" s="1"/>
  <c r="J668" i="12" s="1"/>
  <c r="J669" i="12" s="1"/>
  <c r="J670" i="12" s="1"/>
  <c r="J671" i="12" s="1"/>
  <c r="J672" i="12" s="1"/>
  <c r="J673" i="12" s="1"/>
  <c r="J674" i="12" s="1"/>
  <c r="J675" i="12" s="1"/>
  <c r="J676" i="12" s="1"/>
  <c r="J677" i="12" s="1"/>
  <c r="J678" i="12" s="1"/>
  <c r="J679" i="12" s="1"/>
  <c r="J680" i="12" s="1"/>
  <c r="J681" i="12" s="1"/>
  <c r="J682" i="12" s="1"/>
  <c r="J683" i="12" s="1"/>
  <c r="J684" i="12" s="1"/>
  <c r="J685" i="12" s="1"/>
  <c r="J686" i="12" s="1"/>
  <c r="J687" i="12" s="1"/>
  <c r="J688" i="12" s="1"/>
  <c r="J689" i="12" s="1"/>
  <c r="J690" i="12" s="1"/>
  <c r="J691" i="12" s="1"/>
  <c r="J692" i="12" s="1"/>
  <c r="J693" i="12" s="1"/>
  <c r="J694" i="12" s="1"/>
  <c r="J695" i="12" s="1"/>
  <c r="J696" i="12" s="1"/>
  <c r="J697" i="12" s="1"/>
  <c r="J698" i="12" s="1"/>
  <c r="J699" i="12" s="1"/>
  <c r="J700" i="12" s="1"/>
  <c r="J701" i="12" s="1"/>
  <c r="J702" i="12" s="1"/>
  <c r="J703" i="12" s="1"/>
  <c r="J704" i="12" s="1"/>
  <c r="J705" i="12" s="1"/>
  <c r="J706" i="12" s="1"/>
  <c r="J707" i="12" s="1"/>
  <c r="J708" i="12" s="1"/>
  <c r="J709" i="12" s="1"/>
  <c r="J710" i="12" s="1"/>
  <c r="J711" i="12" s="1"/>
  <c r="J712" i="12" s="1"/>
  <c r="J713" i="12" s="1"/>
  <c r="J714" i="12" s="1"/>
  <c r="J715" i="12" s="1"/>
  <c r="J716" i="12" s="1"/>
  <c r="J717" i="12" s="1"/>
  <c r="J718" i="12" s="1"/>
  <c r="J719" i="12" s="1"/>
  <c r="J720" i="12" s="1"/>
  <c r="J721" i="12" s="1"/>
  <c r="J722" i="12" s="1"/>
  <c r="J723" i="12" s="1"/>
  <c r="J724" i="12" s="1"/>
  <c r="J725" i="12" s="1"/>
  <c r="J726" i="12" s="1"/>
  <c r="J727" i="12" s="1"/>
  <c r="J728" i="12" s="1"/>
  <c r="J729" i="12" s="1"/>
  <c r="J730" i="12" s="1"/>
  <c r="J731" i="12" s="1"/>
  <c r="J732" i="12" s="1"/>
  <c r="J733" i="12" s="1"/>
  <c r="J734" i="12" s="1"/>
  <c r="J735" i="12" s="1"/>
  <c r="J736" i="12" s="1"/>
  <c r="J737" i="12" s="1"/>
  <c r="J738" i="12" s="1"/>
  <c r="J739" i="12" s="1"/>
  <c r="J740" i="12" s="1"/>
  <c r="J741" i="12" s="1"/>
  <c r="J742" i="12" s="1"/>
  <c r="J743" i="12" s="1"/>
  <c r="J744" i="12" s="1"/>
  <c r="J745" i="12" s="1"/>
  <c r="J746" i="12" s="1"/>
  <c r="J747" i="12" s="1"/>
  <c r="J748" i="12" s="1"/>
  <c r="J749" i="12" s="1"/>
  <c r="J750" i="12" s="1"/>
  <c r="J751" i="12" s="1"/>
  <c r="J752" i="12" s="1"/>
  <c r="J753" i="12" s="1"/>
  <c r="J754" i="12" s="1"/>
  <c r="J755" i="12" s="1"/>
  <c r="J756" i="12" s="1"/>
  <c r="J757" i="12" s="1"/>
  <c r="J758" i="12" s="1"/>
  <c r="J759" i="12" s="1"/>
  <c r="J760" i="12" s="1"/>
  <c r="J761" i="12" s="1"/>
  <c r="J762" i="12" s="1"/>
  <c r="J763" i="12" s="1"/>
  <c r="J764" i="12" s="1"/>
  <c r="J765" i="12" s="1"/>
  <c r="J766" i="12" s="1"/>
  <c r="J767" i="12" s="1"/>
  <c r="J768" i="12" s="1"/>
  <c r="J769" i="12" s="1"/>
  <c r="J770" i="12" s="1"/>
  <c r="J771" i="12" s="1"/>
  <c r="J772" i="12" s="1"/>
  <c r="J773" i="12" s="1"/>
  <c r="J774" i="12" s="1"/>
  <c r="J775" i="12" s="1"/>
  <c r="J776" i="12" s="1"/>
  <c r="J777" i="12" s="1"/>
  <c r="J778" i="12" s="1"/>
  <c r="J779" i="12" s="1"/>
  <c r="J780" i="12" s="1"/>
  <c r="J781" i="12" s="1"/>
  <c r="J782" i="12" s="1"/>
  <c r="J783" i="12" s="1"/>
  <c r="J784" i="12" s="1"/>
  <c r="J785" i="12" s="1"/>
  <c r="J786" i="12" s="1"/>
  <c r="J787" i="12" s="1"/>
  <c r="J788" i="12" s="1"/>
  <c r="J789" i="12" s="1"/>
  <c r="J790" i="12" s="1"/>
  <c r="J791" i="12" s="1"/>
  <c r="J792" i="12" s="1"/>
  <c r="J793" i="12" s="1"/>
  <c r="J794" i="12" s="1"/>
  <c r="J795" i="12" s="1"/>
  <c r="J796" i="12" s="1"/>
  <c r="J797" i="12" s="1"/>
  <c r="J798" i="12" s="1"/>
  <c r="J799" i="12" s="1"/>
  <c r="J800" i="12" s="1"/>
  <c r="J801" i="12" s="1"/>
  <c r="J802" i="12" s="1"/>
  <c r="J803" i="12" s="1"/>
  <c r="J804" i="12" s="1"/>
  <c r="J805" i="12" s="1"/>
  <c r="J806" i="12" s="1"/>
  <c r="J807" i="12" s="1"/>
  <c r="J808" i="12" s="1"/>
  <c r="J809" i="12" s="1"/>
  <c r="J810" i="12" s="1"/>
  <c r="J811" i="12" s="1"/>
  <c r="J812" i="12" s="1"/>
  <c r="J813" i="12" s="1"/>
  <c r="J814" i="12" s="1"/>
  <c r="J815" i="12" s="1"/>
  <c r="J816" i="12" s="1"/>
  <c r="J817" i="12" s="1"/>
  <c r="J818" i="12" s="1"/>
  <c r="J819" i="12" s="1"/>
  <c r="J820" i="12" s="1"/>
  <c r="J821" i="12" s="1"/>
  <c r="J822" i="12" s="1"/>
  <c r="J823" i="12" s="1"/>
  <c r="J824" i="12" s="1"/>
  <c r="J825" i="12" s="1"/>
  <c r="J826" i="12" s="1"/>
  <c r="J827" i="12" s="1"/>
  <c r="J828" i="12" s="1"/>
  <c r="J829" i="12" s="1"/>
  <c r="J830" i="12" s="1"/>
  <c r="J831" i="12" s="1"/>
  <c r="J832" i="12" s="1"/>
  <c r="J833" i="12" s="1"/>
  <c r="J834" i="12" s="1"/>
  <c r="J835" i="12" s="1"/>
  <c r="J836" i="12" s="1"/>
  <c r="J837" i="12" s="1"/>
  <c r="J838" i="12" s="1"/>
  <c r="J839" i="12" s="1"/>
  <c r="J840" i="12" s="1"/>
  <c r="J841" i="12" s="1"/>
  <c r="J842" i="12" s="1"/>
  <c r="J843" i="12" s="1"/>
  <c r="J844" i="12" s="1"/>
  <c r="J845" i="12" s="1"/>
  <c r="J846" i="12" s="1"/>
  <c r="J847" i="12" s="1"/>
  <c r="J848" i="12" s="1"/>
  <c r="J849" i="12" s="1"/>
  <c r="J850" i="12" s="1"/>
  <c r="J851" i="12" s="1"/>
  <c r="J852" i="12" s="1"/>
  <c r="J853" i="12" s="1"/>
  <c r="J854" i="12" s="1"/>
  <c r="J855" i="12" s="1"/>
  <c r="J856" i="12" s="1"/>
  <c r="J857" i="12" s="1"/>
  <c r="J858" i="12" s="1"/>
  <c r="J859" i="12" s="1"/>
  <c r="J860" i="12" s="1"/>
  <c r="J861" i="12" s="1"/>
  <c r="J862" i="12" s="1"/>
  <c r="J863" i="12" s="1"/>
  <c r="J864" i="12" s="1"/>
  <c r="J865" i="12" s="1"/>
  <c r="J866" i="12" s="1"/>
  <c r="J867" i="12" s="1"/>
  <c r="J868" i="12" s="1"/>
  <c r="J869" i="12" s="1"/>
  <c r="J870" i="12" s="1"/>
  <c r="J871" i="12" s="1"/>
  <c r="J872" i="12" s="1"/>
  <c r="J873" i="12" s="1"/>
  <c r="J874" i="12" s="1"/>
  <c r="J875" i="12" s="1"/>
  <c r="J876" i="12" s="1"/>
  <c r="J877" i="12" s="1"/>
  <c r="J878" i="12" s="1"/>
  <c r="J879" i="12" s="1"/>
  <c r="J880" i="12" s="1"/>
  <c r="J881" i="12" s="1"/>
  <c r="J882" i="12" s="1"/>
  <c r="J883" i="12" s="1"/>
  <c r="J884" i="12" s="1"/>
  <c r="J885" i="12" s="1"/>
  <c r="J886" i="12" s="1"/>
  <c r="J887" i="12" s="1"/>
  <c r="J888" i="12" s="1"/>
  <c r="J889" i="12" s="1"/>
  <c r="J890" i="12" s="1"/>
  <c r="J891" i="12" s="1"/>
  <c r="J892" i="12" s="1"/>
  <c r="J893" i="12" s="1"/>
  <c r="J894" i="12" s="1"/>
  <c r="J895" i="12" s="1"/>
  <c r="J896" i="12" s="1"/>
  <c r="J897" i="12" s="1"/>
  <c r="J898" i="12" s="1"/>
  <c r="J899" i="12" s="1"/>
  <c r="J900" i="12" s="1"/>
  <c r="J901" i="12" s="1"/>
  <c r="J902" i="12" s="1"/>
  <c r="J903" i="12" s="1"/>
  <c r="J904" i="12" s="1"/>
  <c r="J905" i="12" s="1"/>
  <c r="J906" i="12" s="1"/>
  <c r="J907" i="12" s="1"/>
  <c r="J908" i="12" s="1"/>
  <c r="J909" i="12" s="1"/>
  <c r="J910" i="12" s="1"/>
  <c r="J911" i="12" s="1"/>
  <c r="J912" i="12" s="1"/>
  <c r="J913" i="12" s="1"/>
  <c r="J914" i="12" s="1"/>
  <c r="J915" i="12" s="1"/>
  <c r="J916" i="12" s="1"/>
  <c r="J917" i="12" s="1"/>
  <c r="J918" i="12" s="1"/>
  <c r="J919" i="12" s="1"/>
  <c r="J920" i="12" s="1"/>
  <c r="J921" i="12" s="1"/>
  <c r="J922" i="12" s="1"/>
  <c r="J923" i="12" s="1"/>
  <c r="J924" i="12" s="1"/>
  <c r="J925" i="12" s="1"/>
  <c r="J926" i="12" s="1"/>
  <c r="J927" i="12" s="1"/>
  <c r="J928" i="12" s="1"/>
  <c r="J929" i="12" s="1"/>
  <c r="J930" i="12" s="1"/>
  <c r="J931" i="12" s="1"/>
  <c r="J932" i="12" s="1"/>
  <c r="J933" i="12" s="1"/>
  <c r="J934" i="12" s="1"/>
  <c r="J935" i="12" s="1"/>
  <c r="J936" i="12" s="1"/>
  <c r="J937" i="12" s="1"/>
  <c r="J938" i="12" s="1"/>
  <c r="J939" i="12" s="1"/>
  <c r="J940" i="12" s="1"/>
  <c r="J941" i="12" s="1"/>
  <c r="J942" i="12" s="1"/>
  <c r="J943" i="12" s="1"/>
  <c r="J944" i="12" s="1"/>
  <c r="J945" i="12" s="1"/>
  <c r="J946" i="12" s="1"/>
  <c r="J947" i="12" s="1"/>
  <c r="J948" i="12" s="1"/>
  <c r="J949" i="12" s="1"/>
  <c r="J950" i="12" s="1"/>
  <c r="J951" i="12" s="1"/>
  <c r="J952" i="12" s="1"/>
  <c r="J953" i="12" s="1"/>
  <c r="J954" i="12" s="1"/>
  <c r="J955" i="12" s="1"/>
  <c r="J956" i="12" s="1"/>
  <c r="J957" i="12" s="1"/>
  <c r="J958" i="12" s="1"/>
  <c r="J959" i="12" s="1"/>
  <c r="J960" i="12" s="1"/>
  <c r="J961" i="12" s="1"/>
  <c r="J962" i="12" s="1"/>
  <c r="J963" i="12" s="1"/>
  <c r="J964" i="12" s="1"/>
  <c r="J965" i="12" s="1"/>
  <c r="J966" i="12" s="1"/>
  <c r="J967" i="12" s="1"/>
  <c r="J968" i="12" s="1"/>
  <c r="J969" i="12" s="1"/>
  <c r="J970" i="12" s="1"/>
  <c r="J971" i="12" s="1"/>
  <c r="J972" i="12" s="1"/>
  <c r="J973" i="12" s="1"/>
  <c r="J974" i="12" s="1"/>
  <c r="J975" i="12" s="1"/>
  <c r="J976" i="12" s="1"/>
  <c r="J977" i="12" s="1"/>
  <c r="J978" i="12" s="1"/>
  <c r="J979" i="12" s="1"/>
  <c r="J980" i="12" s="1"/>
  <c r="J981" i="12" s="1"/>
  <c r="J982" i="12" s="1"/>
  <c r="J983" i="12" s="1"/>
  <c r="J984" i="12" s="1"/>
  <c r="J985" i="12" s="1"/>
  <c r="J986" i="12" s="1"/>
  <c r="J987" i="12" s="1"/>
  <c r="J988" i="12" s="1"/>
  <c r="J989" i="12" s="1"/>
  <c r="J990" i="12" s="1"/>
  <c r="J991" i="12" s="1"/>
  <c r="J992" i="12" s="1"/>
  <c r="J993" i="12" s="1"/>
  <c r="J994" i="12" s="1"/>
  <c r="J995" i="12" s="1"/>
  <c r="J996" i="12" s="1"/>
  <c r="J997" i="12" s="1"/>
  <c r="J998" i="12" s="1"/>
  <c r="J999" i="12" s="1"/>
  <c r="N4" i="12"/>
  <c r="M4" i="12"/>
  <c r="L4" i="12"/>
  <c r="K4" i="12"/>
  <c r="P4" i="12" s="1"/>
  <c r="J4" i="12"/>
  <c r="I4" i="12"/>
  <c r="I5" i="12" s="1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I88" i="12" s="1"/>
  <c r="I89" i="12" s="1"/>
  <c r="I90" i="12" s="1"/>
  <c r="I91" i="12" s="1"/>
  <c r="I92" i="12" s="1"/>
  <c r="I93" i="12" s="1"/>
  <c r="I94" i="12" s="1"/>
  <c r="I95" i="12" s="1"/>
  <c r="I96" i="12" s="1"/>
  <c r="I97" i="12" s="1"/>
  <c r="I98" i="12" s="1"/>
  <c r="I99" i="12" s="1"/>
  <c r="I100" i="12" s="1"/>
  <c r="I101" i="12" s="1"/>
  <c r="I102" i="12" s="1"/>
  <c r="I103" i="12" s="1"/>
  <c r="I104" i="12" s="1"/>
  <c r="I105" i="12" s="1"/>
  <c r="I106" i="12" s="1"/>
  <c r="I107" i="12" s="1"/>
  <c r="I108" i="12" s="1"/>
  <c r="I109" i="12" s="1"/>
  <c r="I110" i="12" s="1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 s="1"/>
  <c r="I123" i="12" s="1"/>
  <c r="I124" i="12" s="1"/>
  <c r="I125" i="12" s="1"/>
  <c r="I126" i="12" s="1"/>
  <c r="I127" i="12" s="1"/>
  <c r="I128" i="12" s="1"/>
  <c r="I129" i="12" s="1"/>
  <c r="I130" i="12" s="1"/>
  <c r="I131" i="12" s="1"/>
  <c r="I132" i="12" s="1"/>
  <c r="I133" i="12" s="1"/>
  <c r="I134" i="12" s="1"/>
  <c r="I135" i="12" s="1"/>
  <c r="I136" i="12" s="1"/>
  <c r="I137" i="12" s="1"/>
  <c r="I138" i="12" s="1"/>
  <c r="I139" i="12" s="1"/>
  <c r="I140" i="12" s="1"/>
  <c r="I141" i="12" s="1"/>
  <c r="I142" i="12" s="1"/>
  <c r="I143" i="12" s="1"/>
  <c r="I144" i="12" s="1"/>
  <c r="I145" i="12" s="1"/>
  <c r="I146" i="12" s="1"/>
  <c r="I147" i="12" s="1"/>
  <c r="I148" i="12" s="1"/>
  <c r="I149" i="12" s="1"/>
  <c r="I150" i="12" s="1"/>
  <c r="I151" i="12" s="1"/>
  <c r="I152" i="12" s="1"/>
  <c r="I153" i="12" s="1"/>
  <c r="I154" i="12" s="1"/>
  <c r="I155" i="12" s="1"/>
  <c r="I156" i="12" s="1"/>
  <c r="I157" i="12" s="1"/>
  <c r="I158" i="12" s="1"/>
  <c r="I159" i="12" s="1"/>
  <c r="I160" i="12" s="1"/>
  <c r="I161" i="12" s="1"/>
  <c r="I162" i="12" s="1"/>
  <c r="I163" i="12" s="1"/>
  <c r="I164" i="12" s="1"/>
  <c r="I165" i="12" s="1"/>
  <c r="I166" i="12" s="1"/>
  <c r="I167" i="12" s="1"/>
  <c r="I168" i="12" s="1"/>
  <c r="I169" i="12" s="1"/>
  <c r="I170" i="12" s="1"/>
  <c r="I171" i="12" s="1"/>
  <c r="I172" i="12" s="1"/>
  <c r="I173" i="12" s="1"/>
  <c r="I174" i="12" s="1"/>
  <c r="I175" i="12" s="1"/>
  <c r="I176" i="12" s="1"/>
  <c r="I177" i="12" s="1"/>
  <c r="I178" i="12" s="1"/>
  <c r="I179" i="12" s="1"/>
  <c r="I180" i="12" s="1"/>
  <c r="I181" i="12" s="1"/>
  <c r="I182" i="12" s="1"/>
  <c r="I183" i="12" s="1"/>
  <c r="I184" i="12" s="1"/>
  <c r="I185" i="12" s="1"/>
  <c r="I186" i="12" s="1"/>
  <c r="I187" i="12" s="1"/>
  <c r="I188" i="12" s="1"/>
  <c r="I189" i="12" s="1"/>
  <c r="I190" i="12" s="1"/>
  <c r="I191" i="12" s="1"/>
  <c r="I192" i="12" s="1"/>
  <c r="I193" i="12" s="1"/>
  <c r="I194" i="12" s="1"/>
  <c r="I195" i="12" s="1"/>
  <c r="I196" i="12" s="1"/>
  <c r="I197" i="12" s="1"/>
  <c r="I198" i="12" s="1"/>
  <c r="I199" i="12" s="1"/>
  <c r="I200" i="12" s="1"/>
  <c r="I201" i="12" s="1"/>
  <c r="I202" i="12" s="1"/>
  <c r="I203" i="12" s="1"/>
  <c r="I204" i="12" s="1"/>
  <c r="I205" i="12" s="1"/>
  <c r="I206" i="12" s="1"/>
  <c r="I207" i="12" s="1"/>
  <c r="I208" i="12" s="1"/>
  <c r="I209" i="12" s="1"/>
  <c r="I210" i="12" s="1"/>
  <c r="I211" i="12" s="1"/>
  <c r="I212" i="12" s="1"/>
  <c r="I213" i="12" s="1"/>
  <c r="I214" i="12" s="1"/>
  <c r="I215" i="12" s="1"/>
  <c r="I216" i="12" s="1"/>
  <c r="I217" i="12" s="1"/>
  <c r="I218" i="12" s="1"/>
  <c r="I219" i="12" s="1"/>
  <c r="I220" i="12" s="1"/>
  <c r="I221" i="12" s="1"/>
  <c r="I222" i="12" s="1"/>
  <c r="I223" i="12" s="1"/>
  <c r="I224" i="12" s="1"/>
  <c r="I225" i="12" s="1"/>
  <c r="I226" i="12" s="1"/>
  <c r="I227" i="12" s="1"/>
  <c r="I228" i="12" s="1"/>
  <c r="I229" i="12" s="1"/>
  <c r="I230" i="12" s="1"/>
  <c r="I231" i="12" s="1"/>
  <c r="I232" i="12" s="1"/>
  <c r="I233" i="12" s="1"/>
  <c r="I234" i="12" s="1"/>
  <c r="I235" i="12" s="1"/>
  <c r="I236" i="12" s="1"/>
  <c r="I237" i="12" s="1"/>
  <c r="I238" i="12" s="1"/>
  <c r="I239" i="12" s="1"/>
  <c r="I240" i="12" s="1"/>
  <c r="I241" i="12" s="1"/>
  <c r="I242" i="12" s="1"/>
  <c r="I243" i="12" s="1"/>
  <c r="I244" i="12" s="1"/>
  <c r="I245" i="12" s="1"/>
  <c r="I246" i="12" s="1"/>
  <c r="I247" i="12" s="1"/>
  <c r="I248" i="12" s="1"/>
  <c r="I249" i="12" s="1"/>
  <c r="I250" i="12" s="1"/>
  <c r="I251" i="12" s="1"/>
  <c r="I252" i="12" s="1"/>
  <c r="I253" i="12" s="1"/>
  <c r="I254" i="12" s="1"/>
  <c r="I255" i="12" s="1"/>
  <c r="I256" i="12" s="1"/>
  <c r="I257" i="12" s="1"/>
  <c r="I258" i="12" s="1"/>
  <c r="I259" i="12" s="1"/>
  <c r="I260" i="12" s="1"/>
  <c r="I261" i="12" s="1"/>
  <c r="I262" i="12" s="1"/>
  <c r="I263" i="12" s="1"/>
  <c r="I264" i="12" s="1"/>
  <c r="I265" i="12" s="1"/>
  <c r="I266" i="12" s="1"/>
  <c r="I267" i="12" s="1"/>
  <c r="I268" i="12" s="1"/>
  <c r="I269" i="12" s="1"/>
  <c r="I270" i="12" s="1"/>
  <c r="I271" i="12" s="1"/>
  <c r="I272" i="12" s="1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I284" i="12" s="1"/>
  <c r="I285" i="12" s="1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98" i="12" s="1"/>
  <c r="I299" i="12" s="1"/>
  <c r="I300" i="12" s="1"/>
  <c r="I301" i="12" s="1"/>
  <c r="I302" i="12" s="1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313" i="12" s="1"/>
  <c r="I314" i="12" s="1"/>
  <c r="I315" i="12" s="1"/>
  <c r="I316" i="12" s="1"/>
  <c r="I317" i="12" s="1"/>
  <c r="I318" i="12" s="1"/>
  <c r="I319" i="12" s="1"/>
  <c r="I320" i="12" s="1"/>
  <c r="I321" i="12" s="1"/>
  <c r="I322" i="12" s="1"/>
  <c r="I323" i="12" s="1"/>
  <c r="I324" i="12" s="1"/>
  <c r="I325" i="12" s="1"/>
  <c r="I326" i="12" s="1"/>
  <c r="I327" i="12" s="1"/>
  <c r="I328" i="12" s="1"/>
  <c r="I329" i="12" s="1"/>
  <c r="I330" i="12" s="1"/>
  <c r="I331" i="12" s="1"/>
  <c r="I332" i="12" s="1"/>
  <c r="I333" i="12" s="1"/>
  <c r="I334" i="12" s="1"/>
  <c r="I335" i="12" s="1"/>
  <c r="I336" i="12" s="1"/>
  <c r="I337" i="12" s="1"/>
  <c r="I338" i="12" s="1"/>
  <c r="I339" i="12" s="1"/>
  <c r="I340" i="12" s="1"/>
  <c r="I341" i="12" s="1"/>
  <c r="I342" i="12" s="1"/>
  <c r="I343" i="12" s="1"/>
  <c r="I344" i="12" s="1"/>
  <c r="I345" i="12" s="1"/>
  <c r="I346" i="12" s="1"/>
  <c r="I347" i="12" s="1"/>
  <c r="I348" i="12" s="1"/>
  <c r="I349" i="12" s="1"/>
  <c r="I350" i="12" s="1"/>
  <c r="I351" i="12" s="1"/>
  <c r="I352" i="12" s="1"/>
  <c r="I353" i="12" s="1"/>
  <c r="I354" i="12" s="1"/>
  <c r="I355" i="12" s="1"/>
  <c r="I356" i="12" s="1"/>
  <c r="I357" i="12" s="1"/>
  <c r="I358" i="12" s="1"/>
  <c r="I359" i="12" s="1"/>
  <c r="I360" i="12" s="1"/>
  <c r="I361" i="12" s="1"/>
  <c r="I362" i="12" s="1"/>
  <c r="I363" i="12" s="1"/>
  <c r="I364" i="12" s="1"/>
  <c r="I365" i="12" s="1"/>
  <c r="I366" i="12" s="1"/>
  <c r="I367" i="12" s="1"/>
  <c r="I368" i="12" s="1"/>
  <c r="I369" i="12" s="1"/>
  <c r="I370" i="12" s="1"/>
  <c r="I371" i="12" s="1"/>
  <c r="I372" i="12" s="1"/>
  <c r="I373" i="12" s="1"/>
  <c r="I374" i="12" s="1"/>
  <c r="I375" i="12" s="1"/>
  <c r="I376" i="12" s="1"/>
  <c r="I377" i="12" s="1"/>
  <c r="I378" i="12" s="1"/>
  <c r="I379" i="12" s="1"/>
  <c r="I380" i="12" s="1"/>
  <c r="I381" i="12" s="1"/>
  <c r="I382" i="12" s="1"/>
  <c r="I383" i="12" s="1"/>
  <c r="I384" i="12" s="1"/>
  <c r="I385" i="12" s="1"/>
  <c r="I386" i="12" s="1"/>
  <c r="I387" i="12" s="1"/>
  <c r="I388" i="12" s="1"/>
  <c r="I389" i="12" s="1"/>
  <c r="I390" i="12" s="1"/>
  <c r="I391" i="12" s="1"/>
  <c r="I392" i="12" s="1"/>
  <c r="I393" i="12" s="1"/>
  <c r="I394" i="12" s="1"/>
  <c r="I395" i="12" s="1"/>
  <c r="I396" i="12" s="1"/>
  <c r="I397" i="12" s="1"/>
  <c r="I398" i="12" s="1"/>
  <c r="I399" i="12" s="1"/>
  <c r="I400" i="12" s="1"/>
  <c r="I401" i="12" s="1"/>
  <c r="I402" i="12" s="1"/>
  <c r="I403" i="12" s="1"/>
  <c r="I404" i="12" s="1"/>
  <c r="I405" i="12" s="1"/>
  <c r="I406" i="12" s="1"/>
  <c r="I407" i="12" s="1"/>
  <c r="I408" i="12" s="1"/>
  <c r="I409" i="12" s="1"/>
  <c r="I410" i="12" s="1"/>
  <c r="I411" i="12" s="1"/>
  <c r="I412" i="12" s="1"/>
  <c r="I413" i="12" s="1"/>
  <c r="I414" i="12" s="1"/>
  <c r="I415" i="12" s="1"/>
  <c r="I416" i="12" s="1"/>
  <c r="I417" i="12" s="1"/>
  <c r="I418" i="12" s="1"/>
  <c r="I419" i="12" s="1"/>
  <c r="I420" i="12" s="1"/>
  <c r="I421" i="12" s="1"/>
  <c r="I422" i="12" s="1"/>
  <c r="I423" i="12" s="1"/>
  <c r="I424" i="12" s="1"/>
  <c r="I425" i="12" s="1"/>
  <c r="I426" i="12" s="1"/>
  <c r="I427" i="12" s="1"/>
  <c r="I428" i="12" s="1"/>
  <c r="I429" i="12" s="1"/>
  <c r="I430" i="12" s="1"/>
  <c r="I431" i="12" s="1"/>
  <c r="I432" i="12" s="1"/>
  <c r="I433" i="12" s="1"/>
  <c r="I434" i="12" s="1"/>
  <c r="I435" i="12" s="1"/>
  <c r="I436" i="12" s="1"/>
  <c r="I437" i="12" s="1"/>
  <c r="I438" i="12" s="1"/>
  <c r="I439" i="12" s="1"/>
  <c r="I440" i="12" s="1"/>
  <c r="I441" i="12" s="1"/>
  <c r="I442" i="12" s="1"/>
  <c r="I443" i="12" s="1"/>
  <c r="I444" i="12" s="1"/>
  <c r="I445" i="12" s="1"/>
  <c r="I446" i="12" s="1"/>
  <c r="I447" i="12" s="1"/>
  <c r="I448" i="12" s="1"/>
  <c r="I449" i="12" s="1"/>
  <c r="I450" i="12" s="1"/>
  <c r="I451" i="12" s="1"/>
  <c r="I452" i="12" s="1"/>
  <c r="I453" i="12" s="1"/>
  <c r="I454" i="12" s="1"/>
  <c r="I455" i="12" s="1"/>
  <c r="I456" i="12" s="1"/>
  <c r="I457" i="12" s="1"/>
  <c r="I458" i="12" s="1"/>
  <c r="I459" i="12" s="1"/>
  <c r="I460" i="12" s="1"/>
  <c r="I461" i="12" s="1"/>
  <c r="I462" i="12" s="1"/>
  <c r="I463" i="12" s="1"/>
  <c r="I464" i="12" s="1"/>
  <c r="I465" i="12" s="1"/>
  <c r="I466" i="12" s="1"/>
  <c r="I467" i="12" s="1"/>
  <c r="I468" i="12" s="1"/>
  <c r="I469" i="12" s="1"/>
  <c r="I470" i="12" s="1"/>
  <c r="I471" i="12" s="1"/>
  <c r="I472" i="12" s="1"/>
  <c r="I473" i="12" s="1"/>
  <c r="I474" i="12" s="1"/>
  <c r="I475" i="12" s="1"/>
  <c r="I476" i="12" s="1"/>
  <c r="I477" i="12" s="1"/>
  <c r="I478" i="12" s="1"/>
  <c r="I479" i="12" s="1"/>
  <c r="I480" i="12" s="1"/>
  <c r="I481" i="12" s="1"/>
  <c r="I482" i="12" s="1"/>
  <c r="I483" i="12" s="1"/>
  <c r="I484" i="12" s="1"/>
  <c r="I485" i="12" s="1"/>
  <c r="I486" i="12" s="1"/>
  <c r="I487" i="12" s="1"/>
  <c r="I488" i="12" s="1"/>
  <c r="I489" i="12" s="1"/>
  <c r="I490" i="12" s="1"/>
  <c r="I491" i="12" s="1"/>
  <c r="I492" i="12" s="1"/>
  <c r="I493" i="12" s="1"/>
  <c r="I494" i="12" s="1"/>
  <c r="I495" i="12" s="1"/>
  <c r="I496" i="12" s="1"/>
  <c r="I497" i="12" s="1"/>
  <c r="I498" i="12" s="1"/>
  <c r="I499" i="12" s="1"/>
  <c r="I500" i="12" s="1"/>
  <c r="I501" i="12" s="1"/>
  <c r="I502" i="12" s="1"/>
  <c r="I503" i="12" s="1"/>
  <c r="I504" i="12" s="1"/>
  <c r="I505" i="12" s="1"/>
  <c r="I506" i="12" s="1"/>
  <c r="I507" i="12" s="1"/>
  <c r="I508" i="12" s="1"/>
  <c r="I509" i="12" s="1"/>
  <c r="I510" i="12" s="1"/>
  <c r="I511" i="12" s="1"/>
  <c r="I512" i="12" s="1"/>
  <c r="I513" i="12" s="1"/>
  <c r="I514" i="12" s="1"/>
  <c r="I515" i="12" s="1"/>
  <c r="I516" i="12" s="1"/>
  <c r="I517" i="12" s="1"/>
  <c r="I518" i="12" s="1"/>
  <c r="I519" i="12" s="1"/>
  <c r="I520" i="12" s="1"/>
  <c r="I521" i="12" s="1"/>
  <c r="I522" i="12" s="1"/>
  <c r="I523" i="12" s="1"/>
  <c r="I524" i="12" s="1"/>
  <c r="I525" i="12" s="1"/>
  <c r="I526" i="12" s="1"/>
  <c r="I527" i="12" s="1"/>
  <c r="I528" i="12" s="1"/>
  <c r="I529" i="12" s="1"/>
  <c r="I530" i="12" s="1"/>
  <c r="I531" i="12" s="1"/>
  <c r="I532" i="12" s="1"/>
  <c r="I533" i="12" s="1"/>
  <c r="I534" i="12" s="1"/>
  <c r="I535" i="12" s="1"/>
  <c r="I536" i="12" s="1"/>
  <c r="I537" i="12" s="1"/>
  <c r="I538" i="12" s="1"/>
  <c r="I539" i="12" s="1"/>
  <c r="I540" i="12" s="1"/>
  <c r="I541" i="12" s="1"/>
  <c r="I542" i="12" s="1"/>
  <c r="I543" i="12" s="1"/>
  <c r="I544" i="12" s="1"/>
  <c r="I545" i="12" s="1"/>
  <c r="I546" i="12" s="1"/>
  <c r="I547" i="12" s="1"/>
  <c r="I548" i="12" s="1"/>
  <c r="I549" i="12" s="1"/>
  <c r="I550" i="12" s="1"/>
  <c r="I551" i="12" s="1"/>
  <c r="I552" i="12" s="1"/>
  <c r="I553" i="12" s="1"/>
  <c r="I554" i="12" s="1"/>
  <c r="I555" i="12" s="1"/>
  <c r="I556" i="12" s="1"/>
  <c r="I557" i="12" s="1"/>
  <c r="I558" i="12" s="1"/>
  <c r="I559" i="12" s="1"/>
  <c r="I560" i="12" s="1"/>
  <c r="I561" i="12" s="1"/>
  <c r="I562" i="12" s="1"/>
  <c r="I563" i="12" s="1"/>
  <c r="I564" i="12" s="1"/>
  <c r="I565" i="12" s="1"/>
  <c r="I566" i="12" s="1"/>
  <c r="I567" i="12" s="1"/>
  <c r="I568" i="12" s="1"/>
  <c r="I569" i="12" s="1"/>
  <c r="I570" i="12" s="1"/>
  <c r="I571" i="12" s="1"/>
  <c r="I572" i="12" s="1"/>
  <c r="I573" i="12" s="1"/>
  <c r="I574" i="12" s="1"/>
  <c r="I575" i="12" s="1"/>
  <c r="I576" i="12" s="1"/>
  <c r="I577" i="12" s="1"/>
  <c r="I578" i="12" s="1"/>
  <c r="I579" i="12" s="1"/>
  <c r="I580" i="12" s="1"/>
  <c r="I581" i="12" s="1"/>
  <c r="I582" i="12" s="1"/>
  <c r="I583" i="12" s="1"/>
  <c r="I584" i="12" s="1"/>
  <c r="I585" i="12" s="1"/>
  <c r="I586" i="12" s="1"/>
  <c r="I587" i="12" s="1"/>
  <c r="I588" i="12" s="1"/>
  <c r="I589" i="12" s="1"/>
  <c r="I590" i="12" s="1"/>
  <c r="I591" i="12" s="1"/>
  <c r="I592" i="12" s="1"/>
  <c r="I593" i="12" s="1"/>
  <c r="I594" i="12" s="1"/>
  <c r="I595" i="12" s="1"/>
  <c r="I596" i="12" s="1"/>
  <c r="I597" i="12" s="1"/>
  <c r="I598" i="12" s="1"/>
  <c r="I599" i="12" s="1"/>
  <c r="I600" i="12" s="1"/>
  <c r="I601" i="12" s="1"/>
  <c r="I602" i="12" s="1"/>
  <c r="I603" i="12" s="1"/>
  <c r="I604" i="12" s="1"/>
  <c r="I605" i="12" s="1"/>
  <c r="I606" i="12" s="1"/>
  <c r="I607" i="12" s="1"/>
  <c r="I608" i="12" s="1"/>
  <c r="I609" i="12" s="1"/>
  <c r="I610" i="12" s="1"/>
  <c r="I611" i="12" s="1"/>
  <c r="I612" i="12" s="1"/>
  <c r="I613" i="12" s="1"/>
  <c r="I614" i="12" s="1"/>
  <c r="I615" i="12" s="1"/>
  <c r="I616" i="12" s="1"/>
  <c r="I617" i="12" s="1"/>
  <c r="I618" i="12" s="1"/>
  <c r="I619" i="12" s="1"/>
  <c r="I620" i="12" s="1"/>
  <c r="I621" i="12" s="1"/>
  <c r="I622" i="12" s="1"/>
  <c r="I623" i="12" s="1"/>
  <c r="I624" i="12" s="1"/>
  <c r="I625" i="12" s="1"/>
  <c r="I626" i="12" s="1"/>
  <c r="I627" i="12" s="1"/>
  <c r="I628" i="12" s="1"/>
  <c r="I629" i="12" s="1"/>
  <c r="I630" i="12" s="1"/>
  <c r="I631" i="12" s="1"/>
  <c r="I632" i="12" s="1"/>
  <c r="I633" i="12" s="1"/>
  <c r="I634" i="12" s="1"/>
  <c r="I635" i="12" s="1"/>
  <c r="I636" i="12" s="1"/>
  <c r="I637" i="12" s="1"/>
  <c r="I638" i="12" s="1"/>
  <c r="I639" i="12" s="1"/>
  <c r="I640" i="12" s="1"/>
  <c r="I641" i="12" s="1"/>
  <c r="I642" i="12" s="1"/>
  <c r="I643" i="12" s="1"/>
  <c r="I644" i="12" s="1"/>
  <c r="I645" i="12" s="1"/>
  <c r="I646" i="12" s="1"/>
  <c r="I647" i="12" s="1"/>
  <c r="I648" i="12" s="1"/>
  <c r="I649" i="12" s="1"/>
  <c r="I650" i="12" s="1"/>
  <c r="I651" i="12" s="1"/>
  <c r="I652" i="12" s="1"/>
  <c r="I653" i="12" s="1"/>
  <c r="I654" i="12" s="1"/>
  <c r="I655" i="12" s="1"/>
  <c r="I656" i="12" s="1"/>
  <c r="I657" i="12" s="1"/>
  <c r="I658" i="12" s="1"/>
  <c r="I659" i="12" s="1"/>
  <c r="I660" i="12" s="1"/>
  <c r="I661" i="12" s="1"/>
  <c r="I662" i="12" s="1"/>
  <c r="I663" i="12" s="1"/>
  <c r="I664" i="12" s="1"/>
  <c r="I665" i="12" s="1"/>
  <c r="I666" i="12" s="1"/>
  <c r="I667" i="12" s="1"/>
  <c r="I668" i="12" s="1"/>
  <c r="I669" i="12" s="1"/>
  <c r="I670" i="12" s="1"/>
  <c r="I671" i="12" s="1"/>
  <c r="I672" i="12" s="1"/>
  <c r="I673" i="12" s="1"/>
  <c r="I674" i="12" s="1"/>
  <c r="I675" i="12" s="1"/>
  <c r="I676" i="12" s="1"/>
  <c r="I677" i="12" s="1"/>
  <c r="I678" i="12" s="1"/>
  <c r="I679" i="12" s="1"/>
  <c r="I680" i="12" s="1"/>
  <c r="I681" i="12" s="1"/>
  <c r="I682" i="12" s="1"/>
  <c r="I683" i="12" s="1"/>
  <c r="I684" i="12" s="1"/>
  <c r="I685" i="12" s="1"/>
  <c r="I686" i="12" s="1"/>
  <c r="I687" i="12" s="1"/>
  <c r="I688" i="12" s="1"/>
  <c r="I689" i="12" s="1"/>
  <c r="I690" i="12" s="1"/>
  <c r="I691" i="12" s="1"/>
  <c r="I692" i="12" s="1"/>
  <c r="I693" i="12" s="1"/>
  <c r="I694" i="12" s="1"/>
  <c r="I695" i="12" s="1"/>
  <c r="I696" i="12" s="1"/>
  <c r="I697" i="12" s="1"/>
  <c r="I698" i="12" s="1"/>
  <c r="I699" i="12" s="1"/>
  <c r="I700" i="12" s="1"/>
  <c r="I701" i="12" s="1"/>
  <c r="I702" i="12" s="1"/>
  <c r="I703" i="12" s="1"/>
  <c r="I704" i="12" s="1"/>
  <c r="I705" i="12" s="1"/>
  <c r="I706" i="12" s="1"/>
  <c r="I707" i="12" s="1"/>
  <c r="I708" i="12" s="1"/>
  <c r="I709" i="12" s="1"/>
  <c r="I710" i="12" s="1"/>
  <c r="I711" i="12" s="1"/>
  <c r="I712" i="12" s="1"/>
  <c r="I713" i="12" s="1"/>
  <c r="I714" i="12" s="1"/>
  <c r="I715" i="12" s="1"/>
  <c r="I716" i="12" s="1"/>
  <c r="I717" i="12" s="1"/>
  <c r="I718" i="12" s="1"/>
  <c r="I719" i="12" s="1"/>
  <c r="I720" i="12" s="1"/>
  <c r="I721" i="12" s="1"/>
  <c r="I722" i="12" s="1"/>
  <c r="I723" i="12" s="1"/>
  <c r="I724" i="12" s="1"/>
  <c r="I725" i="12" s="1"/>
  <c r="I726" i="12" s="1"/>
  <c r="I727" i="12" s="1"/>
  <c r="I728" i="12" s="1"/>
  <c r="I729" i="12" s="1"/>
  <c r="I730" i="12" s="1"/>
  <c r="I731" i="12" s="1"/>
  <c r="I732" i="12" s="1"/>
  <c r="I733" i="12" s="1"/>
  <c r="I734" i="12" s="1"/>
  <c r="I735" i="12" s="1"/>
  <c r="I736" i="12" s="1"/>
  <c r="I737" i="12" s="1"/>
  <c r="I738" i="12" s="1"/>
  <c r="I739" i="12" s="1"/>
  <c r="I740" i="12" s="1"/>
  <c r="I741" i="12" s="1"/>
  <c r="I742" i="12" s="1"/>
  <c r="I743" i="12" s="1"/>
  <c r="I744" i="12" s="1"/>
  <c r="I745" i="12" s="1"/>
  <c r="I746" i="12" s="1"/>
  <c r="I747" i="12" s="1"/>
  <c r="I748" i="12" s="1"/>
  <c r="I749" i="12" s="1"/>
  <c r="I750" i="12" s="1"/>
  <c r="I751" i="12" s="1"/>
  <c r="I752" i="12" s="1"/>
  <c r="I753" i="12" s="1"/>
  <c r="I754" i="12" s="1"/>
  <c r="I755" i="12" s="1"/>
  <c r="I756" i="12" s="1"/>
  <c r="I757" i="12" s="1"/>
  <c r="I758" i="12" s="1"/>
  <c r="I759" i="12" s="1"/>
  <c r="I760" i="12" s="1"/>
  <c r="I761" i="12" s="1"/>
  <c r="I762" i="12" s="1"/>
  <c r="I763" i="12" s="1"/>
  <c r="I764" i="12" s="1"/>
  <c r="I765" i="12" s="1"/>
  <c r="I766" i="12" s="1"/>
  <c r="I767" i="12" s="1"/>
  <c r="I768" i="12" s="1"/>
  <c r="I769" i="12" s="1"/>
  <c r="I770" i="12" s="1"/>
  <c r="I771" i="12" s="1"/>
  <c r="I772" i="12" s="1"/>
  <c r="I773" i="12" s="1"/>
  <c r="I774" i="12" s="1"/>
  <c r="I775" i="12" s="1"/>
  <c r="I776" i="12" s="1"/>
  <c r="I777" i="12" s="1"/>
  <c r="I778" i="12" s="1"/>
  <c r="I779" i="12" s="1"/>
  <c r="I780" i="12" s="1"/>
  <c r="I781" i="12" s="1"/>
  <c r="I782" i="12" s="1"/>
  <c r="I783" i="12" s="1"/>
  <c r="I784" i="12" s="1"/>
  <c r="I785" i="12" s="1"/>
  <c r="I786" i="12" s="1"/>
  <c r="I787" i="12" s="1"/>
  <c r="I788" i="12" s="1"/>
  <c r="I789" i="12" s="1"/>
  <c r="I790" i="12" s="1"/>
  <c r="I791" i="12" s="1"/>
  <c r="I792" i="12" s="1"/>
  <c r="I793" i="12" s="1"/>
  <c r="I794" i="12" s="1"/>
  <c r="I795" i="12" s="1"/>
  <c r="I796" i="12" s="1"/>
  <c r="I797" i="12" s="1"/>
  <c r="I798" i="12" s="1"/>
  <c r="I799" i="12" s="1"/>
  <c r="I800" i="12" s="1"/>
  <c r="I801" i="12" s="1"/>
  <c r="I802" i="12" s="1"/>
  <c r="I803" i="12" s="1"/>
  <c r="I804" i="12" s="1"/>
  <c r="I805" i="12" s="1"/>
  <c r="I806" i="12" s="1"/>
  <c r="I807" i="12" s="1"/>
  <c r="I808" i="12" s="1"/>
  <c r="I809" i="12" s="1"/>
  <c r="I810" i="12" s="1"/>
  <c r="I811" i="12" s="1"/>
  <c r="I812" i="12" s="1"/>
  <c r="I813" i="12" s="1"/>
  <c r="I814" i="12" s="1"/>
  <c r="I815" i="12" s="1"/>
  <c r="I816" i="12" s="1"/>
  <c r="I817" i="12" s="1"/>
  <c r="I818" i="12" s="1"/>
  <c r="I819" i="12" s="1"/>
  <c r="I820" i="12" s="1"/>
  <c r="I821" i="12" s="1"/>
  <c r="I822" i="12" s="1"/>
  <c r="I823" i="12" s="1"/>
  <c r="I824" i="12" s="1"/>
  <c r="I825" i="12" s="1"/>
  <c r="I826" i="12" s="1"/>
  <c r="I827" i="12" s="1"/>
  <c r="I828" i="12" s="1"/>
  <c r="I829" i="12" s="1"/>
  <c r="I830" i="12" s="1"/>
  <c r="I831" i="12" s="1"/>
  <c r="I832" i="12" s="1"/>
  <c r="I833" i="12" s="1"/>
  <c r="I834" i="12" s="1"/>
  <c r="I835" i="12" s="1"/>
  <c r="I836" i="12" s="1"/>
  <c r="I837" i="12" s="1"/>
  <c r="I838" i="12" s="1"/>
  <c r="I839" i="12" s="1"/>
  <c r="I840" i="12" s="1"/>
  <c r="I841" i="12" s="1"/>
  <c r="I842" i="12" s="1"/>
  <c r="I843" i="12" s="1"/>
  <c r="I844" i="12" s="1"/>
  <c r="I845" i="12" s="1"/>
  <c r="I846" i="12" s="1"/>
  <c r="I847" i="12" s="1"/>
  <c r="I848" i="12" s="1"/>
  <c r="I849" i="12" s="1"/>
  <c r="I850" i="12" s="1"/>
  <c r="I851" i="12" s="1"/>
  <c r="I852" i="12" s="1"/>
  <c r="I853" i="12" s="1"/>
  <c r="I854" i="12" s="1"/>
  <c r="I855" i="12" s="1"/>
  <c r="I856" i="12" s="1"/>
  <c r="I857" i="12" s="1"/>
  <c r="I858" i="12" s="1"/>
  <c r="I859" i="12" s="1"/>
  <c r="I860" i="12" s="1"/>
  <c r="I861" i="12" s="1"/>
  <c r="I862" i="12" s="1"/>
  <c r="I863" i="12" s="1"/>
  <c r="I864" i="12" s="1"/>
  <c r="I865" i="12" s="1"/>
  <c r="I866" i="12" s="1"/>
  <c r="I867" i="12" s="1"/>
  <c r="I868" i="12" s="1"/>
  <c r="I869" i="12" s="1"/>
  <c r="I870" i="12" s="1"/>
  <c r="I871" i="12" s="1"/>
  <c r="I872" i="12" s="1"/>
  <c r="I873" i="12" s="1"/>
  <c r="I874" i="12" s="1"/>
  <c r="I875" i="12" s="1"/>
  <c r="I876" i="12" s="1"/>
  <c r="I877" i="12" s="1"/>
  <c r="I878" i="12" s="1"/>
  <c r="I879" i="12" s="1"/>
  <c r="I880" i="12" s="1"/>
  <c r="I881" i="12" s="1"/>
  <c r="I882" i="12" s="1"/>
  <c r="I883" i="12" s="1"/>
  <c r="I884" i="12" s="1"/>
  <c r="I885" i="12" s="1"/>
  <c r="I886" i="12" s="1"/>
  <c r="I887" i="12" s="1"/>
  <c r="I888" i="12" s="1"/>
  <c r="I889" i="12" s="1"/>
  <c r="I890" i="12" s="1"/>
  <c r="I891" i="12" s="1"/>
  <c r="I892" i="12" s="1"/>
  <c r="I893" i="12" s="1"/>
  <c r="I894" i="12" s="1"/>
  <c r="I895" i="12" s="1"/>
  <c r="I896" i="12" s="1"/>
  <c r="I897" i="12" s="1"/>
  <c r="I898" i="12" s="1"/>
  <c r="I899" i="12" s="1"/>
  <c r="I900" i="12" s="1"/>
  <c r="I901" i="12" s="1"/>
  <c r="I902" i="12" s="1"/>
  <c r="I903" i="12" s="1"/>
  <c r="I904" i="12" s="1"/>
  <c r="I905" i="12" s="1"/>
  <c r="I906" i="12" s="1"/>
  <c r="I907" i="12" s="1"/>
  <c r="I908" i="12" s="1"/>
  <c r="I909" i="12" s="1"/>
  <c r="I910" i="12" s="1"/>
  <c r="I911" i="12" s="1"/>
  <c r="I912" i="12" s="1"/>
  <c r="I913" i="12" s="1"/>
  <c r="I914" i="12" s="1"/>
  <c r="I915" i="12" s="1"/>
  <c r="I916" i="12" s="1"/>
  <c r="I917" i="12" s="1"/>
  <c r="I918" i="12" s="1"/>
  <c r="I919" i="12" s="1"/>
  <c r="I920" i="12" s="1"/>
  <c r="I921" i="12" s="1"/>
  <c r="I922" i="12" s="1"/>
  <c r="I923" i="12" s="1"/>
  <c r="I924" i="12" s="1"/>
  <c r="I925" i="12" s="1"/>
  <c r="I926" i="12" s="1"/>
  <c r="I927" i="12" s="1"/>
  <c r="I928" i="12" s="1"/>
  <c r="I929" i="12" s="1"/>
  <c r="I930" i="12" s="1"/>
  <c r="I931" i="12" s="1"/>
  <c r="I932" i="12" s="1"/>
  <c r="I933" i="12" s="1"/>
  <c r="I934" i="12" s="1"/>
  <c r="I935" i="12" s="1"/>
  <c r="I936" i="12" s="1"/>
  <c r="I937" i="12" s="1"/>
  <c r="I938" i="12" s="1"/>
  <c r="I939" i="12" s="1"/>
  <c r="I940" i="12" s="1"/>
  <c r="I941" i="12" s="1"/>
  <c r="I942" i="12" s="1"/>
  <c r="I943" i="12" s="1"/>
  <c r="I944" i="12" s="1"/>
  <c r="I945" i="12" s="1"/>
  <c r="I946" i="12" s="1"/>
  <c r="I947" i="12" s="1"/>
  <c r="I948" i="12" s="1"/>
  <c r="I949" i="12" s="1"/>
  <c r="I950" i="12" s="1"/>
  <c r="I951" i="12" s="1"/>
  <c r="I952" i="12" s="1"/>
  <c r="I953" i="12" s="1"/>
  <c r="I954" i="12" s="1"/>
  <c r="I955" i="12" s="1"/>
  <c r="I956" i="12" s="1"/>
  <c r="I957" i="12" s="1"/>
  <c r="I958" i="12" s="1"/>
  <c r="I959" i="12" s="1"/>
  <c r="I960" i="12" s="1"/>
  <c r="I961" i="12" s="1"/>
  <c r="I962" i="12" s="1"/>
  <c r="I963" i="12" s="1"/>
  <c r="I964" i="12" s="1"/>
  <c r="I965" i="12" s="1"/>
  <c r="I966" i="12" s="1"/>
  <c r="I967" i="12" s="1"/>
  <c r="I968" i="12" s="1"/>
  <c r="I969" i="12" s="1"/>
  <c r="I970" i="12" s="1"/>
  <c r="I971" i="12" s="1"/>
  <c r="I972" i="12" s="1"/>
  <c r="I973" i="12" s="1"/>
  <c r="I974" i="12" s="1"/>
  <c r="I975" i="12" s="1"/>
  <c r="I976" i="12" s="1"/>
  <c r="I977" i="12" s="1"/>
  <c r="I978" i="12" s="1"/>
  <c r="I979" i="12" s="1"/>
  <c r="I980" i="12" s="1"/>
  <c r="I981" i="12" s="1"/>
  <c r="I982" i="12" s="1"/>
  <c r="I983" i="12" s="1"/>
  <c r="I984" i="12" s="1"/>
  <c r="I985" i="12" s="1"/>
  <c r="I986" i="12" s="1"/>
  <c r="I987" i="12" s="1"/>
  <c r="I988" i="12" s="1"/>
  <c r="I989" i="12" s="1"/>
  <c r="I990" i="12" s="1"/>
  <c r="I991" i="12" s="1"/>
  <c r="I992" i="12" s="1"/>
  <c r="I993" i="12" s="1"/>
  <c r="I994" i="12" s="1"/>
  <c r="I995" i="12" s="1"/>
  <c r="I996" i="12" s="1"/>
  <c r="I997" i="12" s="1"/>
  <c r="I998" i="12" s="1"/>
  <c r="I999" i="12" s="1"/>
  <c r="H4" i="12"/>
  <c r="H5" i="12" s="1"/>
  <c r="H6" i="12" s="1"/>
  <c r="O341" i="21"/>
  <c r="N341" i="21"/>
  <c r="M341" i="21"/>
  <c r="O340" i="21"/>
  <c r="N340" i="21"/>
  <c r="M340" i="21"/>
  <c r="O339" i="21"/>
  <c r="N339" i="21"/>
  <c r="M339" i="21"/>
  <c r="O338" i="21"/>
  <c r="N338" i="21"/>
  <c r="M338" i="21"/>
  <c r="O337" i="21"/>
  <c r="N337" i="21"/>
  <c r="M337" i="21"/>
  <c r="O336" i="21"/>
  <c r="N336" i="21"/>
  <c r="M336" i="21"/>
  <c r="O335" i="21"/>
  <c r="N335" i="21"/>
  <c r="M335" i="21"/>
  <c r="O334" i="21"/>
  <c r="N334" i="21"/>
  <c r="M334" i="21"/>
  <c r="O333" i="21"/>
  <c r="N333" i="21"/>
  <c r="M333" i="21"/>
  <c r="O332" i="21"/>
  <c r="N332" i="21"/>
  <c r="M332" i="21"/>
  <c r="O331" i="21"/>
  <c r="N331" i="21"/>
  <c r="M331" i="21"/>
  <c r="O330" i="21"/>
  <c r="N330" i="21"/>
  <c r="M330" i="21"/>
  <c r="O329" i="21"/>
  <c r="N329" i="21"/>
  <c r="M329" i="21"/>
  <c r="O328" i="21"/>
  <c r="N328" i="21"/>
  <c r="M328" i="21"/>
  <c r="O327" i="21"/>
  <c r="N327" i="21"/>
  <c r="M327" i="21"/>
  <c r="O326" i="21"/>
  <c r="N326" i="21"/>
  <c r="M326" i="21"/>
  <c r="O325" i="21"/>
  <c r="N325" i="21"/>
  <c r="M325" i="21"/>
  <c r="O324" i="21"/>
  <c r="N324" i="21"/>
  <c r="M324" i="21"/>
  <c r="O323" i="21"/>
  <c r="N323" i="21"/>
  <c r="M323" i="21"/>
  <c r="O322" i="21"/>
  <c r="N322" i="21"/>
  <c r="M322" i="21"/>
  <c r="O321" i="21"/>
  <c r="N321" i="21"/>
  <c r="M321" i="21"/>
  <c r="O320" i="21"/>
  <c r="N320" i="21"/>
  <c r="M320" i="21"/>
  <c r="O319" i="21"/>
  <c r="N319" i="21"/>
  <c r="M319" i="21"/>
  <c r="O318" i="21"/>
  <c r="N318" i="21"/>
  <c r="M318" i="21"/>
  <c r="O317" i="21"/>
  <c r="N317" i="21"/>
  <c r="M317" i="21"/>
  <c r="O316" i="21"/>
  <c r="N316" i="21"/>
  <c r="M316" i="21"/>
  <c r="O315" i="21"/>
  <c r="N315" i="21"/>
  <c r="M315" i="21"/>
  <c r="O314" i="21"/>
  <c r="N314" i="21"/>
  <c r="M314" i="21"/>
  <c r="O313" i="21"/>
  <c r="N313" i="21"/>
  <c r="M313" i="21"/>
  <c r="O312" i="21"/>
  <c r="N312" i="21"/>
  <c r="M312" i="21"/>
  <c r="O311" i="21"/>
  <c r="N311" i="21"/>
  <c r="M311" i="21"/>
  <c r="O310" i="21"/>
  <c r="N310" i="21"/>
  <c r="M310" i="21"/>
  <c r="O309" i="21"/>
  <c r="N309" i="21"/>
  <c r="M309" i="21"/>
  <c r="O308" i="21"/>
  <c r="N308" i="21"/>
  <c r="M308" i="21"/>
  <c r="O307" i="21"/>
  <c r="N307" i="21"/>
  <c r="M307" i="21"/>
  <c r="O306" i="21"/>
  <c r="N306" i="21"/>
  <c r="M306" i="21"/>
  <c r="O305" i="21"/>
  <c r="N305" i="21"/>
  <c r="M305" i="21"/>
  <c r="O304" i="21"/>
  <c r="N304" i="21"/>
  <c r="M304" i="21"/>
  <c r="O303" i="21"/>
  <c r="N303" i="21"/>
  <c r="M303" i="21"/>
  <c r="O302" i="21"/>
  <c r="N302" i="21"/>
  <c r="M302" i="21"/>
  <c r="O301" i="21"/>
  <c r="N301" i="21"/>
  <c r="M301" i="21"/>
  <c r="O300" i="21"/>
  <c r="N300" i="21"/>
  <c r="M300" i="21"/>
  <c r="O299" i="21"/>
  <c r="N299" i="21"/>
  <c r="M299" i="21"/>
  <c r="O298" i="21"/>
  <c r="N298" i="21"/>
  <c r="M298" i="21"/>
  <c r="O297" i="21"/>
  <c r="N297" i="21"/>
  <c r="M297" i="21"/>
  <c r="O296" i="21"/>
  <c r="N296" i="21"/>
  <c r="M296" i="21"/>
  <c r="O295" i="21"/>
  <c r="N295" i="21"/>
  <c r="M295" i="21"/>
  <c r="O294" i="21"/>
  <c r="N294" i="21"/>
  <c r="M294" i="21"/>
  <c r="O293" i="21"/>
  <c r="N293" i="21"/>
  <c r="M293" i="21"/>
  <c r="O292" i="21"/>
  <c r="N292" i="21"/>
  <c r="M292" i="21"/>
  <c r="O291" i="21"/>
  <c r="N291" i="21"/>
  <c r="M291" i="21"/>
  <c r="O290" i="21"/>
  <c r="N290" i="21"/>
  <c r="M290" i="21"/>
  <c r="O289" i="21"/>
  <c r="N289" i="21"/>
  <c r="M289" i="21"/>
  <c r="O288" i="21"/>
  <c r="N288" i="21"/>
  <c r="M288" i="21"/>
  <c r="O287" i="21"/>
  <c r="N287" i="21"/>
  <c r="M287" i="21"/>
  <c r="O286" i="21"/>
  <c r="N286" i="21"/>
  <c r="M286" i="21"/>
  <c r="O285" i="21"/>
  <c r="N285" i="21"/>
  <c r="M285" i="21"/>
  <c r="O284" i="21"/>
  <c r="N284" i="21"/>
  <c r="M284" i="21"/>
  <c r="O283" i="21"/>
  <c r="N283" i="21"/>
  <c r="M283" i="21"/>
  <c r="O282" i="21"/>
  <c r="N282" i="21"/>
  <c r="M282" i="21"/>
  <c r="O281" i="21"/>
  <c r="N281" i="21"/>
  <c r="M281" i="21"/>
  <c r="O280" i="21"/>
  <c r="N280" i="21"/>
  <c r="M280" i="21"/>
  <c r="O279" i="21"/>
  <c r="N279" i="21"/>
  <c r="M279" i="21"/>
  <c r="O278" i="21"/>
  <c r="N278" i="21"/>
  <c r="M278" i="21"/>
  <c r="O277" i="21"/>
  <c r="N277" i="21"/>
  <c r="M277" i="21"/>
  <c r="O276" i="21"/>
  <c r="N276" i="21"/>
  <c r="M276" i="21"/>
  <c r="O275" i="21"/>
  <c r="N275" i="21"/>
  <c r="M275" i="21"/>
  <c r="O274" i="21"/>
  <c r="N274" i="21"/>
  <c r="M274" i="21"/>
  <c r="O273" i="21"/>
  <c r="N273" i="21"/>
  <c r="M273" i="21"/>
  <c r="O272" i="21"/>
  <c r="N272" i="21"/>
  <c r="M272" i="21"/>
  <c r="O271" i="21"/>
  <c r="N271" i="21"/>
  <c r="M271" i="21"/>
  <c r="O270" i="21"/>
  <c r="N270" i="21"/>
  <c r="M270" i="21"/>
  <c r="O269" i="21"/>
  <c r="N269" i="21"/>
  <c r="M269" i="21"/>
  <c r="O268" i="21"/>
  <c r="N268" i="21"/>
  <c r="M268" i="21"/>
  <c r="O267" i="21"/>
  <c r="N267" i="21"/>
  <c r="M267" i="21"/>
  <c r="O266" i="21"/>
  <c r="N266" i="21"/>
  <c r="M266" i="21"/>
  <c r="O265" i="21"/>
  <c r="N265" i="21"/>
  <c r="M265" i="21"/>
  <c r="O264" i="21"/>
  <c r="N264" i="21"/>
  <c r="M264" i="21"/>
  <c r="O263" i="21"/>
  <c r="N263" i="21"/>
  <c r="M263" i="21"/>
  <c r="O262" i="21"/>
  <c r="N262" i="21"/>
  <c r="M262" i="21"/>
  <c r="O261" i="21"/>
  <c r="N261" i="21"/>
  <c r="M261" i="21"/>
  <c r="O260" i="21"/>
  <c r="N260" i="21"/>
  <c r="M260" i="21"/>
  <c r="O259" i="21"/>
  <c r="N259" i="21"/>
  <c r="M259" i="21"/>
  <c r="O258" i="21"/>
  <c r="N258" i="21"/>
  <c r="M258" i="21"/>
  <c r="O257" i="21"/>
  <c r="N257" i="21"/>
  <c r="M257" i="21"/>
  <c r="O256" i="21"/>
  <c r="N256" i="21"/>
  <c r="M256" i="21"/>
  <c r="O255" i="21"/>
  <c r="N255" i="21"/>
  <c r="M255" i="21"/>
  <c r="O254" i="21"/>
  <c r="N254" i="21"/>
  <c r="M254" i="21"/>
  <c r="O253" i="21"/>
  <c r="N253" i="21"/>
  <c r="M253" i="21"/>
  <c r="O252" i="21"/>
  <c r="N252" i="21"/>
  <c r="M252" i="21"/>
  <c r="O251" i="21"/>
  <c r="N251" i="21"/>
  <c r="M251" i="21"/>
  <c r="O250" i="21"/>
  <c r="N250" i="21"/>
  <c r="M250" i="21"/>
  <c r="O249" i="21"/>
  <c r="N249" i="21"/>
  <c r="M249" i="21"/>
  <c r="O248" i="21"/>
  <c r="N248" i="21"/>
  <c r="M248" i="21"/>
  <c r="O247" i="21"/>
  <c r="N247" i="21"/>
  <c r="M247" i="21"/>
  <c r="O246" i="21"/>
  <c r="N246" i="21"/>
  <c r="M246" i="21"/>
  <c r="O245" i="21"/>
  <c r="N245" i="21"/>
  <c r="M245" i="21"/>
  <c r="O244" i="21"/>
  <c r="N244" i="21"/>
  <c r="M244" i="21"/>
  <c r="O243" i="21"/>
  <c r="N243" i="21"/>
  <c r="M243" i="21"/>
  <c r="O242" i="21"/>
  <c r="N242" i="21"/>
  <c r="M242" i="21"/>
  <c r="O241" i="21"/>
  <c r="N241" i="21"/>
  <c r="M241" i="21"/>
  <c r="O240" i="21"/>
  <c r="N240" i="21"/>
  <c r="M240" i="21"/>
  <c r="O239" i="21"/>
  <c r="N239" i="21"/>
  <c r="M239" i="21"/>
  <c r="O238" i="21"/>
  <c r="N238" i="21"/>
  <c r="M238" i="21"/>
  <c r="O237" i="21"/>
  <c r="N237" i="21"/>
  <c r="M237" i="21"/>
  <c r="N236" i="21"/>
  <c r="M236" i="21"/>
  <c r="O235" i="21"/>
  <c r="N235" i="21"/>
  <c r="M235" i="21"/>
  <c r="O234" i="21"/>
  <c r="N234" i="21"/>
  <c r="M234" i="21"/>
  <c r="O233" i="21"/>
  <c r="N233" i="21"/>
  <c r="M233" i="21"/>
  <c r="O232" i="21"/>
  <c r="N232" i="21"/>
  <c r="M232" i="21"/>
  <c r="O231" i="21"/>
  <c r="N231" i="21"/>
  <c r="M231" i="21"/>
  <c r="O230" i="21"/>
  <c r="N230" i="21"/>
  <c r="M230" i="21"/>
  <c r="O229" i="21"/>
  <c r="N229" i="21"/>
  <c r="M229" i="21"/>
  <c r="O228" i="21"/>
  <c r="N228" i="21"/>
  <c r="M228" i="21"/>
  <c r="O227" i="21"/>
  <c r="N227" i="21"/>
  <c r="M227" i="21"/>
  <c r="O226" i="21"/>
  <c r="N226" i="21"/>
  <c r="M226" i="21"/>
  <c r="O225" i="21"/>
  <c r="N225" i="21"/>
  <c r="M225" i="21"/>
  <c r="O224" i="21"/>
  <c r="N224" i="21"/>
  <c r="M224" i="21"/>
  <c r="O223" i="21"/>
  <c r="N223" i="21"/>
  <c r="M223" i="21"/>
  <c r="O222" i="21"/>
  <c r="N222" i="21"/>
  <c r="M222" i="21"/>
  <c r="O221" i="21"/>
  <c r="N221" i="21"/>
  <c r="M221" i="21"/>
  <c r="O220" i="21"/>
  <c r="N220" i="21"/>
  <c r="M220" i="21"/>
  <c r="O219" i="21"/>
  <c r="N219" i="21"/>
  <c r="M219" i="21"/>
  <c r="O218" i="21"/>
  <c r="N218" i="21"/>
  <c r="M218" i="21"/>
  <c r="O217" i="21"/>
  <c r="N217" i="21"/>
  <c r="M217" i="21"/>
  <c r="O216" i="21"/>
  <c r="N216" i="21"/>
  <c r="M216" i="21"/>
  <c r="O215" i="21"/>
  <c r="N215" i="21"/>
  <c r="M215" i="21"/>
  <c r="O214" i="21"/>
  <c r="N214" i="21"/>
  <c r="M214" i="21"/>
  <c r="O213" i="21"/>
  <c r="N213" i="21"/>
  <c r="M213" i="21"/>
  <c r="O212" i="21"/>
  <c r="N212" i="21"/>
  <c r="M212" i="21"/>
  <c r="O211" i="21"/>
  <c r="N211" i="21"/>
  <c r="M211" i="21"/>
  <c r="O210" i="21"/>
  <c r="N210" i="21"/>
  <c r="M210" i="21"/>
  <c r="O209" i="21"/>
  <c r="N209" i="21"/>
  <c r="M209" i="21"/>
  <c r="O208" i="21"/>
  <c r="N208" i="21"/>
  <c r="M208" i="21"/>
  <c r="O207" i="21"/>
  <c r="N207" i="21"/>
  <c r="M207" i="21"/>
  <c r="O206" i="21"/>
  <c r="N206" i="21"/>
  <c r="M206" i="21"/>
  <c r="O205" i="21"/>
  <c r="N205" i="21"/>
  <c r="M205" i="21"/>
  <c r="O204" i="21"/>
  <c r="N204" i="21"/>
  <c r="M204" i="21"/>
  <c r="O203" i="21"/>
  <c r="N203" i="21"/>
  <c r="M203" i="21"/>
  <c r="O202" i="21"/>
  <c r="N202" i="21"/>
  <c r="M202" i="21"/>
  <c r="O201" i="21"/>
  <c r="N201" i="21"/>
  <c r="M201" i="21"/>
  <c r="O200" i="21"/>
  <c r="N200" i="21"/>
  <c r="M200" i="21"/>
  <c r="O199" i="21"/>
  <c r="N199" i="21"/>
  <c r="M199" i="21"/>
  <c r="O198" i="21"/>
  <c r="N198" i="21"/>
  <c r="M198" i="21"/>
  <c r="O197" i="21"/>
  <c r="N197" i="21"/>
  <c r="M197" i="21"/>
  <c r="O196" i="21"/>
  <c r="N196" i="21"/>
  <c r="M196" i="21"/>
  <c r="O195" i="21"/>
  <c r="N195" i="21"/>
  <c r="M195" i="21"/>
  <c r="O194" i="21"/>
  <c r="N194" i="21"/>
  <c r="M194" i="21"/>
  <c r="O193" i="21"/>
  <c r="N193" i="21"/>
  <c r="M193" i="21"/>
  <c r="O192" i="21"/>
  <c r="N192" i="21"/>
  <c r="M192" i="21"/>
  <c r="O191" i="21"/>
  <c r="N191" i="21"/>
  <c r="M191" i="21"/>
  <c r="O190" i="21"/>
  <c r="N190" i="21"/>
  <c r="M190" i="21"/>
  <c r="O189" i="21"/>
  <c r="N189" i="21"/>
  <c r="M189" i="21"/>
  <c r="O188" i="21"/>
  <c r="N188" i="21"/>
  <c r="M188" i="21"/>
  <c r="O187" i="21"/>
  <c r="N187" i="21"/>
  <c r="M187" i="21"/>
  <c r="O186" i="21"/>
  <c r="N186" i="21"/>
  <c r="M186" i="21"/>
  <c r="O185" i="21"/>
  <c r="N185" i="21"/>
  <c r="M185" i="21"/>
  <c r="O184" i="21"/>
  <c r="N184" i="21"/>
  <c r="M184" i="21"/>
  <c r="O183" i="21"/>
  <c r="N183" i="21"/>
  <c r="M183" i="21"/>
  <c r="O182" i="21"/>
  <c r="N182" i="21"/>
  <c r="M182" i="21"/>
  <c r="O181" i="21"/>
  <c r="N181" i="21"/>
  <c r="M181" i="21"/>
  <c r="O180" i="21"/>
  <c r="N180" i="21"/>
  <c r="M180" i="21"/>
  <c r="O179" i="21"/>
  <c r="N179" i="21"/>
  <c r="M179" i="21"/>
  <c r="O178" i="21"/>
  <c r="N178" i="21"/>
  <c r="M178" i="21"/>
  <c r="O177" i="21"/>
  <c r="N177" i="21"/>
  <c r="M177" i="21"/>
  <c r="O176" i="21"/>
  <c r="N176" i="21"/>
  <c r="M176" i="21"/>
  <c r="O175" i="21"/>
  <c r="N175" i="21"/>
  <c r="M175" i="21"/>
  <c r="O174" i="21"/>
  <c r="N174" i="21"/>
  <c r="M174" i="21"/>
  <c r="O173" i="21"/>
  <c r="N173" i="21"/>
  <c r="M173" i="21"/>
  <c r="O172" i="21"/>
  <c r="N172" i="21"/>
  <c r="M172" i="21"/>
  <c r="O171" i="21"/>
  <c r="N171" i="21"/>
  <c r="M171" i="21"/>
  <c r="O170" i="21"/>
  <c r="N170" i="21"/>
  <c r="M170" i="21"/>
  <c r="O169" i="21"/>
  <c r="N169" i="21"/>
  <c r="M169" i="21"/>
  <c r="O168" i="21"/>
  <c r="N168" i="21"/>
  <c r="M168" i="21"/>
  <c r="O167" i="21"/>
  <c r="N167" i="21"/>
  <c r="M167" i="21"/>
  <c r="O166" i="21"/>
  <c r="N166" i="21"/>
  <c r="M166" i="21"/>
  <c r="O165" i="21"/>
  <c r="N165" i="21"/>
  <c r="M165" i="21"/>
  <c r="O164" i="21"/>
  <c r="N164" i="21"/>
  <c r="M164" i="21"/>
  <c r="O163" i="21"/>
  <c r="N163" i="21"/>
  <c r="M163" i="21"/>
  <c r="O162" i="21"/>
  <c r="N162" i="21"/>
  <c r="M162" i="21"/>
  <c r="O161" i="21"/>
  <c r="N161" i="21"/>
  <c r="M161" i="21"/>
  <c r="O160" i="21"/>
  <c r="N160" i="21"/>
  <c r="M160" i="21"/>
  <c r="O159" i="21"/>
  <c r="N159" i="21"/>
  <c r="M159" i="21"/>
  <c r="O158" i="21"/>
  <c r="N158" i="21"/>
  <c r="M158" i="21"/>
  <c r="O157" i="21"/>
  <c r="N157" i="21"/>
  <c r="M157" i="21"/>
  <c r="O156" i="21"/>
  <c r="N156" i="21"/>
  <c r="M156" i="21"/>
  <c r="O155" i="21"/>
  <c r="N155" i="21"/>
  <c r="M155" i="21"/>
  <c r="O154" i="21"/>
  <c r="N154" i="21"/>
  <c r="M154" i="21"/>
  <c r="O153" i="21"/>
  <c r="N153" i="21"/>
  <c r="M153" i="21"/>
  <c r="O152" i="21"/>
  <c r="N152" i="21"/>
  <c r="M152" i="21"/>
  <c r="O151" i="21"/>
  <c r="N151" i="21"/>
  <c r="M151" i="21"/>
  <c r="O150" i="21"/>
  <c r="N150" i="21"/>
  <c r="M150" i="21"/>
  <c r="O149" i="21"/>
  <c r="N149" i="21"/>
  <c r="M149" i="21"/>
  <c r="O148" i="21"/>
  <c r="N148" i="21"/>
  <c r="M148" i="21"/>
  <c r="O147" i="21"/>
  <c r="N147" i="21"/>
  <c r="M147" i="21"/>
  <c r="O146" i="21"/>
  <c r="N146" i="21"/>
  <c r="M146" i="21"/>
  <c r="O145" i="21"/>
  <c r="N145" i="21"/>
  <c r="M145" i="21"/>
  <c r="O144" i="21"/>
  <c r="N144" i="21"/>
  <c r="M144" i="21"/>
  <c r="O143" i="21"/>
  <c r="N143" i="21"/>
  <c r="M143" i="21"/>
  <c r="O142" i="21"/>
  <c r="N142" i="21"/>
  <c r="M142" i="21"/>
  <c r="O141" i="21"/>
  <c r="N141" i="21"/>
  <c r="M141" i="21"/>
  <c r="O140" i="21"/>
  <c r="N140" i="21"/>
  <c r="M140" i="21"/>
  <c r="O139" i="21"/>
  <c r="N139" i="21"/>
  <c r="M139" i="21"/>
  <c r="O138" i="21"/>
  <c r="N138" i="21"/>
  <c r="M138" i="21"/>
  <c r="O137" i="21"/>
  <c r="N137" i="21"/>
  <c r="M137" i="21"/>
  <c r="O136" i="21"/>
  <c r="N136" i="21"/>
  <c r="M136" i="21"/>
  <c r="O135" i="21"/>
  <c r="N135" i="21"/>
  <c r="M135" i="21"/>
  <c r="O134" i="21"/>
  <c r="N134" i="21"/>
  <c r="M134" i="21"/>
  <c r="O133" i="21"/>
  <c r="N133" i="21"/>
  <c r="M133" i="21"/>
  <c r="O132" i="21"/>
  <c r="N132" i="21"/>
  <c r="M132" i="21"/>
  <c r="O131" i="21"/>
  <c r="N131" i="21"/>
  <c r="M131" i="21"/>
  <c r="O130" i="21"/>
  <c r="N130" i="21"/>
  <c r="M130" i="21"/>
  <c r="O129" i="21"/>
  <c r="N129" i="21"/>
  <c r="M129" i="21"/>
  <c r="O128" i="21"/>
  <c r="N128" i="21"/>
  <c r="M128" i="21"/>
  <c r="O127" i="21"/>
  <c r="N127" i="21"/>
  <c r="M127" i="21"/>
  <c r="O126" i="21"/>
  <c r="N126" i="21"/>
  <c r="M126" i="21"/>
  <c r="O125" i="21"/>
  <c r="N125" i="21"/>
  <c r="M125" i="21"/>
  <c r="O124" i="21"/>
  <c r="N124" i="21"/>
  <c r="M124" i="21"/>
  <c r="O123" i="21"/>
  <c r="N123" i="21"/>
  <c r="M123" i="21"/>
  <c r="O122" i="21"/>
  <c r="N122" i="21"/>
  <c r="M122" i="21"/>
  <c r="O121" i="21"/>
  <c r="N121" i="21"/>
  <c r="M121" i="21"/>
  <c r="O120" i="21"/>
  <c r="N120" i="21"/>
  <c r="M120" i="21"/>
  <c r="O119" i="21"/>
  <c r="N119" i="21"/>
  <c r="M119" i="21"/>
  <c r="O118" i="21"/>
  <c r="N118" i="21"/>
  <c r="M118" i="21"/>
  <c r="O117" i="21"/>
  <c r="N117" i="21"/>
  <c r="M117" i="21"/>
  <c r="O116" i="21"/>
  <c r="N116" i="21"/>
  <c r="M116" i="21"/>
  <c r="O115" i="21"/>
  <c r="N115" i="21"/>
  <c r="M115" i="21"/>
  <c r="O114" i="21"/>
  <c r="N114" i="21"/>
  <c r="M114" i="21"/>
  <c r="O113" i="21"/>
  <c r="N113" i="21"/>
  <c r="M113" i="21"/>
  <c r="O112" i="21"/>
  <c r="N112" i="21"/>
  <c r="M112" i="21"/>
  <c r="O111" i="21"/>
  <c r="N111" i="21"/>
  <c r="M111" i="21"/>
  <c r="O110" i="21"/>
  <c r="N110" i="21"/>
  <c r="M110" i="21"/>
  <c r="O109" i="21"/>
  <c r="N109" i="21"/>
  <c r="M109" i="21"/>
  <c r="O108" i="21"/>
  <c r="N108" i="21"/>
  <c r="M108" i="21"/>
  <c r="O107" i="21"/>
  <c r="N107" i="21"/>
  <c r="M107" i="21"/>
  <c r="O106" i="21"/>
  <c r="N106" i="21"/>
  <c r="M106" i="21"/>
  <c r="O105" i="21"/>
  <c r="N105" i="21"/>
  <c r="M105" i="21"/>
  <c r="O104" i="21"/>
  <c r="N104" i="21"/>
  <c r="M104" i="21"/>
  <c r="O103" i="21"/>
  <c r="N103" i="21"/>
  <c r="M103" i="21"/>
  <c r="O102" i="21"/>
  <c r="N102" i="21"/>
  <c r="M102" i="21"/>
  <c r="O101" i="21"/>
  <c r="N101" i="21"/>
  <c r="M101" i="21"/>
  <c r="O100" i="21"/>
  <c r="N100" i="21"/>
  <c r="M100" i="21"/>
  <c r="O99" i="21"/>
  <c r="N99" i="21"/>
  <c r="M99" i="21"/>
  <c r="O98" i="21"/>
  <c r="N98" i="21"/>
  <c r="M98" i="21"/>
  <c r="O97" i="21"/>
  <c r="N97" i="21"/>
  <c r="M97" i="21"/>
  <c r="O96" i="21"/>
  <c r="N96" i="21"/>
  <c r="M96" i="21"/>
  <c r="O95" i="21"/>
  <c r="N95" i="21"/>
  <c r="M95" i="21"/>
  <c r="O94" i="21"/>
  <c r="N94" i="21"/>
  <c r="M94" i="21"/>
  <c r="O93" i="21"/>
  <c r="N93" i="21"/>
  <c r="M93" i="21"/>
  <c r="O92" i="21"/>
  <c r="N92" i="21"/>
  <c r="M92" i="21"/>
  <c r="O91" i="21"/>
  <c r="N91" i="21"/>
  <c r="M91" i="21"/>
  <c r="O90" i="21"/>
  <c r="N90" i="21"/>
  <c r="M90" i="21"/>
  <c r="O89" i="21"/>
  <c r="N89" i="21"/>
  <c r="M89" i="21"/>
  <c r="O88" i="21"/>
  <c r="N88" i="21"/>
  <c r="M88" i="21"/>
  <c r="O87" i="21"/>
  <c r="N87" i="21"/>
  <c r="M87" i="21"/>
  <c r="O86" i="21"/>
  <c r="N86" i="21"/>
  <c r="M86" i="21"/>
  <c r="O85" i="21"/>
  <c r="N85" i="21"/>
  <c r="M85" i="21"/>
  <c r="O84" i="21"/>
  <c r="N84" i="21"/>
  <c r="M84" i="21"/>
  <c r="O83" i="21"/>
  <c r="N83" i="21"/>
  <c r="M83" i="21"/>
  <c r="O82" i="21"/>
  <c r="N82" i="21"/>
  <c r="M82" i="21"/>
  <c r="O81" i="21"/>
  <c r="N81" i="21"/>
  <c r="M81" i="21"/>
  <c r="O80" i="21"/>
  <c r="N80" i="21"/>
  <c r="M80" i="21"/>
  <c r="O79" i="21"/>
  <c r="N79" i="21"/>
  <c r="M79" i="21"/>
  <c r="O78" i="21"/>
  <c r="N78" i="21"/>
  <c r="M78" i="21"/>
  <c r="O77" i="21"/>
  <c r="N77" i="21"/>
  <c r="M77" i="21"/>
  <c r="O76" i="21"/>
  <c r="N76" i="21"/>
  <c r="M76" i="21"/>
  <c r="O75" i="21"/>
  <c r="N75" i="21"/>
  <c r="M75" i="21"/>
  <c r="O74" i="21"/>
  <c r="N74" i="21"/>
  <c r="M74" i="21"/>
  <c r="O73" i="21"/>
  <c r="N73" i="21"/>
  <c r="M73" i="21"/>
  <c r="O72" i="21"/>
  <c r="N72" i="21"/>
  <c r="M72" i="21"/>
  <c r="O71" i="21"/>
  <c r="N71" i="21"/>
  <c r="M71" i="21"/>
  <c r="O70" i="21"/>
  <c r="N70" i="21"/>
  <c r="M70" i="21"/>
  <c r="O69" i="21"/>
  <c r="N69" i="21"/>
  <c r="M69" i="21"/>
  <c r="O68" i="21"/>
  <c r="N68" i="21"/>
  <c r="M68" i="21"/>
  <c r="O67" i="21"/>
  <c r="N67" i="21"/>
  <c r="M67" i="21"/>
  <c r="O66" i="21"/>
  <c r="N66" i="21"/>
  <c r="M66" i="21"/>
  <c r="O65" i="21"/>
  <c r="N65" i="21"/>
  <c r="M65" i="21"/>
  <c r="O64" i="21"/>
  <c r="N64" i="21"/>
  <c r="M64" i="21"/>
  <c r="O63" i="21"/>
  <c r="N63" i="21"/>
  <c r="M63" i="21"/>
  <c r="O62" i="21"/>
  <c r="N62" i="21"/>
  <c r="M62" i="21"/>
  <c r="O61" i="21"/>
  <c r="N61" i="21"/>
  <c r="M61" i="21"/>
  <c r="O60" i="21"/>
  <c r="N60" i="21"/>
  <c r="M60" i="21"/>
  <c r="O59" i="21"/>
  <c r="N59" i="21"/>
  <c r="M59" i="21"/>
  <c r="O58" i="21"/>
  <c r="N58" i="21"/>
  <c r="M58" i="21"/>
  <c r="O57" i="21"/>
  <c r="N57" i="21"/>
  <c r="M57" i="21"/>
  <c r="O56" i="21"/>
  <c r="N56" i="21"/>
  <c r="M56" i="21"/>
  <c r="O55" i="21"/>
  <c r="N55" i="21"/>
  <c r="M55" i="21"/>
  <c r="O54" i="21"/>
  <c r="N54" i="21"/>
  <c r="M54" i="21"/>
  <c r="O53" i="21"/>
  <c r="N53" i="21"/>
  <c r="M53" i="21"/>
  <c r="O52" i="21"/>
  <c r="N52" i="21"/>
  <c r="M52" i="21"/>
  <c r="O51" i="21"/>
  <c r="N51" i="21"/>
  <c r="M51" i="21"/>
  <c r="O50" i="21"/>
  <c r="N50" i="21"/>
  <c r="M50" i="21"/>
  <c r="O49" i="21"/>
  <c r="N49" i="21"/>
  <c r="M49" i="21"/>
  <c r="O48" i="21"/>
  <c r="N48" i="21"/>
  <c r="M48" i="21"/>
  <c r="O47" i="21"/>
  <c r="N47" i="21"/>
  <c r="M47" i="21"/>
  <c r="O46" i="21"/>
  <c r="N46" i="21"/>
  <c r="M46" i="21"/>
  <c r="O45" i="21"/>
  <c r="N45" i="21"/>
  <c r="M45" i="21"/>
  <c r="O44" i="21"/>
  <c r="N44" i="21"/>
  <c r="M44" i="21"/>
  <c r="O43" i="21"/>
  <c r="N43" i="21"/>
  <c r="M43" i="21"/>
  <c r="O42" i="21"/>
  <c r="N42" i="21"/>
  <c r="M42" i="21"/>
  <c r="O41" i="21"/>
  <c r="N41" i="21"/>
  <c r="M41" i="21"/>
  <c r="O40" i="21"/>
  <c r="N40" i="21"/>
  <c r="M40" i="21"/>
  <c r="O39" i="21"/>
  <c r="N39" i="21"/>
  <c r="M39" i="21"/>
  <c r="O38" i="21"/>
  <c r="N38" i="21"/>
  <c r="M38" i="21"/>
  <c r="O37" i="21"/>
  <c r="N37" i="21"/>
  <c r="M37" i="21"/>
  <c r="O36" i="21"/>
  <c r="N36" i="21"/>
  <c r="M36" i="21"/>
  <c r="O35" i="21"/>
  <c r="N35" i="21"/>
  <c r="M35" i="21"/>
  <c r="O34" i="21"/>
  <c r="N34" i="21"/>
  <c r="M34" i="21"/>
  <c r="O33" i="21"/>
  <c r="N33" i="21"/>
  <c r="M33" i="21"/>
  <c r="O32" i="21"/>
  <c r="N32" i="21"/>
  <c r="M32" i="21"/>
  <c r="O31" i="21"/>
  <c r="N31" i="21"/>
  <c r="M31" i="21"/>
  <c r="O30" i="21"/>
  <c r="N30" i="21"/>
  <c r="M30" i="21"/>
  <c r="O29" i="21"/>
  <c r="N29" i="21"/>
  <c r="M29" i="21"/>
  <c r="O28" i="21"/>
  <c r="N28" i="21"/>
  <c r="M28" i="21"/>
  <c r="O27" i="21"/>
  <c r="N27" i="21"/>
  <c r="M27" i="21"/>
  <c r="O26" i="21"/>
  <c r="N26" i="21"/>
  <c r="M26" i="21"/>
  <c r="O25" i="21"/>
  <c r="N25" i="21"/>
  <c r="M25" i="21"/>
  <c r="O24" i="21"/>
  <c r="N24" i="21"/>
  <c r="M24" i="21"/>
  <c r="O23" i="21"/>
  <c r="N23" i="21"/>
  <c r="M23" i="21"/>
  <c r="O22" i="21"/>
  <c r="N22" i="21"/>
  <c r="M22" i="21"/>
  <c r="O21" i="21"/>
  <c r="N21" i="21"/>
  <c r="M21" i="21"/>
  <c r="O20" i="21"/>
  <c r="N20" i="21"/>
  <c r="M20" i="21"/>
  <c r="O19" i="21"/>
  <c r="N19" i="21"/>
  <c r="M19" i="21"/>
  <c r="O18" i="21"/>
  <c r="N18" i="21"/>
  <c r="M18" i="21"/>
  <c r="O17" i="21"/>
  <c r="N17" i="21"/>
  <c r="M17" i="21"/>
  <c r="O16" i="21"/>
  <c r="N16" i="21"/>
  <c r="M16" i="21"/>
  <c r="O15" i="21"/>
  <c r="N15" i="21"/>
  <c r="M15" i="21"/>
  <c r="O14" i="21"/>
  <c r="N14" i="21"/>
  <c r="M14" i="21"/>
  <c r="O13" i="21"/>
  <c r="N13" i="21"/>
  <c r="M13" i="21"/>
  <c r="O12" i="21"/>
  <c r="N12" i="21"/>
  <c r="M12" i="21"/>
  <c r="O11" i="21"/>
  <c r="N11" i="21"/>
  <c r="M11" i="21"/>
  <c r="O10" i="21"/>
  <c r="N10" i="21"/>
  <c r="M10" i="21"/>
  <c r="O9" i="21"/>
  <c r="N9" i="21"/>
  <c r="M9" i="21"/>
  <c r="O8" i="21"/>
  <c r="N8" i="21"/>
  <c r="M8" i="21"/>
  <c r="O7" i="21"/>
  <c r="N7" i="21"/>
  <c r="M7" i="21"/>
  <c r="O6" i="21"/>
  <c r="N6" i="21"/>
  <c r="M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O5" i="21"/>
  <c r="N5" i="21"/>
  <c r="M5" i="21"/>
  <c r="BJ130" i="1" l="1"/>
  <c r="BE129" i="1"/>
  <c r="BE242" i="1"/>
  <c r="BF242" i="1" s="1"/>
  <c r="BN242" i="1" s="1"/>
  <c r="BJ243" i="1"/>
  <c r="C201" i="1"/>
  <c r="BA199" i="1"/>
  <c r="C164" i="1"/>
  <c r="BA163" i="1"/>
  <c r="C34" i="1"/>
  <c r="BA33" i="1"/>
  <c r="C89" i="1"/>
  <c r="BA88" i="1"/>
  <c r="BJ158" i="1"/>
  <c r="BE157" i="1"/>
  <c r="BF157" i="1" s="1"/>
  <c r="BN157" i="1" s="1"/>
  <c r="K5" i="12"/>
  <c r="O4" i="12"/>
  <c r="H7" i="12"/>
  <c r="L5" i="12"/>
  <c r="M5" i="12" s="1"/>
  <c r="BJ131" i="1" l="1"/>
  <c r="BE131" i="1" s="1"/>
  <c r="BE130" i="1"/>
  <c r="C202" i="1"/>
  <c r="BA201" i="1"/>
  <c r="BE243" i="1"/>
  <c r="BF243" i="1" s="1"/>
  <c r="BN243" i="1" s="1"/>
  <c r="BJ244" i="1"/>
  <c r="C35" i="1"/>
  <c r="BA34" i="1"/>
  <c r="C90" i="1"/>
  <c r="BA89" i="1"/>
  <c r="C165" i="1"/>
  <c r="BA164" i="1"/>
  <c r="BJ159" i="1"/>
  <c r="BE158" i="1"/>
  <c r="BF158" i="1" s="1"/>
  <c r="BN158" i="1" s="1"/>
  <c r="H8" i="12"/>
  <c r="O5" i="12"/>
  <c r="P5" i="12"/>
  <c r="N5" i="12"/>
  <c r="L6" i="12"/>
  <c r="M6" i="12" s="1"/>
  <c r="C203" i="1" l="1"/>
  <c r="BA202" i="1"/>
  <c r="BJ245" i="1"/>
  <c r="BE244" i="1"/>
  <c r="BF244" i="1" s="1"/>
  <c r="BN244" i="1" s="1"/>
  <c r="BA165" i="1"/>
  <c r="C166" i="1"/>
  <c r="C91" i="1"/>
  <c r="BA91" i="1" s="1"/>
  <c r="BA90" i="1"/>
  <c r="C36" i="1"/>
  <c r="BA35" i="1"/>
  <c r="BJ160" i="1"/>
  <c r="BE159" i="1"/>
  <c r="BF159" i="1" s="1"/>
  <c r="BN159" i="1" s="1"/>
  <c r="L7" i="12"/>
  <c r="M7" i="12" s="1"/>
  <c r="P7" i="12" s="1"/>
  <c r="H9" i="12"/>
  <c r="N6" i="12"/>
  <c r="P6" i="12"/>
  <c r="O6" i="12"/>
  <c r="BJ246" i="1" l="1"/>
  <c r="BE245" i="1"/>
  <c r="BF245" i="1" s="1"/>
  <c r="BN245" i="1" s="1"/>
  <c r="C204" i="1"/>
  <c r="BA203" i="1"/>
  <c r="C167" i="1"/>
  <c r="BA166" i="1"/>
  <c r="C37" i="1"/>
  <c r="BA36" i="1"/>
  <c r="BJ161" i="1"/>
  <c r="BE160" i="1"/>
  <c r="BF160" i="1" s="1"/>
  <c r="BN160" i="1" s="1"/>
  <c r="N7" i="12"/>
  <c r="O7" i="12"/>
  <c r="L8" i="12"/>
  <c r="M8" i="12" s="1"/>
  <c r="O8" i="12" s="1"/>
  <c r="H10" i="12"/>
  <c r="C205" i="1" l="1"/>
  <c r="BA204" i="1"/>
  <c r="BE246" i="1"/>
  <c r="BF246" i="1" s="1"/>
  <c r="BN246" i="1" s="1"/>
  <c r="BJ247" i="1"/>
  <c r="BE247" i="1" s="1"/>
  <c r="C168" i="1"/>
  <c r="BA168" i="1" s="1"/>
  <c r="BA167" i="1"/>
  <c r="C38" i="1"/>
  <c r="BA37" i="1"/>
  <c r="BJ162" i="1"/>
  <c r="BE161" i="1"/>
  <c r="BF161" i="1" s="1"/>
  <c r="BN161" i="1" s="1"/>
  <c r="L9" i="12"/>
  <c r="M9" i="12" s="1"/>
  <c r="O9" i="12" s="1"/>
  <c r="N8" i="12"/>
  <c r="P8" i="12"/>
  <c r="H11" i="12"/>
  <c r="C206" i="1" l="1"/>
  <c r="BA205" i="1"/>
  <c r="C39" i="1"/>
  <c r="BA38" i="1"/>
  <c r="BE162" i="1"/>
  <c r="BF162" i="1" s="1"/>
  <c r="BN162" i="1" s="1"/>
  <c r="BJ163" i="1"/>
  <c r="L10" i="12"/>
  <c r="M10" i="12" s="1"/>
  <c r="N10" i="12" s="1"/>
  <c r="N9" i="12"/>
  <c r="P9" i="12"/>
  <c r="H12" i="12"/>
  <c r="C207" i="1" l="1"/>
  <c r="BA206" i="1"/>
  <c r="C40" i="1"/>
  <c r="BA39" i="1"/>
  <c r="BJ164" i="1"/>
  <c r="BE163" i="1"/>
  <c r="BF163" i="1" s="1"/>
  <c r="BN163" i="1" s="1"/>
  <c r="L11" i="12"/>
  <c r="M11" i="12" s="1"/>
  <c r="P11" i="12" s="1"/>
  <c r="P10" i="12"/>
  <c r="O10" i="12"/>
  <c r="H13" i="12"/>
  <c r="C208" i="1" l="1"/>
  <c r="BA207" i="1"/>
  <c r="C41" i="1"/>
  <c r="BA40" i="1"/>
  <c r="BJ165" i="1"/>
  <c r="BE164" i="1"/>
  <c r="BF164" i="1" s="1"/>
  <c r="BN164" i="1" s="1"/>
  <c r="O11" i="12"/>
  <c r="N11" i="12"/>
  <c r="L12" i="12"/>
  <c r="M12" i="12" s="1"/>
  <c r="P12" i="12" s="1"/>
  <c r="H14" i="12"/>
  <c r="C209" i="1" l="1"/>
  <c r="BA208" i="1"/>
  <c r="C42" i="1"/>
  <c r="BA41" i="1"/>
  <c r="BE165" i="1"/>
  <c r="BJ166" i="1"/>
  <c r="N12" i="12"/>
  <c r="L13" i="12"/>
  <c r="M13" i="12" s="1"/>
  <c r="N13" i="12" s="1"/>
  <c r="O12" i="12"/>
  <c r="H15" i="12"/>
  <c r="C210" i="1" l="1"/>
  <c r="BA209" i="1"/>
  <c r="C43" i="1"/>
  <c r="BA42" i="1"/>
  <c r="BJ167" i="1"/>
  <c r="BE166" i="1"/>
  <c r="BF166" i="1" s="1"/>
  <c r="BN166" i="1" s="1"/>
  <c r="P13" i="12"/>
  <c r="O13" i="12"/>
  <c r="L14" i="12"/>
  <c r="M14" i="12" s="1"/>
  <c r="P14" i="12" s="1"/>
  <c r="H16" i="12"/>
  <c r="C211" i="1" l="1"/>
  <c r="BA210" i="1"/>
  <c r="C44" i="1"/>
  <c r="BA43" i="1"/>
  <c r="BJ168" i="1"/>
  <c r="BE168" i="1" s="1"/>
  <c r="BF168" i="1" s="1"/>
  <c r="BN168" i="1" s="1"/>
  <c r="BE167" i="1"/>
  <c r="BF167" i="1" s="1"/>
  <c r="BN167" i="1" s="1"/>
  <c r="N14" i="12"/>
  <c r="L15" i="12"/>
  <c r="M15" i="12" s="1"/>
  <c r="O15" i="12" s="1"/>
  <c r="O14" i="12"/>
  <c r="H17" i="12"/>
  <c r="C212" i="1" l="1"/>
  <c r="BA211" i="1"/>
  <c r="C45" i="1"/>
  <c r="BA44" i="1"/>
  <c r="L16" i="12"/>
  <c r="M16" i="12" s="1"/>
  <c r="P16" i="12" s="1"/>
  <c r="P15" i="12"/>
  <c r="N15" i="12"/>
  <c r="H18" i="12"/>
  <c r="C213" i="1" l="1"/>
  <c r="BA212" i="1"/>
  <c r="C46" i="1"/>
  <c r="BA45" i="1"/>
  <c r="L17" i="12"/>
  <c r="M17" i="12" s="1"/>
  <c r="O17" i="12" s="1"/>
  <c r="O16" i="12"/>
  <c r="N16" i="12"/>
  <c r="H19" i="12"/>
  <c r="C214" i="1" l="1"/>
  <c r="BA213" i="1"/>
  <c r="C47" i="1"/>
  <c r="BA46" i="1"/>
  <c r="L18" i="12"/>
  <c r="M18" i="12" s="1"/>
  <c r="N18" i="12" s="1"/>
  <c r="P17" i="12"/>
  <c r="N17" i="12"/>
  <c r="H20" i="12"/>
  <c r="L19" i="12"/>
  <c r="M19" i="12" s="1"/>
  <c r="C215" i="1" l="1"/>
  <c r="BA214" i="1"/>
  <c r="C48" i="1"/>
  <c r="BA47" i="1"/>
  <c r="P18" i="12"/>
  <c r="O18" i="12"/>
  <c r="P19" i="12"/>
  <c r="O19" i="12"/>
  <c r="N19" i="12"/>
  <c r="L20" i="12"/>
  <c r="M20" i="12" s="1"/>
  <c r="H21" i="12"/>
  <c r="C217" i="1" l="1"/>
  <c r="BA215" i="1"/>
  <c r="C49" i="1"/>
  <c r="BA48" i="1"/>
  <c r="H22" i="12"/>
  <c r="L21" i="12"/>
  <c r="M21" i="12" s="1"/>
  <c r="P20" i="12"/>
  <c r="O20" i="12"/>
  <c r="N20" i="12"/>
  <c r="C218" i="1" l="1"/>
  <c r="BA217" i="1"/>
  <c r="C50" i="1"/>
  <c r="BA49" i="1"/>
  <c r="O21" i="12"/>
  <c r="P21" i="12"/>
  <c r="N21" i="12"/>
  <c r="H23" i="12"/>
  <c r="L22" i="12"/>
  <c r="M22" i="12" s="1"/>
  <c r="C219" i="1" l="1"/>
  <c r="BA218" i="1"/>
  <c r="C51" i="1"/>
  <c r="BA50" i="1"/>
  <c r="H24" i="12"/>
  <c r="L23" i="12"/>
  <c r="M23" i="12" s="1"/>
  <c r="N22" i="12"/>
  <c r="P22" i="12"/>
  <c r="O22" i="12"/>
  <c r="C220" i="1" l="1"/>
  <c r="BA219" i="1"/>
  <c r="C52" i="1"/>
  <c r="BA51" i="1"/>
  <c r="O23" i="12"/>
  <c r="N23" i="12"/>
  <c r="P23" i="12"/>
  <c r="L24" i="12"/>
  <c r="M24" i="12" s="1"/>
  <c r="H25" i="12"/>
  <c r="C221" i="1" l="1"/>
  <c r="BA220" i="1"/>
  <c r="C53" i="1"/>
  <c r="BA52" i="1"/>
  <c r="H26" i="12"/>
  <c r="L25" i="12"/>
  <c r="M25" i="12" s="1"/>
  <c r="P24" i="12"/>
  <c r="O24" i="12"/>
  <c r="N24" i="12"/>
  <c r="C222" i="1" l="1"/>
  <c r="BA221" i="1"/>
  <c r="C54" i="1"/>
  <c r="BA53" i="1"/>
  <c r="O25" i="12"/>
  <c r="P25" i="12"/>
  <c r="N25" i="12"/>
  <c r="H27" i="12"/>
  <c r="L26" i="12"/>
  <c r="M26" i="12" s="1"/>
  <c r="C223" i="1" l="1"/>
  <c r="BA222" i="1"/>
  <c r="C55" i="1"/>
  <c r="BA54" i="1"/>
  <c r="H28" i="12"/>
  <c r="L27" i="12"/>
  <c r="M27" i="12" s="1"/>
  <c r="N26" i="12"/>
  <c r="P26" i="12"/>
  <c r="O26" i="12"/>
  <c r="C224" i="1" l="1"/>
  <c r="BA223" i="1"/>
  <c r="C56" i="1"/>
  <c r="BA55" i="1"/>
  <c r="P27" i="12"/>
  <c r="O27" i="12"/>
  <c r="N27" i="12"/>
  <c r="L28" i="12"/>
  <c r="M28" i="12" s="1"/>
  <c r="H29" i="12"/>
  <c r="C225" i="1" l="1"/>
  <c r="BA224" i="1"/>
  <c r="C57" i="1"/>
  <c r="BA56" i="1"/>
  <c r="L29" i="12"/>
  <c r="M29" i="12" s="1"/>
  <c r="H30" i="12"/>
  <c r="P28" i="12"/>
  <c r="N28" i="12"/>
  <c r="O28" i="12"/>
  <c r="C226" i="1" l="1"/>
  <c r="BA225" i="1"/>
  <c r="C58" i="1"/>
  <c r="BA58" i="1" s="1"/>
  <c r="BA57" i="1"/>
  <c r="O29" i="12"/>
  <c r="N29" i="12"/>
  <c r="P29" i="12"/>
  <c r="H31" i="12"/>
  <c r="L30" i="12"/>
  <c r="M30" i="12" s="1"/>
  <c r="C227" i="1" l="1"/>
  <c r="BA226" i="1"/>
  <c r="N30" i="12"/>
  <c r="O30" i="12"/>
  <c r="P30" i="12"/>
  <c r="H32" i="12"/>
  <c r="L31" i="12"/>
  <c r="M31" i="12" s="1"/>
  <c r="C228" i="1" l="1"/>
  <c r="BA227" i="1"/>
  <c r="P31" i="12"/>
  <c r="O31" i="12"/>
  <c r="N31" i="12"/>
  <c r="L32" i="12"/>
  <c r="M32" i="12" s="1"/>
  <c r="H33" i="12"/>
  <c r="C229" i="1" l="1"/>
  <c r="BA228" i="1"/>
  <c r="P32" i="12"/>
  <c r="N32" i="12"/>
  <c r="O32" i="12"/>
  <c r="H34" i="12"/>
  <c r="L33" i="12"/>
  <c r="M33" i="12" s="1"/>
  <c r="C230" i="1" l="1"/>
  <c r="BA229" i="1"/>
  <c r="H35" i="12"/>
  <c r="L34" i="12"/>
  <c r="M34" i="12" s="1"/>
  <c r="O33" i="12"/>
  <c r="N33" i="12"/>
  <c r="P33" i="12"/>
  <c r="C231" i="1" l="1"/>
  <c r="BA230" i="1"/>
  <c r="N34" i="12"/>
  <c r="O34" i="12"/>
  <c r="P34" i="12"/>
  <c r="H36" i="12"/>
  <c r="L35" i="12"/>
  <c r="M35" i="12" s="1"/>
  <c r="C232" i="1" l="1"/>
  <c r="BA231" i="1"/>
  <c r="O35" i="12"/>
  <c r="N35" i="12"/>
  <c r="P35" i="12"/>
  <c r="L36" i="12"/>
  <c r="M36" i="12" s="1"/>
  <c r="H37" i="12"/>
  <c r="C233" i="1" l="1"/>
  <c r="BA232" i="1"/>
  <c r="P36" i="12"/>
  <c r="O36" i="12"/>
  <c r="N36" i="12"/>
  <c r="H38" i="12"/>
  <c r="L37" i="12"/>
  <c r="M37" i="12" s="1"/>
  <c r="C234" i="1" l="1"/>
  <c r="BA233" i="1"/>
  <c r="H39" i="12"/>
  <c r="L38" i="12"/>
  <c r="M38" i="12" s="1"/>
  <c r="O37" i="12"/>
  <c r="P37" i="12"/>
  <c r="N37" i="12"/>
  <c r="C235" i="1" l="1"/>
  <c r="BA234" i="1"/>
  <c r="N38" i="12"/>
  <c r="P38" i="12"/>
  <c r="O38" i="12"/>
  <c r="H40" i="12"/>
  <c r="H41" i="12" s="1"/>
  <c r="H42" i="12" s="1"/>
  <c r="H43" i="12" s="1"/>
  <c r="H44" i="12" s="1"/>
  <c r="H45" i="12" s="1"/>
  <c r="H46" i="12" s="1"/>
  <c r="H47" i="12" s="1"/>
  <c r="L39" i="12"/>
  <c r="M39" i="12" s="1"/>
  <c r="C236" i="1" l="1"/>
  <c r="BA235" i="1"/>
  <c r="H48" i="12"/>
  <c r="H49" i="12" s="1"/>
  <c r="H50" i="12" s="1"/>
  <c r="H51" i="12" s="1"/>
  <c r="H52" i="12" s="1"/>
  <c r="H53" i="12" s="1"/>
  <c r="H54" i="12" s="1"/>
  <c r="H55" i="12" s="1"/>
  <c r="N39" i="12"/>
  <c r="P39" i="12"/>
  <c r="O39" i="12"/>
  <c r="L40" i="12"/>
  <c r="M40" i="12" s="1"/>
  <c r="C237" i="1" l="1"/>
  <c r="BA236" i="1"/>
  <c r="H56" i="12"/>
  <c r="L41" i="12"/>
  <c r="M41" i="12" s="1"/>
  <c r="P40" i="12"/>
  <c r="O40" i="12"/>
  <c r="N40" i="12"/>
  <c r="C238" i="1" l="1"/>
  <c r="BA237" i="1"/>
  <c r="H57" i="12"/>
  <c r="L42" i="12"/>
  <c r="M42" i="12" s="1"/>
  <c r="O41" i="12"/>
  <c r="P41" i="12"/>
  <c r="N41" i="12"/>
  <c r="C239" i="1" l="1"/>
  <c r="BA238" i="1"/>
  <c r="H58" i="12"/>
  <c r="L43" i="12"/>
  <c r="M43" i="12" s="1"/>
  <c r="N42" i="12"/>
  <c r="P42" i="12"/>
  <c r="O42" i="12"/>
  <c r="C240" i="1" l="1"/>
  <c r="BA239" i="1"/>
  <c r="L44" i="12"/>
  <c r="M44" i="12" s="1"/>
  <c r="H59" i="12"/>
  <c r="P43" i="12"/>
  <c r="O43" i="12"/>
  <c r="N43" i="12"/>
  <c r="C241" i="1" l="1"/>
  <c r="BA240" i="1"/>
  <c r="L45" i="12"/>
  <c r="M45" i="12" s="1"/>
  <c r="H60" i="12"/>
  <c r="P44" i="12"/>
  <c r="N44" i="12"/>
  <c r="O44" i="12"/>
  <c r="C242" i="1" l="1"/>
  <c r="BA241" i="1"/>
  <c r="L46" i="12"/>
  <c r="L47" i="12" s="1"/>
  <c r="H61" i="12"/>
  <c r="O45" i="12"/>
  <c r="N45" i="12"/>
  <c r="P45" i="12"/>
  <c r="C243" i="1" l="1"/>
  <c r="BA242" i="1"/>
  <c r="M46" i="12"/>
  <c r="O46" i="12" s="1"/>
  <c r="H62" i="12"/>
  <c r="M47" i="12"/>
  <c r="L48" i="12"/>
  <c r="C244" i="1" l="1"/>
  <c r="BA243" i="1"/>
  <c r="N46" i="12"/>
  <c r="P46" i="12"/>
  <c r="M48" i="12"/>
  <c r="N48" i="12" s="1"/>
  <c r="L49" i="12"/>
  <c r="H63" i="12"/>
  <c r="P47" i="12"/>
  <c r="O47" i="12"/>
  <c r="N47" i="12"/>
  <c r="C245" i="1" l="1"/>
  <c r="BA244" i="1"/>
  <c r="O48" i="12"/>
  <c r="P48" i="12"/>
  <c r="H64" i="12"/>
  <c r="M49" i="12"/>
  <c r="L50" i="12"/>
  <c r="C246" i="1" l="1"/>
  <c r="BA245" i="1"/>
  <c r="M50" i="12"/>
  <c r="N50" i="12" s="1"/>
  <c r="L51" i="12"/>
  <c r="H65" i="12"/>
  <c r="P49" i="12"/>
  <c r="O49" i="12"/>
  <c r="N49" i="12"/>
  <c r="C247" i="1" l="1"/>
  <c r="BA246" i="1"/>
  <c r="P50" i="12"/>
  <c r="O50" i="12"/>
  <c r="M51" i="12"/>
  <c r="L52" i="12"/>
  <c r="H66" i="12"/>
  <c r="C249" i="1" l="1"/>
  <c r="BA247" i="1"/>
  <c r="M52" i="12"/>
  <c r="L53" i="12"/>
  <c r="O51" i="12"/>
  <c r="P51" i="12"/>
  <c r="N51" i="12"/>
  <c r="H67" i="12"/>
  <c r="C250" i="1" l="1"/>
  <c r="BA249" i="1"/>
  <c r="M53" i="12"/>
  <c r="L54" i="12"/>
  <c r="P52" i="12"/>
  <c r="N52" i="12"/>
  <c r="O52" i="12"/>
  <c r="H68" i="12"/>
  <c r="C251" i="1" l="1"/>
  <c r="BA250" i="1"/>
  <c r="M54" i="12"/>
  <c r="L55" i="12"/>
  <c r="N53" i="12"/>
  <c r="O53" i="12"/>
  <c r="P53" i="12"/>
  <c r="H69" i="12"/>
  <c r="C252" i="1" l="1"/>
  <c r="BA251" i="1"/>
  <c r="M55" i="12"/>
  <c r="L56" i="12"/>
  <c r="O54" i="12"/>
  <c r="P54" i="12"/>
  <c r="N54" i="12"/>
  <c r="H70" i="12"/>
  <c r="C253" i="1" l="1"/>
  <c r="BA252" i="1"/>
  <c r="M56" i="12"/>
  <c r="L57" i="12"/>
  <c r="N55" i="12"/>
  <c r="O55" i="12"/>
  <c r="P55" i="12"/>
  <c r="H71" i="12"/>
  <c r="C254" i="1" l="1"/>
  <c r="BA254" i="1" s="1"/>
  <c r="BA253" i="1"/>
  <c r="M57" i="12"/>
  <c r="L58" i="12"/>
  <c r="P56" i="12"/>
  <c r="N56" i="12"/>
  <c r="O56" i="12"/>
  <c r="H72" i="12"/>
  <c r="M58" i="12" l="1"/>
  <c r="L59" i="12"/>
  <c r="N57" i="12"/>
  <c r="P57" i="12"/>
  <c r="O57" i="12"/>
  <c r="H73" i="12"/>
  <c r="M59" i="12" l="1"/>
  <c r="L60" i="12"/>
  <c r="N58" i="12"/>
  <c r="O58" i="12"/>
  <c r="P58" i="12"/>
  <c r="H74" i="12"/>
  <c r="M60" i="12" l="1"/>
  <c r="L61" i="12"/>
  <c r="P59" i="12"/>
  <c r="N59" i="12"/>
  <c r="O59" i="12"/>
  <c r="H75" i="12"/>
  <c r="M61" i="12" l="1"/>
  <c r="L62" i="12"/>
  <c r="P60" i="12"/>
  <c r="O60" i="12"/>
  <c r="N60" i="12"/>
  <c r="H76" i="12"/>
  <c r="M62" i="12" l="1"/>
  <c r="L63" i="12"/>
  <c r="O61" i="12"/>
  <c r="P61" i="12"/>
  <c r="N61" i="12"/>
  <c r="H77" i="12"/>
  <c r="M63" i="12" l="1"/>
  <c r="L64" i="12"/>
  <c r="N62" i="12"/>
  <c r="P62" i="12"/>
  <c r="O62" i="12"/>
  <c r="H78" i="12"/>
  <c r="M64" i="12" l="1"/>
  <c r="L65" i="12"/>
  <c r="O63" i="12"/>
  <c r="N63" i="12"/>
  <c r="P63" i="12"/>
  <c r="H79" i="12"/>
  <c r="M65" i="12" l="1"/>
  <c r="L66" i="12"/>
  <c r="O64" i="12"/>
  <c r="P64" i="12"/>
  <c r="N64" i="12"/>
  <c r="H80" i="12"/>
  <c r="M66" i="12" l="1"/>
  <c r="L67" i="12"/>
  <c r="N65" i="12"/>
  <c r="O65" i="12"/>
  <c r="P65" i="12"/>
  <c r="H81" i="12"/>
  <c r="M67" i="12" l="1"/>
  <c r="L68" i="12"/>
  <c r="O66" i="12"/>
  <c r="N66" i="12"/>
  <c r="P66" i="12"/>
  <c r="H82" i="12"/>
  <c r="M68" i="12" l="1"/>
  <c r="L69" i="12"/>
  <c r="O67" i="12"/>
  <c r="N67" i="12"/>
  <c r="P67" i="12"/>
  <c r="H83" i="12"/>
  <c r="M69" i="12" l="1"/>
  <c r="L70" i="12"/>
  <c r="P68" i="12"/>
  <c r="O68" i="12"/>
  <c r="N68" i="12"/>
  <c r="H84" i="12"/>
  <c r="M70" i="12" l="1"/>
  <c r="L71" i="12"/>
  <c r="P69" i="12"/>
  <c r="N69" i="12"/>
  <c r="O69" i="12"/>
  <c r="H85" i="12"/>
  <c r="M71" i="12" l="1"/>
  <c r="L72" i="12"/>
  <c r="P70" i="12"/>
  <c r="N70" i="12"/>
  <c r="O70" i="12"/>
  <c r="H86" i="12"/>
  <c r="M72" i="12" l="1"/>
  <c r="L73" i="12"/>
  <c r="O71" i="12"/>
  <c r="N71" i="12"/>
  <c r="P71" i="12"/>
  <c r="H87" i="12"/>
  <c r="H88" i="12" s="1"/>
  <c r="H89" i="12" s="1"/>
  <c r="H90" i="12" s="1"/>
  <c r="H91" i="12" s="1"/>
  <c r="H92" i="12" s="1"/>
  <c r="H93" i="12" s="1"/>
  <c r="H94" i="12" s="1"/>
  <c r="H95" i="12" l="1"/>
  <c r="M73" i="12"/>
  <c r="L74" i="12"/>
  <c r="O72" i="12"/>
  <c r="N72" i="12"/>
  <c r="P72" i="12"/>
  <c r="M74" i="12" l="1"/>
  <c r="L75" i="12"/>
  <c r="N73" i="12"/>
  <c r="O73" i="12"/>
  <c r="P73" i="12"/>
  <c r="H96" i="12"/>
  <c r="M75" i="12" l="1"/>
  <c r="L76" i="12"/>
  <c r="H97" i="12"/>
  <c r="H98" i="12" s="1"/>
  <c r="P74" i="12"/>
  <c r="N74" i="12"/>
  <c r="O74" i="12"/>
  <c r="H99" i="12" l="1"/>
  <c r="M76" i="12"/>
  <c r="L77" i="12"/>
  <c r="O75" i="12"/>
  <c r="N75" i="12"/>
  <c r="P75" i="12"/>
  <c r="M77" i="12" l="1"/>
  <c r="L78" i="12"/>
  <c r="P76" i="12"/>
  <c r="O76" i="12"/>
  <c r="N76" i="12"/>
  <c r="H100" i="12"/>
  <c r="H101" i="12" l="1"/>
  <c r="M78" i="12"/>
  <c r="L79" i="12"/>
  <c r="N77" i="12"/>
  <c r="O77" i="12"/>
  <c r="P77" i="12"/>
  <c r="H102" i="12" l="1"/>
  <c r="M79" i="12"/>
  <c r="L80" i="12"/>
  <c r="N78" i="12"/>
  <c r="P78" i="12"/>
  <c r="O78" i="12"/>
  <c r="M80" i="12" l="1"/>
  <c r="L81" i="12"/>
  <c r="N79" i="12"/>
  <c r="O79" i="12"/>
  <c r="P79" i="12"/>
  <c r="H103" i="12"/>
  <c r="H104" i="12" l="1"/>
  <c r="N80" i="12"/>
  <c r="P80" i="12"/>
  <c r="O80" i="12"/>
  <c r="M81" i="12"/>
  <c r="L82" i="12"/>
  <c r="O81" i="12" l="1"/>
  <c r="N81" i="12"/>
  <c r="P81" i="12"/>
  <c r="H105" i="12"/>
  <c r="M82" i="12"/>
  <c r="L83" i="12"/>
  <c r="O82" i="12" l="1"/>
  <c r="P82" i="12"/>
  <c r="N82" i="12"/>
  <c r="H106" i="12"/>
  <c r="M83" i="12"/>
  <c r="L84" i="12"/>
  <c r="H107" i="12" l="1"/>
  <c r="M84" i="12"/>
  <c r="L85" i="12"/>
  <c r="N83" i="12"/>
  <c r="P83" i="12"/>
  <c r="O83" i="12"/>
  <c r="H108" i="12" l="1"/>
  <c r="M85" i="12"/>
  <c r="L86" i="12"/>
  <c r="O84" i="12"/>
  <c r="P84" i="12"/>
  <c r="N84" i="12"/>
  <c r="H109" i="12" l="1"/>
  <c r="M86" i="12"/>
  <c r="L87" i="12"/>
  <c r="N85" i="12"/>
  <c r="P85" i="12"/>
  <c r="O85" i="12"/>
  <c r="M87" i="12" l="1"/>
  <c r="L88" i="12"/>
  <c r="P86" i="12"/>
  <c r="N86" i="12"/>
  <c r="O86" i="12"/>
  <c r="H110" i="12"/>
  <c r="H111" i="12" l="1"/>
  <c r="M88" i="12"/>
  <c r="L89" i="12"/>
  <c r="P87" i="12"/>
  <c r="O87" i="12"/>
  <c r="N87" i="12"/>
  <c r="P88" i="12" l="1"/>
  <c r="N88" i="12"/>
  <c r="O88" i="12"/>
  <c r="L90" i="12"/>
  <c r="M89" i="12"/>
  <c r="H112" i="12"/>
  <c r="H113" i="12" l="1"/>
  <c r="L91" i="12"/>
  <c r="M90" i="12"/>
  <c r="P89" i="12"/>
  <c r="O89" i="12"/>
  <c r="N89" i="12"/>
  <c r="H114" i="12" l="1"/>
  <c r="O90" i="12"/>
  <c r="N90" i="12"/>
  <c r="P90" i="12"/>
  <c r="M91" i="12"/>
  <c r="L92" i="12"/>
  <c r="O91" i="12" l="1"/>
  <c r="N91" i="12"/>
  <c r="P91" i="12"/>
  <c r="H115" i="12"/>
  <c r="M92" i="12"/>
  <c r="L93" i="12"/>
  <c r="H116" i="12" l="1"/>
  <c r="M93" i="12"/>
  <c r="L94" i="12"/>
  <c r="P92" i="12"/>
  <c r="N92" i="12"/>
  <c r="O92" i="12"/>
  <c r="M94" i="12" l="1"/>
  <c r="L95" i="12"/>
  <c r="N93" i="12"/>
  <c r="P93" i="12"/>
  <c r="O93" i="12"/>
  <c r="H117" i="12"/>
  <c r="H118" i="12" l="1"/>
  <c r="M95" i="12"/>
  <c r="L96" i="12"/>
  <c r="N94" i="12"/>
  <c r="P94" i="12"/>
  <c r="O94" i="12"/>
  <c r="H119" i="12" l="1"/>
  <c r="L97" i="12"/>
  <c r="M96" i="12"/>
  <c r="N95" i="12"/>
  <c r="P95" i="12"/>
  <c r="O95" i="12"/>
  <c r="H120" i="12" l="1"/>
  <c r="O96" i="12"/>
  <c r="N96" i="12"/>
  <c r="P96" i="12"/>
  <c r="M97" i="12"/>
  <c r="L98" i="12"/>
  <c r="N97" i="12" l="1"/>
  <c r="P97" i="12"/>
  <c r="O97" i="12"/>
  <c r="H121" i="12"/>
  <c r="M98" i="12"/>
  <c r="L99" i="12"/>
  <c r="P98" i="12" l="1"/>
  <c r="N98" i="12"/>
  <c r="O98" i="12"/>
  <c r="H122" i="12"/>
  <c r="M99" i="12"/>
  <c r="L100" i="12"/>
  <c r="H123" i="12" l="1"/>
  <c r="M100" i="12"/>
  <c r="L101" i="12"/>
  <c r="N99" i="12"/>
  <c r="P99" i="12"/>
  <c r="O99" i="12"/>
  <c r="M101" i="12" l="1"/>
  <c r="L102" i="12"/>
  <c r="O100" i="12"/>
  <c r="P100" i="12"/>
  <c r="N100" i="12"/>
  <c r="H124" i="12"/>
  <c r="M102" i="12" l="1"/>
  <c r="L103" i="12"/>
  <c r="H125" i="12"/>
  <c r="O101" i="12"/>
  <c r="P101" i="12"/>
  <c r="N101" i="12"/>
  <c r="H126" i="12" l="1"/>
  <c r="M103" i="12"/>
  <c r="L104" i="12"/>
  <c r="P102" i="12"/>
  <c r="O102" i="12"/>
  <c r="N102" i="12"/>
  <c r="M104" i="12" l="1"/>
  <c r="L105" i="12"/>
  <c r="P103" i="12"/>
  <c r="O103" i="12"/>
  <c r="N103" i="12"/>
  <c r="H127" i="12"/>
  <c r="M105" i="12" l="1"/>
  <c r="L106" i="12"/>
  <c r="H128" i="12"/>
  <c r="O104" i="12"/>
  <c r="N104" i="12"/>
  <c r="P104" i="12"/>
  <c r="H129" i="12" l="1"/>
  <c r="M106" i="12"/>
  <c r="L107" i="12"/>
  <c r="O105" i="12"/>
  <c r="N105" i="12"/>
  <c r="P105" i="12"/>
  <c r="H130" i="12" l="1"/>
  <c r="M107" i="12"/>
  <c r="L108" i="12"/>
  <c r="O106" i="12"/>
  <c r="P106" i="12"/>
  <c r="N106" i="12"/>
  <c r="M108" i="12" l="1"/>
  <c r="L109" i="12"/>
  <c r="O107" i="12"/>
  <c r="N107" i="12"/>
  <c r="P107" i="12"/>
  <c r="H131" i="12"/>
  <c r="M109" i="12" l="1"/>
  <c r="L110" i="12"/>
  <c r="H132" i="12"/>
  <c r="P108" i="12"/>
  <c r="O108" i="12"/>
  <c r="N108" i="12"/>
  <c r="H133" i="12" l="1"/>
  <c r="M110" i="12"/>
  <c r="L111" i="12"/>
  <c r="N109" i="12"/>
  <c r="O109" i="12"/>
  <c r="P109" i="12"/>
  <c r="M111" i="12" l="1"/>
  <c r="L112" i="12"/>
  <c r="P110" i="12"/>
  <c r="N110" i="12"/>
  <c r="O110" i="12"/>
  <c r="H134" i="12"/>
  <c r="H135" i="12" l="1"/>
  <c r="O111" i="12"/>
  <c r="N111" i="12"/>
  <c r="P111" i="12"/>
  <c r="M112" i="12"/>
  <c r="L113" i="12"/>
  <c r="N112" i="12" l="1"/>
  <c r="O112" i="12"/>
  <c r="P112" i="12"/>
  <c r="M113" i="12"/>
  <c r="L114" i="12"/>
  <c r="H136" i="12"/>
  <c r="N113" i="12" l="1"/>
  <c r="P113" i="12"/>
  <c r="O113" i="12"/>
  <c r="H137" i="12"/>
  <c r="M114" i="12"/>
  <c r="L115" i="12"/>
  <c r="M115" i="12" l="1"/>
  <c r="L116" i="12"/>
  <c r="H138" i="12"/>
  <c r="N114" i="12"/>
  <c r="P114" i="12"/>
  <c r="O114" i="12"/>
  <c r="H139" i="12" l="1"/>
  <c r="M116" i="12"/>
  <c r="L117" i="12"/>
  <c r="P115" i="12"/>
  <c r="N115" i="12"/>
  <c r="O115" i="12"/>
  <c r="M117" i="12" l="1"/>
  <c r="L118" i="12"/>
  <c r="P116" i="12"/>
  <c r="O116" i="12"/>
  <c r="N116" i="12"/>
  <c r="H140" i="12"/>
  <c r="H141" i="12" l="1"/>
  <c r="M118" i="12"/>
  <c r="L119" i="12"/>
  <c r="N117" i="12"/>
  <c r="O117" i="12"/>
  <c r="P117" i="12"/>
  <c r="M119" i="12" l="1"/>
  <c r="L120" i="12"/>
  <c r="N118" i="12"/>
  <c r="O118" i="12"/>
  <c r="P118" i="12"/>
  <c r="H142" i="12"/>
  <c r="H143" i="12" l="1"/>
  <c r="M120" i="12"/>
  <c r="L121" i="12"/>
  <c r="P119" i="12"/>
  <c r="N119" i="12"/>
  <c r="O119" i="12"/>
  <c r="M121" i="12" l="1"/>
  <c r="L122" i="12"/>
  <c r="P120" i="12"/>
  <c r="O120" i="12"/>
  <c r="N120" i="12"/>
  <c r="H144" i="12"/>
  <c r="H145" i="12" l="1"/>
  <c r="M122" i="12"/>
  <c r="L123" i="12"/>
  <c r="P121" i="12"/>
  <c r="O121" i="12"/>
  <c r="N121" i="12"/>
  <c r="M123" i="12" l="1"/>
  <c r="L124" i="12"/>
  <c r="O122" i="12"/>
  <c r="P122" i="12"/>
  <c r="N122" i="12"/>
  <c r="H146" i="12"/>
  <c r="H147" i="12" l="1"/>
  <c r="M124" i="12"/>
  <c r="L125" i="12"/>
  <c r="O123" i="12"/>
  <c r="P123" i="12"/>
  <c r="N123" i="12"/>
  <c r="M125" i="12" l="1"/>
  <c r="L126" i="12"/>
  <c r="N124" i="12"/>
  <c r="P124" i="12"/>
  <c r="O124" i="12"/>
  <c r="H148" i="12"/>
  <c r="H149" i="12" l="1"/>
  <c r="M126" i="12"/>
  <c r="L127" i="12"/>
  <c r="N125" i="12"/>
  <c r="O125" i="12"/>
  <c r="P125" i="12"/>
  <c r="M127" i="12" l="1"/>
  <c r="L128" i="12"/>
  <c r="P126" i="12"/>
  <c r="O126" i="12"/>
  <c r="N126" i="12"/>
  <c r="H150" i="12"/>
  <c r="H151" i="12" l="1"/>
  <c r="M128" i="12"/>
  <c r="L129" i="12"/>
  <c r="N127" i="12"/>
  <c r="O127" i="12"/>
  <c r="P127" i="12"/>
  <c r="M129" i="12" l="1"/>
  <c r="L130" i="12"/>
  <c r="N128" i="12"/>
  <c r="O128" i="12"/>
  <c r="P128" i="12"/>
  <c r="H152" i="12"/>
  <c r="H153" i="12" l="1"/>
  <c r="M130" i="12"/>
  <c r="L131" i="12"/>
  <c r="O129" i="12"/>
  <c r="N129" i="12"/>
  <c r="P129" i="12"/>
  <c r="M131" i="12" l="1"/>
  <c r="L132" i="12"/>
  <c r="O130" i="12"/>
  <c r="P130" i="12"/>
  <c r="N130" i="12"/>
  <c r="H154" i="12"/>
  <c r="H155" i="12" l="1"/>
  <c r="M132" i="12"/>
  <c r="L133" i="12"/>
  <c r="N131" i="12"/>
  <c r="P131" i="12"/>
  <c r="O131" i="12"/>
  <c r="M133" i="12" l="1"/>
  <c r="L134" i="12"/>
  <c r="P132" i="12"/>
  <c r="N132" i="12"/>
  <c r="O132" i="12"/>
  <c r="H156" i="12"/>
  <c r="M134" i="12" l="1"/>
  <c r="L135" i="12"/>
  <c r="H157" i="12"/>
  <c r="O133" i="12"/>
  <c r="N133" i="12"/>
  <c r="P133" i="12"/>
  <c r="M135" i="12" l="1"/>
  <c r="L136" i="12"/>
  <c r="H158" i="12"/>
  <c r="N134" i="12"/>
  <c r="P134" i="12"/>
  <c r="O134" i="12"/>
  <c r="M136" i="12" l="1"/>
  <c r="L137" i="12"/>
  <c r="H159" i="12"/>
  <c r="P135" i="12"/>
  <c r="O135" i="12"/>
  <c r="N135" i="12"/>
  <c r="M137" i="12" l="1"/>
  <c r="L138" i="12"/>
  <c r="H160" i="12"/>
  <c r="P136" i="12"/>
  <c r="O136" i="12"/>
  <c r="N136" i="12"/>
  <c r="H161" i="12" l="1"/>
  <c r="M138" i="12"/>
  <c r="L139" i="12"/>
  <c r="P137" i="12"/>
  <c r="O137" i="12"/>
  <c r="N137" i="12"/>
  <c r="M139" i="12" l="1"/>
  <c r="L140" i="12"/>
  <c r="N138" i="12"/>
  <c r="O138" i="12"/>
  <c r="P138" i="12"/>
  <c r="H162" i="12"/>
  <c r="M140" i="12" l="1"/>
  <c r="L141" i="12"/>
  <c r="H163" i="12"/>
  <c r="N139" i="12"/>
  <c r="P139" i="12"/>
  <c r="O139" i="12"/>
  <c r="H164" i="12" l="1"/>
  <c r="M141" i="12"/>
  <c r="L142" i="12"/>
  <c r="N140" i="12"/>
  <c r="P140" i="12"/>
  <c r="O140" i="12"/>
  <c r="H165" i="12" l="1"/>
  <c r="M142" i="12"/>
  <c r="L143" i="12"/>
  <c r="N141" i="12"/>
  <c r="O141" i="12"/>
  <c r="P141" i="12"/>
  <c r="M143" i="12" l="1"/>
  <c r="L144" i="12"/>
  <c r="O142" i="12"/>
  <c r="N142" i="12"/>
  <c r="P142" i="12"/>
  <c r="H166" i="12"/>
  <c r="M144" i="12" l="1"/>
  <c r="L145" i="12"/>
  <c r="H167" i="12"/>
  <c r="P143" i="12"/>
  <c r="N143" i="12"/>
  <c r="O143" i="12"/>
  <c r="H168" i="12" l="1"/>
  <c r="M145" i="12"/>
  <c r="L146" i="12"/>
  <c r="O144" i="12"/>
  <c r="N144" i="12"/>
  <c r="P144" i="12"/>
  <c r="M146" i="12" l="1"/>
  <c r="L147" i="12"/>
  <c r="N145" i="12"/>
  <c r="P145" i="12"/>
  <c r="O145" i="12"/>
  <c r="H169" i="12"/>
  <c r="H170" i="12" l="1"/>
  <c r="M147" i="12"/>
  <c r="L148" i="12"/>
  <c r="N146" i="12"/>
  <c r="O146" i="12"/>
  <c r="P146" i="12"/>
  <c r="M148" i="12" l="1"/>
  <c r="L149" i="12"/>
  <c r="O147" i="12"/>
  <c r="P147" i="12"/>
  <c r="N147" i="12"/>
  <c r="H171" i="12"/>
  <c r="H172" i="12" l="1"/>
  <c r="M149" i="12"/>
  <c r="L150" i="12"/>
  <c r="P148" i="12"/>
  <c r="N148" i="12"/>
  <c r="O148" i="12"/>
  <c r="M150" i="12" l="1"/>
  <c r="L151" i="12"/>
  <c r="O149" i="12"/>
  <c r="P149" i="12"/>
  <c r="N149" i="12"/>
  <c r="H173" i="12"/>
  <c r="H174" i="12" l="1"/>
  <c r="M151" i="12"/>
  <c r="L152" i="12"/>
  <c r="O150" i="12"/>
  <c r="N150" i="12"/>
  <c r="P150" i="12"/>
  <c r="P151" i="12" l="1"/>
  <c r="N151" i="12"/>
  <c r="O151" i="12"/>
  <c r="M152" i="12"/>
  <c r="L153" i="12"/>
  <c r="H175" i="12"/>
  <c r="O152" i="12" l="1"/>
  <c r="N152" i="12"/>
  <c r="P152" i="12"/>
  <c r="H176" i="12"/>
  <c r="M153" i="12"/>
  <c r="L154" i="12"/>
  <c r="M154" i="12" l="1"/>
  <c r="L155" i="12"/>
  <c r="H177" i="12"/>
  <c r="O153" i="12"/>
  <c r="P153" i="12"/>
  <c r="N153" i="12"/>
  <c r="H178" i="12" l="1"/>
  <c r="M155" i="12"/>
  <c r="L156" i="12"/>
  <c r="P154" i="12"/>
  <c r="N154" i="12"/>
  <c r="O154" i="12"/>
  <c r="M156" i="12" l="1"/>
  <c r="L157" i="12"/>
  <c r="O155" i="12"/>
  <c r="P155" i="12"/>
  <c r="N155" i="12"/>
  <c r="H179" i="12"/>
  <c r="M157" i="12" l="1"/>
  <c r="L158" i="12"/>
  <c r="H180" i="12"/>
  <c r="P156" i="12"/>
  <c r="O156" i="12"/>
  <c r="N156" i="12"/>
  <c r="M158" i="12" l="1"/>
  <c r="L159" i="12"/>
  <c r="H181" i="12"/>
  <c r="O157" i="12"/>
  <c r="P157" i="12"/>
  <c r="N157" i="12"/>
  <c r="M159" i="12" l="1"/>
  <c r="L160" i="12"/>
  <c r="H182" i="12"/>
  <c r="O158" i="12"/>
  <c r="P158" i="12"/>
  <c r="N158" i="12"/>
  <c r="M160" i="12" l="1"/>
  <c r="L161" i="12"/>
  <c r="H183" i="12"/>
  <c r="O159" i="12"/>
  <c r="P159" i="12"/>
  <c r="N159" i="12"/>
  <c r="H184" i="12" l="1"/>
  <c r="M161" i="12"/>
  <c r="L162" i="12"/>
  <c r="P160" i="12"/>
  <c r="N160" i="12"/>
  <c r="O160" i="12"/>
  <c r="M162" i="12" l="1"/>
  <c r="L163" i="12"/>
  <c r="N161" i="12"/>
  <c r="O161" i="12"/>
  <c r="P161" i="12"/>
  <c r="H185" i="12"/>
  <c r="M163" i="12" l="1"/>
  <c r="L164" i="12"/>
  <c r="H186" i="12"/>
  <c r="P162" i="12"/>
  <c r="O162" i="12"/>
  <c r="N162" i="12"/>
  <c r="H187" i="12" l="1"/>
  <c r="M164" i="12"/>
  <c r="L165" i="12"/>
  <c r="P163" i="12"/>
  <c r="N163" i="12"/>
  <c r="O163" i="12"/>
  <c r="M165" i="12" l="1"/>
  <c r="L166" i="12"/>
  <c r="P164" i="12"/>
  <c r="O164" i="12"/>
  <c r="N164" i="12"/>
  <c r="H188" i="12"/>
  <c r="H189" i="12" l="1"/>
  <c r="M166" i="12"/>
  <c r="L167" i="12"/>
  <c r="P165" i="12"/>
  <c r="N165" i="12"/>
  <c r="O165" i="12"/>
  <c r="M167" i="12" l="1"/>
  <c r="L168" i="12"/>
  <c r="O166" i="12"/>
  <c r="N166" i="12"/>
  <c r="P166" i="12"/>
  <c r="H190" i="12"/>
  <c r="M168" i="12" l="1"/>
  <c r="L169" i="12"/>
  <c r="H191" i="12"/>
  <c r="N167" i="12"/>
  <c r="O167" i="12"/>
  <c r="P167" i="12"/>
  <c r="M169" i="12" l="1"/>
  <c r="L170" i="12"/>
  <c r="H192" i="12"/>
  <c r="N168" i="12"/>
  <c r="P168" i="12"/>
  <c r="O168" i="12"/>
  <c r="M170" i="12" l="1"/>
  <c r="L171" i="12"/>
  <c r="H193" i="12"/>
  <c r="N169" i="12"/>
  <c r="P169" i="12"/>
  <c r="O169" i="12"/>
  <c r="H194" i="12" l="1"/>
  <c r="M171" i="12"/>
  <c r="L172" i="12"/>
  <c r="O170" i="12"/>
  <c r="P170" i="12"/>
  <c r="N170" i="12"/>
  <c r="M172" i="12" l="1"/>
  <c r="L173" i="12"/>
  <c r="N171" i="12"/>
  <c r="P171" i="12"/>
  <c r="O171" i="12"/>
  <c r="H195" i="12"/>
  <c r="H196" i="12" l="1"/>
  <c r="M173" i="12"/>
  <c r="L174" i="12"/>
  <c r="O172" i="12"/>
  <c r="N172" i="12"/>
  <c r="P172" i="12"/>
  <c r="M174" i="12" l="1"/>
  <c r="L175" i="12"/>
  <c r="P173" i="12"/>
  <c r="N173" i="12"/>
  <c r="O173" i="12"/>
  <c r="H197" i="12"/>
  <c r="M175" i="12" l="1"/>
  <c r="L176" i="12"/>
  <c r="H198" i="12"/>
  <c r="N174" i="12"/>
  <c r="P174" i="12"/>
  <c r="O174" i="12"/>
  <c r="H199" i="12" l="1"/>
  <c r="M176" i="12"/>
  <c r="L177" i="12"/>
  <c r="N175" i="12"/>
  <c r="O175" i="12"/>
  <c r="P175" i="12"/>
  <c r="M177" i="12" l="1"/>
  <c r="L178" i="12"/>
  <c r="N176" i="12"/>
  <c r="O176" i="12"/>
  <c r="P176" i="12"/>
  <c r="H200" i="12"/>
  <c r="H201" i="12" l="1"/>
  <c r="M178" i="12"/>
  <c r="L179" i="12"/>
  <c r="P177" i="12"/>
  <c r="O177" i="12"/>
  <c r="N177" i="12"/>
  <c r="M179" i="12" l="1"/>
  <c r="L180" i="12"/>
  <c r="N178" i="12"/>
  <c r="P178" i="12"/>
  <c r="O178" i="12"/>
  <c r="H202" i="12"/>
  <c r="H203" i="12" l="1"/>
  <c r="M180" i="12"/>
  <c r="L181" i="12"/>
  <c r="N179" i="12"/>
  <c r="O179" i="12"/>
  <c r="P179" i="12"/>
  <c r="M181" i="12" l="1"/>
  <c r="L182" i="12"/>
  <c r="O180" i="12"/>
  <c r="P180" i="12"/>
  <c r="N180" i="12"/>
  <c r="H204" i="12"/>
  <c r="H205" i="12" l="1"/>
  <c r="M182" i="12"/>
  <c r="L183" i="12"/>
  <c r="P181" i="12"/>
  <c r="N181" i="12"/>
  <c r="O181" i="12"/>
  <c r="M183" i="12" l="1"/>
  <c r="L184" i="12"/>
  <c r="O182" i="12"/>
  <c r="P182" i="12"/>
  <c r="N182" i="12"/>
  <c r="H206" i="12"/>
  <c r="H207" i="12" l="1"/>
  <c r="M184" i="12"/>
  <c r="L185" i="12"/>
  <c r="N183" i="12"/>
  <c r="O183" i="12"/>
  <c r="P183" i="12"/>
  <c r="M185" i="12" l="1"/>
  <c r="L186" i="12"/>
  <c r="P184" i="12"/>
  <c r="N184" i="12"/>
  <c r="O184" i="12"/>
  <c r="H208" i="12"/>
  <c r="H209" i="12" l="1"/>
  <c r="M186" i="12"/>
  <c r="L187" i="12"/>
  <c r="P185" i="12"/>
  <c r="O185" i="12"/>
  <c r="N185" i="12"/>
  <c r="M187" i="12" l="1"/>
  <c r="L188" i="12"/>
  <c r="O186" i="12"/>
  <c r="P186" i="12"/>
  <c r="N186" i="12"/>
  <c r="H210" i="12"/>
  <c r="M188" i="12" l="1"/>
  <c r="L189" i="12"/>
  <c r="H211" i="12"/>
  <c r="O187" i="12"/>
  <c r="N187" i="12"/>
  <c r="P187" i="12"/>
  <c r="H212" i="12" l="1"/>
  <c r="M189" i="12"/>
  <c r="L190" i="12"/>
  <c r="N188" i="12"/>
  <c r="P188" i="12"/>
  <c r="O188" i="12"/>
  <c r="M190" i="12" l="1"/>
  <c r="L191" i="12"/>
  <c r="P189" i="12"/>
  <c r="N189" i="12"/>
  <c r="O189" i="12"/>
  <c r="H213" i="12"/>
  <c r="M191" i="12" l="1"/>
  <c r="L192" i="12"/>
  <c r="H214" i="12"/>
  <c r="N190" i="12"/>
  <c r="O190" i="12"/>
  <c r="P190" i="12"/>
  <c r="H215" i="12" l="1"/>
  <c r="M192" i="12"/>
  <c r="L193" i="12"/>
  <c r="P191" i="12"/>
  <c r="N191" i="12"/>
  <c r="O191" i="12"/>
  <c r="M193" i="12" l="1"/>
  <c r="L194" i="12"/>
  <c r="N192" i="12"/>
  <c r="P192" i="12"/>
  <c r="O192" i="12"/>
  <c r="H216" i="12"/>
  <c r="M194" i="12" l="1"/>
  <c r="L195" i="12"/>
  <c r="H217" i="12"/>
  <c r="N193" i="12"/>
  <c r="P193" i="12"/>
  <c r="O193" i="12"/>
  <c r="M195" i="12" l="1"/>
  <c r="L196" i="12"/>
  <c r="H218" i="12"/>
  <c r="N194" i="12"/>
  <c r="O194" i="12"/>
  <c r="P194" i="12"/>
  <c r="H219" i="12" l="1"/>
  <c r="M196" i="12"/>
  <c r="L197" i="12"/>
  <c r="N195" i="12"/>
  <c r="P195" i="12"/>
  <c r="O195" i="12"/>
  <c r="M197" i="12" l="1"/>
  <c r="L198" i="12"/>
  <c r="O196" i="12"/>
  <c r="N196" i="12"/>
  <c r="P196" i="12"/>
  <c r="H220" i="12"/>
  <c r="M198" i="12" l="1"/>
  <c r="L199" i="12"/>
  <c r="H221" i="12"/>
  <c r="O197" i="12"/>
  <c r="P197" i="12"/>
  <c r="N197" i="12"/>
  <c r="H222" i="12" l="1"/>
  <c r="M199" i="12"/>
  <c r="L200" i="12"/>
  <c r="P198" i="12"/>
  <c r="O198" i="12"/>
  <c r="N198" i="12"/>
  <c r="M200" i="12" l="1"/>
  <c r="L201" i="12"/>
  <c r="P199" i="12"/>
  <c r="N199" i="12"/>
  <c r="O199" i="12"/>
  <c r="H223" i="12"/>
  <c r="M201" i="12" l="1"/>
  <c r="L202" i="12"/>
  <c r="O200" i="12"/>
  <c r="N200" i="12"/>
  <c r="P200" i="12"/>
  <c r="H224" i="12"/>
  <c r="M202" i="12" l="1"/>
  <c r="L203" i="12"/>
  <c r="H225" i="12"/>
  <c r="N201" i="12"/>
  <c r="O201" i="12"/>
  <c r="P201" i="12"/>
  <c r="H226" i="12" l="1"/>
  <c r="M203" i="12"/>
  <c r="L204" i="12"/>
  <c r="O202" i="12"/>
  <c r="P202" i="12"/>
  <c r="N202" i="12"/>
  <c r="H227" i="12" l="1"/>
  <c r="M204" i="12"/>
  <c r="L205" i="12"/>
  <c r="P203" i="12"/>
  <c r="O203" i="12"/>
  <c r="N203" i="12"/>
  <c r="M205" i="12" l="1"/>
  <c r="L206" i="12"/>
  <c r="P204" i="12"/>
  <c r="O204" i="12"/>
  <c r="N204" i="12"/>
  <c r="H228" i="12"/>
  <c r="H229" i="12" l="1"/>
  <c r="M206" i="12"/>
  <c r="L207" i="12"/>
  <c r="P205" i="12"/>
  <c r="O205" i="12"/>
  <c r="N205" i="12"/>
  <c r="M207" i="12" l="1"/>
  <c r="L208" i="12"/>
  <c r="P206" i="12"/>
  <c r="O206" i="12"/>
  <c r="N206" i="12"/>
  <c r="H230" i="12"/>
  <c r="H231" i="12" l="1"/>
  <c r="M208" i="12"/>
  <c r="L209" i="12"/>
  <c r="P207" i="12"/>
  <c r="O207" i="12"/>
  <c r="N207" i="12"/>
  <c r="M209" i="12" l="1"/>
  <c r="L210" i="12"/>
  <c r="O208" i="12"/>
  <c r="N208" i="12"/>
  <c r="P208" i="12"/>
  <c r="H232" i="12"/>
  <c r="H233" i="12" l="1"/>
  <c r="M210" i="12"/>
  <c r="L211" i="12"/>
  <c r="O209" i="12"/>
  <c r="N209" i="12"/>
  <c r="P209" i="12"/>
  <c r="M211" i="12" l="1"/>
  <c r="L212" i="12"/>
  <c r="P210" i="12"/>
  <c r="N210" i="12"/>
  <c r="O210" i="12"/>
  <c r="H234" i="12"/>
  <c r="M212" i="12" l="1"/>
  <c r="L213" i="12"/>
  <c r="H235" i="12"/>
  <c r="O211" i="12"/>
  <c r="N211" i="12"/>
  <c r="P211" i="12"/>
  <c r="H236" i="12" l="1"/>
  <c r="M213" i="12"/>
  <c r="L214" i="12"/>
  <c r="O212" i="12"/>
  <c r="P212" i="12"/>
  <c r="N212" i="12"/>
  <c r="M214" i="12" l="1"/>
  <c r="L215" i="12"/>
  <c r="P213" i="12"/>
  <c r="N213" i="12"/>
  <c r="O213" i="12"/>
  <c r="H237" i="12"/>
  <c r="H238" i="12" l="1"/>
  <c r="M215" i="12"/>
  <c r="L216" i="12"/>
  <c r="O214" i="12"/>
  <c r="N214" i="12"/>
  <c r="P214" i="12"/>
  <c r="M216" i="12" l="1"/>
  <c r="L217" i="12"/>
  <c r="P215" i="12"/>
  <c r="O215" i="12"/>
  <c r="N215" i="12"/>
  <c r="H239" i="12"/>
  <c r="H240" i="12" l="1"/>
  <c r="M217" i="12"/>
  <c r="L218" i="12"/>
  <c r="N216" i="12"/>
  <c r="P216" i="12"/>
  <c r="O216" i="12"/>
  <c r="M218" i="12" l="1"/>
  <c r="L219" i="12"/>
  <c r="O217" i="12"/>
  <c r="P217" i="12"/>
  <c r="N217" i="12"/>
  <c r="H241" i="12"/>
  <c r="H242" i="12" l="1"/>
  <c r="M219" i="12"/>
  <c r="L220" i="12"/>
  <c r="O218" i="12"/>
  <c r="N218" i="12"/>
  <c r="P218" i="12"/>
  <c r="M220" i="12" l="1"/>
  <c r="L221" i="12"/>
  <c r="P219" i="12"/>
  <c r="O219" i="12"/>
  <c r="N219" i="12"/>
  <c r="H243" i="12"/>
  <c r="H244" i="12" l="1"/>
  <c r="M221" i="12"/>
  <c r="L222" i="12"/>
  <c r="N220" i="12"/>
  <c r="P220" i="12"/>
  <c r="O220" i="12"/>
  <c r="M222" i="12" l="1"/>
  <c r="L223" i="12"/>
  <c r="P221" i="12"/>
  <c r="O221" i="12"/>
  <c r="N221" i="12"/>
  <c r="H245" i="12"/>
  <c r="H246" i="12" l="1"/>
  <c r="M223" i="12"/>
  <c r="L224" i="12"/>
  <c r="P222" i="12"/>
  <c r="N222" i="12"/>
  <c r="O222" i="12"/>
  <c r="M224" i="12" l="1"/>
  <c r="L225" i="12"/>
  <c r="O223" i="12"/>
  <c r="N223" i="12"/>
  <c r="P223" i="12"/>
  <c r="H247" i="12"/>
  <c r="M225" i="12" l="1"/>
  <c r="L226" i="12"/>
  <c r="H248" i="12"/>
  <c r="O224" i="12"/>
  <c r="N224" i="12"/>
  <c r="P224" i="12"/>
  <c r="H249" i="12" l="1"/>
  <c r="M226" i="12"/>
  <c r="L227" i="12"/>
  <c r="N225" i="12"/>
  <c r="P225" i="12"/>
  <c r="O225" i="12"/>
  <c r="M227" i="12" l="1"/>
  <c r="L228" i="12"/>
  <c r="O226" i="12"/>
  <c r="P226" i="12"/>
  <c r="N226" i="12"/>
  <c r="H250" i="12"/>
  <c r="H251" i="12" l="1"/>
  <c r="M228" i="12"/>
  <c r="L229" i="12"/>
  <c r="N227" i="12"/>
  <c r="O227" i="12"/>
  <c r="P227" i="12"/>
  <c r="M229" i="12" l="1"/>
  <c r="L230" i="12"/>
  <c r="O228" i="12"/>
  <c r="P228" i="12"/>
  <c r="N228" i="12"/>
  <c r="H252" i="12"/>
  <c r="H253" i="12" l="1"/>
  <c r="M230" i="12"/>
  <c r="L231" i="12"/>
  <c r="P229" i="12"/>
  <c r="N229" i="12"/>
  <c r="O229" i="12"/>
  <c r="M231" i="12" l="1"/>
  <c r="L232" i="12"/>
  <c r="P230" i="12"/>
  <c r="N230" i="12"/>
  <c r="O230" i="12"/>
  <c r="H254" i="12"/>
  <c r="H255" i="12" l="1"/>
  <c r="M232" i="12"/>
  <c r="L233" i="12"/>
  <c r="N231" i="12"/>
  <c r="O231" i="12"/>
  <c r="P231" i="12"/>
  <c r="M233" i="12" l="1"/>
  <c r="L234" i="12"/>
  <c r="P232" i="12"/>
  <c r="O232" i="12"/>
  <c r="N232" i="12"/>
  <c r="H256" i="12"/>
  <c r="H257" i="12" l="1"/>
  <c r="M234" i="12"/>
  <c r="L235" i="12"/>
  <c r="N233" i="12"/>
  <c r="P233" i="12"/>
  <c r="O233" i="12"/>
  <c r="M235" i="12" l="1"/>
  <c r="L236" i="12"/>
  <c r="N234" i="12"/>
  <c r="O234" i="12"/>
  <c r="P234" i="12"/>
  <c r="H258" i="12"/>
  <c r="M236" i="12" l="1"/>
  <c r="L237" i="12"/>
  <c r="H259" i="12"/>
  <c r="N235" i="12"/>
  <c r="O235" i="12"/>
  <c r="P235" i="12"/>
  <c r="H260" i="12" l="1"/>
  <c r="M237" i="12"/>
  <c r="L238" i="12"/>
  <c r="P236" i="12"/>
  <c r="O236" i="12"/>
  <c r="N236" i="12"/>
  <c r="H261" i="12" l="1"/>
  <c r="M238" i="12"/>
  <c r="L239" i="12"/>
  <c r="O237" i="12"/>
  <c r="N237" i="12"/>
  <c r="P237" i="12"/>
  <c r="N238" i="12" l="1"/>
  <c r="P238" i="12"/>
  <c r="O238" i="12"/>
  <c r="M239" i="12"/>
  <c r="L240" i="12"/>
  <c r="H262" i="12"/>
  <c r="O239" i="12" l="1"/>
  <c r="N239" i="12"/>
  <c r="P239" i="12"/>
  <c r="H263" i="12"/>
  <c r="M240" i="12"/>
  <c r="L241" i="12"/>
  <c r="M241" i="12" l="1"/>
  <c r="L242" i="12"/>
  <c r="H264" i="12"/>
  <c r="O240" i="12"/>
  <c r="N240" i="12"/>
  <c r="P240" i="12"/>
  <c r="H265" i="12" l="1"/>
  <c r="M242" i="12"/>
  <c r="L243" i="12"/>
  <c r="N241" i="12"/>
  <c r="P241" i="12"/>
  <c r="O241" i="12"/>
  <c r="M243" i="12" l="1"/>
  <c r="L244" i="12"/>
  <c r="N242" i="12"/>
  <c r="P242" i="12"/>
  <c r="O242" i="12"/>
  <c r="H266" i="12"/>
  <c r="M244" i="12" l="1"/>
  <c r="L245" i="12"/>
  <c r="H267" i="12"/>
  <c r="P243" i="12"/>
  <c r="N243" i="12"/>
  <c r="O243" i="12"/>
  <c r="H268" i="12" l="1"/>
  <c r="M245" i="12"/>
  <c r="L246" i="12"/>
  <c r="O244" i="12"/>
  <c r="N244" i="12"/>
  <c r="P244" i="12"/>
  <c r="M246" i="12" l="1"/>
  <c r="L247" i="12"/>
  <c r="P245" i="12"/>
  <c r="O245" i="12"/>
  <c r="N245" i="12"/>
  <c r="H269" i="12"/>
  <c r="H270" i="12" l="1"/>
  <c r="M247" i="12"/>
  <c r="L248" i="12"/>
  <c r="O246" i="12"/>
  <c r="P246" i="12"/>
  <c r="N246" i="12"/>
  <c r="M248" i="12" l="1"/>
  <c r="L249" i="12"/>
  <c r="P247" i="12"/>
  <c r="O247" i="12"/>
  <c r="N247" i="12"/>
  <c r="H271" i="12"/>
  <c r="H272" i="12" l="1"/>
  <c r="M249" i="12"/>
  <c r="L250" i="12"/>
  <c r="N248" i="12"/>
  <c r="P248" i="12"/>
  <c r="O248" i="12"/>
  <c r="M250" i="12" l="1"/>
  <c r="L251" i="12"/>
  <c r="N249" i="12"/>
  <c r="O249" i="12"/>
  <c r="P249" i="12"/>
  <c r="H273" i="12"/>
  <c r="H274" i="12" l="1"/>
  <c r="M251" i="12"/>
  <c r="L252" i="12"/>
  <c r="O250" i="12"/>
  <c r="N250" i="12"/>
  <c r="P250" i="12"/>
  <c r="M252" i="12" l="1"/>
  <c r="L253" i="12"/>
  <c r="O251" i="12"/>
  <c r="P251" i="12"/>
  <c r="N251" i="12"/>
  <c r="H275" i="12"/>
  <c r="M253" i="12" l="1"/>
  <c r="L254" i="12"/>
  <c r="H276" i="12"/>
  <c r="P252" i="12"/>
  <c r="O252" i="12"/>
  <c r="N252" i="12"/>
  <c r="H277" i="12" l="1"/>
  <c r="M254" i="12"/>
  <c r="L255" i="12"/>
  <c r="O253" i="12"/>
  <c r="N253" i="12"/>
  <c r="P253" i="12"/>
  <c r="M255" i="12" l="1"/>
  <c r="L256" i="12"/>
  <c r="N254" i="12"/>
  <c r="O254" i="12"/>
  <c r="P254" i="12"/>
  <c r="H278" i="12"/>
  <c r="H279" i="12" l="1"/>
  <c r="M256" i="12"/>
  <c r="L257" i="12"/>
  <c r="P255" i="12"/>
  <c r="O255" i="12"/>
  <c r="N255" i="12"/>
  <c r="M257" i="12" l="1"/>
  <c r="L258" i="12"/>
  <c r="O256" i="12"/>
  <c r="N256" i="12"/>
  <c r="P256" i="12"/>
  <c r="H280" i="12"/>
  <c r="M258" i="12" l="1"/>
  <c r="L259" i="12"/>
  <c r="H281" i="12"/>
  <c r="O257" i="12"/>
  <c r="P257" i="12"/>
  <c r="N257" i="12"/>
  <c r="H282" i="12" l="1"/>
  <c r="M259" i="12"/>
  <c r="L260" i="12"/>
  <c r="O258" i="12"/>
  <c r="P258" i="12"/>
  <c r="N258" i="12"/>
  <c r="M260" i="12" l="1"/>
  <c r="L261" i="12"/>
  <c r="O259" i="12"/>
  <c r="P259" i="12"/>
  <c r="N259" i="12"/>
  <c r="H283" i="12"/>
  <c r="M261" i="12" l="1"/>
  <c r="L262" i="12"/>
  <c r="H284" i="12"/>
  <c r="P260" i="12"/>
  <c r="N260" i="12"/>
  <c r="O260" i="12"/>
  <c r="H285" i="12" l="1"/>
  <c r="M262" i="12"/>
  <c r="L263" i="12"/>
  <c r="N261" i="12"/>
  <c r="O261" i="12"/>
  <c r="P261" i="12"/>
  <c r="M263" i="12" l="1"/>
  <c r="L264" i="12"/>
  <c r="O262" i="12"/>
  <c r="N262" i="12"/>
  <c r="P262" i="12"/>
  <c r="H286" i="12"/>
  <c r="H287" i="12" l="1"/>
  <c r="M264" i="12"/>
  <c r="L265" i="12"/>
  <c r="P263" i="12"/>
  <c r="O263" i="12"/>
  <c r="N263" i="12"/>
  <c r="M265" i="12" l="1"/>
  <c r="L266" i="12"/>
  <c r="P264" i="12"/>
  <c r="O264" i="12"/>
  <c r="N264" i="12"/>
  <c r="H288" i="12"/>
  <c r="M266" i="12" l="1"/>
  <c r="L267" i="12"/>
  <c r="H289" i="12"/>
  <c r="N265" i="12"/>
  <c r="O265" i="12"/>
  <c r="P265" i="12"/>
  <c r="H290" i="12" l="1"/>
  <c r="M267" i="12"/>
  <c r="L268" i="12"/>
  <c r="N266" i="12"/>
  <c r="O266" i="12"/>
  <c r="P266" i="12"/>
  <c r="P267" i="12" l="1"/>
  <c r="N267" i="12"/>
  <c r="O267" i="12"/>
  <c r="M268" i="12"/>
  <c r="L269" i="12"/>
  <c r="H291" i="12"/>
  <c r="N268" i="12" l="1"/>
  <c r="O268" i="12"/>
  <c r="P268" i="12"/>
  <c r="H292" i="12"/>
  <c r="M269" i="12"/>
  <c r="L270" i="12"/>
  <c r="M270" i="12" l="1"/>
  <c r="L271" i="12"/>
  <c r="H293" i="12"/>
  <c r="O269" i="12"/>
  <c r="P269" i="12"/>
  <c r="N269" i="12"/>
  <c r="M271" i="12" l="1"/>
  <c r="L272" i="12"/>
  <c r="H294" i="12"/>
  <c r="P270" i="12"/>
  <c r="O270" i="12"/>
  <c r="N270" i="12"/>
  <c r="H295" i="12" l="1"/>
  <c r="M272" i="12"/>
  <c r="L273" i="12"/>
  <c r="P271" i="12"/>
  <c r="N271" i="12"/>
  <c r="O271" i="12"/>
  <c r="M273" i="12" l="1"/>
  <c r="L274" i="12"/>
  <c r="N272" i="12"/>
  <c r="O272" i="12"/>
  <c r="P272" i="12"/>
  <c r="H296" i="12"/>
  <c r="M274" i="12" l="1"/>
  <c r="L275" i="12"/>
  <c r="H297" i="12"/>
  <c r="P273" i="12"/>
  <c r="O273" i="12"/>
  <c r="N273" i="12"/>
  <c r="H298" i="12" l="1"/>
  <c r="M275" i="12"/>
  <c r="L276" i="12"/>
  <c r="O274" i="12"/>
  <c r="N274" i="12"/>
  <c r="P274" i="12"/>
  <c r="M276" i="12" l="1"/>
  <c r="L277" i="12"/>
  <c r="N275" i="12"/>
  <c r="P275" i="12"/>
  <c r="O275" i="12"/>
  <c r="H299" i="12"/>
  <c r="H300" i="12" l="1"/>
  <c r="M277" i="12"/>
  <c r="L278" i="12"/>
  <c r="N276" i="12"/>
  <c r="P276" i="12"/>
  <c r="O276" i="12"/>
  <c r="M278" i="12" l="1"/>
  <c r="L279" i="12"/>
  <c r="P277" i="12"/>
  <c r="O277" i="12"/>
  <c r="N277" i="12"/>
  <c r="H301" i="12"/>
  <c r="H302" i="12" l="1"/>
  <c r="M279" i="12"/>
  <c r="L280" i="12"/>
  <c r="N278" i="12"/>
  <c r="P278" i="12"/>
  <c r="O278" i="12"/>
  <c r="M280" i="12" l="1"/>
  <c r="L281" i="12"/>
  <c r="N279" i="12"/>
  <c r="P279" i="12"/>
  <c r="O279" i="12"/>
  <c r="H303" i="12"/>
  <c r="M281" i="12" l="1"/>
  <c r="L282" i="12"/>
  <c r="H304" i="12"/>
  <c r="P280" i="12"/>
  <c r="N280" i="12"/>
  <c r="O280" i="12"/>
  <c r="M282" i="12" l="1"/>
  <c r="L283" i="12"/>
  <c r="H305" i="12"/>
  <c r="O281" i="12"/>
  <c r="N281" i="12"/>
  <c r="P281" i="12"/>
  <c r="H306" i="12" l="1"/>
  <c r="M283" i="12"/>
  <c r="L284" i="12"/>
  <c r="O282" i="12"/>
  <c r="P282" i="12"/>
  <c r="N282" i="12"/>
  <c r="O283" i="12" l="1"/>
  <c r="P283" i="12"/>
  <c r="N283" i="12"/>
  <c r="M284" i="12"/>
  <c r="L285" i="12"/>
  <c r="H307" i="12"/>
  <c r="H308" i="12" l="1"/>
  <c r="P284" i="12"/>
  <c r="N284" i="12"/>
  <c r="O284" i="12"/>
  <c r="M285" i="12"/>
  <c r="L286" i="12"/>
  <c r="O285" i="12" l="1"/>
  <c r="P285" i="12"/>
  <c r="N285" i="12"/>
  <c r="M286" i="12"/>
  <c r="L287" i="12"/>
  <c r="H309" i="12"/>
  <c r="M287" i="12" l="1"/>
  <c r="L288" i="12"/>
  <c r="N286" i="12"/>
  <c r="O286" i="12"/>
  <c r="P286" i="12"/>
  <c r="H310" i="12"/>
  <c r="O287" i="12" l="1"/>
  <c r="P287" i="12"/>
  <c r="N287" i="12"/>
  <c r="H311" i="12"/>
  <c r="M288" i="12"/>
  <c r="L289" i="12"/>
  <c r="H312" i="12" l="1"/>
  <c r="M289" i="12"/>
  <c r="L290" i="12"/>
  <c r="N288" i="12"/>
  <c r="P288" i="12"/>
  <c r="O288" i="12"/>
  <c r="M290" i="12" l="1"/>
  <c r="L291" i="12"/>
  <c r="P289" i="12"/>
  <c r="N289" i="12"/>
  <c r="O289" i="12"/>
  <c r="H313" i="12"/>
  <c r="N290" i="12" l="1"/>
  <c r="O290" i="12"/>
  <c r="P290" i="12"/>
  <c r="H314" i="12"/>
  <c r="M291" i="12"/>
  <c r="L292" i="12"/>
  <c r="M292" i="12" l="1"/>
  <c r="L293" i="12"/>
  <c r="N291" i="12"/>
  <c r="P291" i="12"/>
  <c r="O291" i="12"/>
  <c r="H315" i="12"/>
  <c r="M293" i="12" l="1"/>
  <c r="L294" i="12"/>
  <c r="H316" i="12"/>
  <c r="P292" i="12"/>
  <c r="O292" i="12"/>
  <c r="N292" i="12"/>
  <c r="H317" i="12" l="1"/>
  <c r="M294" i="12"/>
  <c r="L295" i="12"/>
  <c r="O293" i="12"/>
  <c r="P293" i="12"/>
  <c r="N293" i="12"/>
  <c r="N294" i="12" l="1"/>
  <c r="P294" i="12"/>
  <c r="O294" i="12"/>
  <c r="M295" i="12"/>
  <c r="L296" i="12"/>
  <c r="H318" i="12"/>
  <c r="H319" i="12" l="1"/>
  <c r="N295" i="12"/>
  <c r="P295" i="12"/>
  <c r="O295" i="12"/>
  <c r="M296" i="12"/>
  <c r="L297" i="12"/>
  <c r="M297" i="12" l="1"/>
  <c r="L298" i="12"/>
  <c r="O296" i="12"/>
  <c r="P296" i="12"/>
  <c r="N296" i="12"/>
  <c r="H320" i="12"/>
  <c r="H321" i="12" l="1"/>
  <c r="M298" i="12"/>
  <c r="L299" i="12"/>
  <c r="O297" i="12"/>
  <c r="N297" i="12"/>
  <c r="P297" i="12"/>
  <c r="P298" i="12" l="1"/>
  <c r="N298" i="12"/>
  <c r="O298" i="12"/>
  <c r="M299" i="12"/>
  <c r="L300" i="12"/>
  <c r="H322" i="12"/>
  <c r="H323" i="12" l="1"/>
  <c r="P299" i="12"/>
  <c r="N299" i="12"/>
  <c r="O299" i="12"/>
  <c r="M300" i="12"/>
  <c r="L301" i="12"/>
  <c r="O300" i="12" l="1"/>
  <c r="N300" i="12"/>
  <c r="P300" i="12"/>
  <c r="M301" i="12"/>
  <c r="L302" i="12"/>
  <c r="H324" i="12"/>
  <c r="H325" i="12" l="1"/>
  <c r="N301" i="12"/>
  <c r="P301" i="12"/>
  <c r="O301" i="12"/>
  <c r="M302" i="12"/>
  <c r="L303" i="12"/>
  <c r="P302" i="12" l="1"/>
  <c r="O302" i="12"/>
  <c r="N302" i="12"/>
  <c r="M303" i="12"/>
  <c r="L304" i="12"/>
  <c r="H326" i="12"/>
  <c r="N303" i="12" l="1"/>
  <c r="O303" i="12"/>
  <c r="P303" i="12"/>
  <c r="H327" i="12"/>
  <c r="M304" i="12"/>
  <c r="L305" i="12"/>
  <c r="H328" i="12" l="1"/>
  <c r="M305" i="12"/>
  <c r="L306" i="12"/>
  <c r="P304" i="12"/>
  <c r="N304" i="12"/>
  <c r="O304" i="12"/>
  <c r="P305" i="12" l="1"/>
  <c r="N305" i="12"/>
  <c r="O305" i="12"/>
  <c r="M306" i="12"/>
  <c r="L307" i="12"/>
  <c r="H329" i="12"/>
  <c r="O306" i="12" l="1"/>
  <c r="P306" i="12"/>
  <c r="N306" i="12"/>
  <c r="H330" i="12"/>
  <c r="M307" i="12"/>
  <c r="L308" i="12"/>
  <c r="M308" i="12" l="1"/>
  <c r="L309" i="12"/>
  <c r="H331" i="12"/>
  <c r="N307" i="12"/>
  <c r="P307" i="12"/>
  <c r="O307" i="12"/>
  <c r="H332" i="12" l="1"/>
  <c r="M309" i="12"/>
  <c r="L310" i="12"/>
  <c r="N308" i="12"/>
  <c r="P308" i="12"/>
  <c r="O308" i="12"/>
  <c r="M310" i="12" l="1"/>
  <c r="L311" i="12"/>
  <c r="N309" i="12"/>
  <c r="O309" i="12"/>
  <c r="P309" i="12"/>
  <c r="H333" i="12"/>
  <c r="H334" i="12" l="1"/>
  <c r="M311" i="12"/>
  <c r="L312" i="12"/>
  <c r="O310" i="12"/>
  <c r="N310" i="12"/>
  <c r="P310" i="12"/>
  <c r="M312" i="12" l="1"/>
  <c r="L313" i="12"/>
  <c r="P311" i="12"/>
  <c r="N311" i="12"/>
  <c r="O311" i="12"/>
  <c r="H335" i="12"/>
  <c r="M313" i="12" l="1"/>
  <c r="L314" i="12"/>
  <c r="H336" i="12"/>
  <c r="P312" i="12"/>
  <c r="N312" i="12"/>
  <c r="O312" i="12"/>
  <c r="H337" i="12" l="1"/>
  <c r="M314" i="12"/>
  <c r="L315" i="12"/>
  <c r="O313" i="12"/>
  <c r="N313" i="12"/>
  <c r="P313" i="12"/>
  <c r="M315" i="12" l="1"/>
  <c r="L316" i="12"/>
  <c r="N314" i="12"/>
  <c r="O314" i="12"/>
  <c r="P314" i="12"/>
  <c r="H338" i="12"/>
  <c r="M316" i="12" l="1"/>
  <c r="L317" i="12"/>
  <c r="H339" i="12"/>
  <c r="P315" i="12"/>
  <c r="O315" i="12"/>
  <c r="N315" i="12"/>
  <c r="H340" i="12" l="1"/>
  <c r="M317" i="12"/>
  <c r="L318" i="12"/>
  <c r="O316" i="12"/>
  <c r="P316" i="12"/>
  <c r="N316" i="12"/>
  <c r="M318" i="12" l="1"/>
  <c r="L319" i="12"/>
  <c r="P317" i="12"/>
  <c r="N317" i="12"/>
  <c r="O317" i="12"/>
  <c r="H341" i="12"/>
  <c r="H342" i="12" l="1"/>
  <c r="M319" i="12"/>
  <c r="L320" i="12"/>
  <c r="N318" i="12"/>
  <c r="O318" i="12"/>
  <c r="P318" i="12"/>
  <c r="M320" i="12" l="1"/>
  <c r="L321" i="12"/>
  <c r="P319" i="12"/>
  <c r="N319" i="12"/>
  <c r="O319" i="12"/>
  <c r="H343" i="12"/>
  <c r="H344" i="12" l="1"/>
  <c r="M321" i="12"/>
  <c r="L322" i="12"/>
  <c r="N320" i="12"/>
  <c r="P320" i="12"/>
  <c r="O320" i="12"/>
  <c r="M322" i="12" l="1"/>
  <c r="L323" i="12"/>
  <c r="P321" i="12"/>
  <c r="O321" i="12"/>
  <c r="N321" i="12"/>
  <c r="H345" i="12"/>
  <c r="H346" i="12" l="1"/>
  <c r="M323" i="12"/>
  <c r="L324" i="12"/>
  <c r="O322" i="12"/>
  <c r="N322" i="12"/>
  <c r="P322" i="12"/>
  <c r="M324" i="12" l="1"/>
  <c r="L325" i="12"/>
  <c r="N323" i="12"/>
  <c r="O323" i="12"/>
  <c r="P323" i="12"/>
  <c r="H347" i="12"/>
  <c r="H348" i="12" l="1"/>
  <c r="M325" i="12"/>
  <c r="L326" i="12"/>
  <c r="O324" i="12"/>
  <c r="N324" i="12"/>
  <c r="P324" i="12"/>
  <c r="P325" i="12" l="1"/>
  <c r="N325" i="12"/>
  <c r="O325" i="12"/>
  <c r="M326" i="12"/>
  <c r="L327" i="12"/>
  <c r="H349" i="12"/>
  <c r="P326" i="12" l="1"/>
  <c r="O326" i="12"/>
  <c r="N326" i="12"/>
  <c r="H350" i="12"/>
  <c r="M327" i="12"/>
  <c r="L328" i="12"/>
  <c r="M328" i="12" l="1"/>
  <c r="L329" i="12"/>
  <c r="O327" i="12"/>
  <c r="N327" i="12"/>
  <c r="P327" i="12"/>
  <c r="H351" i="12"/>
  <c r="H352" i="12" l="1"/>
  <c r="M329" i="12"/>
  <c r="L330" i="12"/>
  <c r="O328" i="12"/>
  <c r="P328" i="12"/>
  <c r="N328" i="12"/>
  <c r="M330" i="12" l="1"/>
  <c r="L331" i="12"/>
  <c r="O329" i="12"/>
  <c r="P329" i="12"/>
  <c r="N329" i="12"/>
  <c r="H353" i="12"/>
  <c r="H354" i="12" l="1"/>
  <c r="M331" i="12"/>
  <c r="L332" i="12"/>
  <c r="O330" i="12"/>
  <c r="P330" i="12"/>
  <c r="N330" i="12"/>
  <c r="M332" i="12" l="1"/>
  <c r="O332" i="12" s="1"/>
  <c r="L333" i="12"/>
  <c r="O331" i="12"/>
  <c r="N331" i="12"/>
  <c r="P331" i="12"/>
  <c r="H355" i="12"/>
  <c r="M333" i="12" l="1"/>
  <c r="O333" i="12" s="1"/>
  <c r="L334" i="12"/>
  <c r="H356" i="12"/>
  <c r="N332" i="12"/>
  <c r="P332" i="12"/>
  <c r="H357" i="12" l="1"/>
  <c r="M334" i="12"/>
  <c r="L335" i="12"/>
  <c r="P333" i="12"/>
  <c r="N333" i="12"/>
  <c r="M335" i="12" l="1"/>
  <c r="L336" i="12"/>
  <c r="P334" i="12"/>
  <c r="O334" i="12"/>
  <c r="N334" i="12"/>
  <c r="H358" i="12"/>
  <c r="H359" i="12" l="1"/>
  <c r="M336" i="12"/>
  <c r="L337" i="12"/>
  <c r="O335" i="12"/>
  <c r="P335" i="12"/>
  <c r="N335" i="12"/>
  <c r="M337" i="12" l="1"/>
  <c r="L338" i="12"/>
  <c r="P336" i="12"/>
  <c r="N336" i="12"/>
  <c r="O336" i="12"/>
  <c r="H360" i="12"/>
  <c r="H361" i="12" l="1"/>
  <c r="M338" i="12"/>
  <c r="L339" i="12"/>
  <c r="O337" i="12"/>
  <c r="N337" i="12"/>
  <c r="P337" i="12"/>
  <c r="M339" i="12" l="1"/>
  <c r="L340" i="12"/>
  <c r="O338" i="12"/>
  <c r="P338" i="12"/>
  <c r="N338" i="12"/>
  <c r="H362" i="12"/>
  <c r="H363" i="12" l="1"/>
  <c r="M340" i="12"/>
  <c r="L341" i="12"/>
  <c r="P339" i="12"/>
  <c r="N339" i="12"/>
  <c r="O339" i="12"/>
  <c r="M341" i="12" l="1"/>
  <c r="L342" i="12"/>
  <c r="P340" i="12"/>
  <c r="O340" i="12"/>
  <c r="N340" i="12"/>
  <c r="H364" i="12"/>
  <c r="H365" i="12" l="1"/>
  <c r="M342" i="12"/>
  <c r="L343" i="12"/>
  <c r="O341" i="12"/>
  <c r="N341" i="12"/>
  <c r="P341" i="12"/>
  <c r="M343" i="12" l="1"/>
  <c r="L344" i="12"/>
  <c r="O342" i="12"/>
  <c r="N342" i="12"/>
  <c r="P342" i="12"/>
  <c r="H366" i="12"/>
  <c r="M344" i="12" l="1"/>
  <c r="L345" i="12"/>
  <c r="H367" i="12"/>
  <c r="N343" i="12"/>
  <c r="P343" i="12"/>
  <c r="O343" i="12"/>
  <c r="H368" i="12" l="1"/>
  <c r="M345" i="12"/>
  <c r="L346" i="12"/>
  <c r="N344" i="12"/>
  <c r="P344" i="12"/>
  <c r="O344" i="12"/>
  <c r="M346" i="12" l="1"/>
  <c r="L347" i="12"/>
  <c r="O345" i="12"/>
  <c r="P345" i="12"/>
  <c r="N345" i="12"/>
  <c r="H369" i="12"/>
  <c r="H370" i="12" l="1"/>
  <c r="M347" i="12"/>
  <c r="L348" i="12"/>
  <c r="O346" i="12"/>
  <c r="N346" i="12"/>
  <c r="P346" i="12"/>
  <c r="M348" i="12" l="1"/>
  <c r="L349" i="12"/>
  <c r="O347" i="12"/>
  <c r="N347" i="12"/>
  <c r="P347" i="12"/>
  <c r="H371" i="12"/>
  <c r="H372" i="12" l="1"/>
  <c r="M349" i="12"/>
  <c r="L350" i="12"/>
  <c r="P348" i="12"/>
  <c r="O348" i="12"/>
  <c r="N348" i="12"/>
  <c r="M350" i="12" l="1"/>
  <c r="L351" i="12"/>
  <c r="O349" i="12"/>
  <c r="N349" i="12"/>
  <c r="P349" i="12"/>
  <c r="H373" i="12"/>
  <c r="M351" i="12" l="1"/>
  <c r="L352" i="12"/>
  <c r="H374" i="12"/>
  <c r="N350" i="12"/>
  <c r="O350" i="12"/>
  <c r="P350" i="12"/>
  <c r="M352" i="12" l="1"/>
  <c r="L353" i="12"/>
  <c r="H375" i="12"/>
  <c r="O351" i="12"/>
  <c r="P351" i="12"/>
  <c r="N351" i="12"/>
  <c r="H376" i="12" l="1"/>
  <c r="M353" i="12"/>
  <c r="L354" i="12"/>
  <c r="P352" i="12"/>
  <c r="N352" i="12"/>
  <c r="O352" i="12"/>
  <c r="M354" i="12" l="1"/>
  <c r="L355" i="12"/>
  <c r="O353" i="12"/>
  <c r="P353" i="12"/>
  <c r="N353" i="12"/>
  <c r="H377" i="12"/>
  <c r="H378" i="12" l="1"/>
  <c r="M355" i="12"/>
  <c r="L356" i="12"/>
  <c r="P354" i="12"/>
  <c r="O354" i="12"/>
  <c r="N354" i="12"/>
  <c r="M356" i="12" l="1"/>
  <c r="L357" i="12"/>
  <c r="O355" i="12"/>
  <c r="N355" i="12"/>
  <c r="P355" i="12"/>
  <c r="H379" i="12"/>
  <c r="H380" i="12" l="1"/>
  <c r="M357" i="12"/>
  <c r="L358" i="12"/>
  <c r="P356" i="12"/>
  <c r="O356" i="12"/>
  <c r="N356" i="12"/>
  <c r="M358" i="12" l="1"/>
  <c r="L359" i="12"/>
  <c r="P357" i="12"/>
  <c r="N357" i="12"/>
  <c r="O357" i="12"/>
  <c r="H381" i="12"/>
  <c r="M359" i="12" l="1"/>
  <c r="L360" i="12"/>
  <c r="H382" i="12"/>
  <c r="N358" i="12"/>
  <c r="O358" i="12"/>
  <c r="P358" i="12"/>
  <c r="H383" i="12" l="1"/>
  <c r="M360" i="12"/>
  <c r="L361" i="12"/>
  <c r="O359" i="12"/>
  <c r="N359" i="12"/>
  <c r="P359" i="12"/>
  <c r="M361" i="12" l="1"/>
  <c r="L362" i="12"/>
  <c r="N360" i="12"/>
  <c r="P360" i="12"/>
  <c r="O360" i="12"/>
  <c r="H384" i="12"/>
  <c r="H385" i="12" l="1"/>
  <c r="M362" i="12"/>
  <c r="L363" i="12"/>
  <c r="O361" i="12"/>
  <c r="P361" i="12"/>
  <c r="N361" i="12"/>
  <c r="M363" i="12" l="1"/>
  <c r="L364" i="12"/>
  <c r="N362" i="12"/>
  <c r="P362" i="12"/>
  <c r="O362" i="12"/>
  <c r="H386" i="12"/>
  <c r="H387" i="12" l="1"/>
  <c r="M364" i="12"/>
  <c r="L365" i="12"/>
  <c r="O363" i="12"/>
  <c r="N363" i="12"/>
  <c r="P363" i="12"/>
  <c r="M365" i="12" l="1"/>
  <c r="L366" i="12"/>
  <c r="O364" i="12"/>
  <c r="P364" i="12"/>
  <c r="N364" i="12"/>
  <c r="H388" i="12"/>
  <c r="M366" i="12" l="1"/>
  <c r="L367" i="12"/>
  <c r="H389" i="12"/>
  <c r="O365" i="12"/>
  <c r="P365" i="12"/>
  <c r="N365" i="12"/>
  <c r="M367" i="12" l="1"/>
  <c r="L368" i="12"/>
  <c r="H390" i="12"/>
  <c r="N366" i="12"/>
  <c r="P366" i="12"/>
  <c r="O366" i="12"/>
  <c r="H391" i="12" l="1"/>
  <c r="M368" i="12"/>
  <c r="L369" i="12"/>
  <c r="P367" i="12"/>
  <c r="O367" i="12"/>
  <c r="N367" i="12"/>
  <c r="M369" i="12" l="1"/>
  <c r="L370" i="12"/>
  <c r="N368" i="12"/>
  <c r="P368" i="12"/>
  <c r="O368" i="12"/>
  <c r="H392" i="12"/>
  <c r="M370" i="12" l="1"/>
  <c r="L371" i="12"/>
  <c r="H393" i="12"/>
  <c r="P369" i="12"/>
  <c r="N369" i="12"/>
  <c r="O369" i="12"/>
  <c r="M371" i="12" l="1"/>
  <c r="L372" i="12"/>
  <c r="H394" i="12"/>
  <c r="N370" i="12"/>
  <c r="P370" i="12"/>
  <c r="O370" i="12"/>
  <c r="M372" i="12" l="1"/>
  <c r="L373" i="12"/>
  <c r="H395" i="12"/>
  <c r="O371" i="12"/>
  <c r="N371" i="12"/>
  <c r="P371" i="12"/>
  <c r="H396" i="12" l="1"/>
  <c r="M373" i="12"/>
  <c r="L374" i="12"/>
  <c r="P372" i="12"/>
  <c r="N372" i="12"/>
  <c r="O372" i="12"/>
  <c r="M374" i="12" l="1"/>
  <c r="L375" i="12"/>
  <c r="P373" i="12"/>
  <c r="O373" i="12"/>
  <c r="N373" i="12"/>
  <c r="H397" i="12"/>
  <c r="H398" i="12" l="1"/>
  <c r="M375" i="12"/>
  <c r="L376" i="12"/>
  <c r="O374" i="12"/>
  <c r="P374" i="12"/>
  <c r="N374" i="12"/>
  <c r="M376" i="12" l="1"/>
  <c r="L377" i="12"/>
  <c r="P375" i="12"/>
  <c r="N375" i="12"/>
  <c r="O375" i="12"/>
  <c r="H399" i="12"/>
  <c r="M377" i="12" l="1"/>
  <c r="L378" i="12"/>
  <c r="H400" i="12"/>
  <c r="N376" i="12"/>
  <c r="O376" i="12"/>
  <c r="P376" i="12"/>
  <c r="H401" i="12" l="1"/>
  <c r="M378" i="12"/>
  <c r="L379" i="12"/>
  <c r="N377" i="12"/>
  <c r="P377" i="12"/>
  <c r="O377" i="12"/>
  <c r="M379" i="12" l="1"/>
  <c r="L380" i="12"/>
  <c r="P378" i="12"/>
  <c r="O378" i="12"/>
  <c r="N378" i="12"/>
  <c r="H402" i="12"/>
  <c r="H403" i="12" l="1"/>
  <c r="M380" i="12"/>
  <c r="L381" i="12"/>
  <c r="O379" i="12"/>
  <c r="P379" i="12"/>
  <c r="N379" i="12"/>
  <c r="M381" i="12" l="1"/>
  <c r="L382" i="12"/>
  <c r="N380" i="12"/>
  <c r="P380" i="12"/>
  <c r="O380" i="12"/>
  <c r="H404" i="12"/>
  <c r="H405" i="12" l="1"/>
  <c r="M382" i="12"/>
  <c r="L383" i="12"/>
  <c r="P381" i="12"/>
  <c r="O381" i="12"/>
  <c r="N381" i="12"/>
  <c r="M383" i="12" l="1"/>
  <c r="L384" i="12"/>
  <c r="P382" i="12"/>
  <c r="N382" i="12"/>
  <c r="O382" i="12"/>
  <c r="H406" i="12"/>
  <c r="H407" i="12" l="1"/>
  <c r="M384" i="12"/>
  <c r="L385" i="12"/>
  <c r="P383" i="12"/>
  <c r="N383" i="12"/>
  <c r="O383" i="12"/>
  <c r="M385" i="12" l="1"/>
  <c r="L386" i="12"/>
  <c r="P384" i="12"/>
  <c r="O384" i="12"/>
  <c r="N384" i="12"/>
  <c r="H408" i="12"/>
  <c r="H409" i="12" l="1"/>
  <c r="M386" i="12"/>
  <c r="L387" i="12"/>
  <c r="O385" i="12"/>
  <c r="N385" i="12"/>
  <c r="P385" i="12"/>
  <c r="M387" i="12" l="1"/>
  <c r="L388" i="12"/>
  <c r="P386" i="12"/>
  <c r="N386" i="12"/>
  <c r="O386" i="12"/>
  <c r="H410" i="12"/>
  <c r="M388" i="12" l="1"/>
  <c r="L389" i="12"/>
  <c r="H411" i="12"/>
  <c r="P387" i="12"/>
  <c r="O387" i="12"/>
  <c r="N387" i="12"/>
  <c r="H412" i="12" l="1"/>
  <c r="M389" i="12"/>
  <c r="L390" i="12"/>
  <c r="N388" i="12"/>
  <c r="O388" i="12"/>
  <c r="P388" i="12"/>
  <c r="M390" i="12" l="1"/>
  <c r="L391" i="12"/>
  <c r="N389" i="12"/>
  <c r="O389" i="12"/>
  <c r="P389" i="12"/>
  <c r="H413" i="12"/>
  <c r="H414" i="12" l="1"/>
  <c r="M391" i="12"/>
  <c r="L392" i="12"/>
  <c r="P390" i="12"/>
  <c r="N390" i="12"/>
  <c r="O390" i="12"/>
  <c r="M392" i="12" l="1"/>
  <c r="L393" i="12"/>
  <c r="O391" i="12"/>
  <c r="N391" i="12"/>
  <c r="P391" i="12"/>
  <c r="H415" i="12"/>
  <c r="H416" i="12" l="1"/>
  <c r="M393" i="12"/>
  <c r="L394" i="12"/>
  <c r="O392" i="12"/>
  <c r="P392" i="12"/>
  <c r="N392" i="12"/>
  <c r="M394" i="12" l="1"/>
  <c r="L395" i="12"/>
  <c r="O393" i="12"/>
  <c r="N393" i="12"/>
  <c r="P393" i="12"/>
  <c r="H417" i="12"/>
  <c r="M395" i="12" l="1"/>
  <c r="L396" i="12"/>
  <c r="H418" i="12"/>
  <c r="N394" i="12"/>
  <c r="P394" i="12"/>
  <c r="O394" i="12"/>
  <c r="H419" i="12" l="1"/>
  <c r="M396" i="12"/>
  <c r="L397" i="12"/>
  <c r="N395" i="12"/>
  <c r="P395" i="12"/>
  <c r="O395" i="12"/>
  <c r="M397" i="12" l="1"/>
  <c r="L398" i="12"/>
  <c r="P396" i="12"/>
  <c r="O396" i="12"/>
  <c r="N396" i="12"/>
  <c r="H420" i="12"/>
  <c r="H421" i="12" l="1"/>
  <c r="M398" i="12"/>
  <c r="L399" i="12"/>
  <c r="N397" i="12"/>
  <c r="P397" i="12"/>
  <c r="O397" i="12"/>
  <c r="M399" i="12" l="1"/>
  <c r="L400" i="12"/>
  <c r="P398" i="12"/>
  <c r="N398" i="12"/>
  <c r="O398" i="12"/>
  <c r="H422" i="12"/>
  <c r="H423" i="12" l="1"/>
  <c r="M400" i="12"/>
  <c r="L401" i="12"/>
  <c r="O399" i="12"/>
  <c r="P399" i="12"/>
  <c r="N399" i="12"/>
  <c r="M401" i="12" l="1"/>
  <c r="L402" i="12"/>
  <c r="N400" i="12"/>
  <c r="O400" i="12"/>
  <c r="P400" i="12"/>
  <c r="H424" i="12"/>
  <c r="H425" i="12" l="1"/>
  <c r="M402" i="12"/>
  <c r="L403" i="12"/>
  <c r="O401" i="12"/>
  <c r="P401" i="12"/>
  <c r="N401" i="12"/>
  <c r="M403" i="12" l="1"/>
  <c r="L404" i="12"/>
  <c r="P402" i="12"/>
  <c r="O402" i="12"/>
  <c r="N402" i="12"/>
  <c r="H426" i="12"/>
  <c r="M404" i="12" l="1"/>
  <c r="L405" i="12"/>
  <c r="P403" i="12"/>
  <c r="N403" i="12"/>
  <c r="O403" i="12"/>
  <c r="H427" i="12"/>
  <c r="M405" i="12" l="1"/>
  <c r="L406" i="12"/>
  <c r="H428" i="12"/>
  <c r="N404" i="12"/>
  <c r="O404" i="12"/>
  <c r="P404" i="12"/>
  <c r="M406" i="12" l="1"/>
  <c r="L407" i="12"/>
  <c r="H429" i="12"/>
  <c r="O405" i="12"/>
  <c r="N405" i="12"/>
  <c r="P405" i="12"/>
  <c r="H430" i="12" l="1"/>
  <c r="M407" i="12"/>
  <c r="L408" i="12"/>
  <c r="N406" i="12"/>
  <c r="O406" i="12"/>
  <c r="P406" i="12"/>
  <c r="M408" i="12" l="1"/>
  <c r="L409" i="12"/>
  <c r="O407" i="12"/>
  <c r="N407" i="12"/>
  <c r="P407" i="12"/>
  <c r="H431" i="12"/>
  <c r="M409" i="12" l="1"/>
  <c r="L410" i="12"/>
  <c r="H432" i="12"/>
  <c r="O408" i="12"/>
  <c r="N408" i="12"/>
  <c r="P408" i="12"/>
  <c r="H433" i="12" l="1"/>
  <c r="M410" i="12"/>
  <c r="L411" i="12"/>
  <c r="N409" i="12"/>
  <c r="O409" i="12"/>
  <c r="P409" i="12"/>
  <c r="M411" i="12" l="1"/>
  <c r="L412" i="12"/>
  <c r="P410" i="12"/>
  <c r="O410" i="12"/>
  <c r="N410" i="12"/>
  <c r="H434" i="12"/>
  <c r="H435" i="12" l="1"/>
  <c r="M412" i="12"/>
  <c r="L413" i="12"/>
  <c r="P411" i="12"/>
  <c r="O411" i="12"/>
  <c r="N411" i="12"/>
  <c r="M413" i="12" l="1"/>
  <c r="L414" i="12"/>
  <c r="N412" i="12"/>
  <c r="P412" i="12"/>
  <c r="O412" i="12"/>
  <c r="H436" i="12"/>
  <c r="H437" i="12" l="1"/>
  <c r="M414" i="12"/>
  <c r="L415" i="12"/>
  <c r="N413" i="12"/>
  <c r="P413" i="12"/>
  <c r="O413" i="12"/>
  <c r="M415" i="12" l="1"/>
  <c r="L416" i="12"/>
  <c r="N414" i="12"/>
  <c r="O414" i="12"/>
  <c r="P414" i="12"/>
  <c r="H438" i="12"/>
  <c r="H439" i="12" l="1"/>
  <c r="M416" i="12"/>
  <c r="L417" i="12"/>
  <c r="N415" i="12"/>
  <c r="P415" i="12"/>
  <c r="O415" i="12"/>
  <c r="M417" i="12" l="1"/>
  <c r="L418" i="12"/>
  <c r="P416" i="12"/>
  <c r="O416" i="12"/>
  <c r="N416" i="12"/>
  <c r="H440" i="12"/>
  <c r="H441" i="12" l="1"/>
  <c r="M418" i="12"/>
  <c r="L419" i="12"/>
  <c r="P417" i="12"/>
  <c r="N417" i="12"/>
  <c r="O417" i="12"/>
  <c r="M419" i="12" l="1"/>
  <c r="L420" i="12"/>
  <c r="O418" i="12"/>
  <c r="P418" i="12"/>
  <c r="N418" i="12"/>
  <c r="H442" i="12"/>
  <c r="H443" i="12" l="1"/>
  <c r="M420" i="12"/>
  <c r="L421" i="12"/>
  <c r="P419" i="12"/>
  <c r="N419" i="12"/>
  <c r="O419" i="12"/>
  <c r="M421" i="12" l="1"/>
  <c r="L422" i="12"/>
  <c r="P420" i="12"/>
  <c r="O420" i="12"/>
  <c r="N420" i="12"/>
  <c r="H444" i="12"/>
  <c r="H445" i="12" l="1"/>
  <c r="M422" i="12"/>
  <c r="L423" i="12"/>
  <c r="N421" i="12"/>
  <c r="P421" i="12"/>
  <c r="O421" i="12"/>
  <c r="O422" i="12" l="1"/>
  <c r="N422" i="12"/>
  <c r="P422" i="12"/>
  <c r="M423" i="12"/>
  <c r="L424" i="12"/>
  <c r="H446" i="12"/>
  <c r="O423" i="12" l="1"/>
  <c r="P423" i="12"/>
  <c r="N423" i="12"/>
  <c r="H447" i="12"/>
  <c r="M424" i="12"/>
  <c r="L425" i="12"/>
  <c r="M425" i="12" l="1"/>
  <c r="L426" i="12"/>
  <c r="O424" i="12"/>
  <c r="P424" i="12"/>
  <c r="N424" i="12"/>
  <c r="H448" i="12"/>
  <c r="H449" i="12" l="1"/>
  <c r="M426" i="12"/>
  <c r="L427" i="12"/>
  <c r="O425" i="12"/>
  <c r="N425" i="12"/>
  <c r="P425" i="12"/>
  <c r="N426" i="12" l="1"/>
  <c r="P426" i="12"/>
  <c r="O426" i="12"/>
  <c r="H450" i="12"/>
  <c r="M427" i="12"/>
  <c r="L428" i="12"/>
  <c r="M428" i="12" l="1"/>
  <c r="L429" i="12"/>
  <c r="P427" i="12"/>
  <c r="N427" i="12"/>
  <c r="O427" i="12"/>
  <c r="H451" i="12"/>
  <c r="H452" i="12" l="1"/>
  <c r="M429" i="12"/>
  <c r="L430" i="12"/>
  <c r="N428" i="12"/>
  <c r="O428" i="12"/>
  <c r="P428" i="12"/>
  <c r="O429" i="12" l="1"/>
  <c r="N429" i="12"/>
  <c r="P429" i="12"/>
  <c r="H453" i="12"/>
  <c r="M430" i="12"/>
  <c r="L431" i="12"/>
  <c r="H454" i="12" l="1"/>
  <c r="M431" i="12"/>
  <c r="L432" i="12"/>
  <c r="N430" i="12"/>
  <c r="P430" i="12"/>
  <c r="O430" i="12"/>
  <c r="M432" i="12" l="1"/>
  <c r="L433" i="12"/>
  <c r="O431" i="12"/>
  <c r="P431" i="12"/>
  <c r="N431" i="12"/>
  <c r="H455" i="12"/>
  <c r="H456" i="12" l="1"/>
  <c r="M433" i="12"/>
  <c r="L434" i="12"/>
  <c r="O432" i="12"/>
  <c r="N432" i="12"/>
  <c r="P432" i="12"/>
  <c r="N433" i="12" l="1"/>
  <c r="P433" i="12"/>
  <c r="O433" i="12"/>
  <c r="M434" i="12"/>
  <c r="L435" i="12"/>
  <c r="H457" i="12"/>
  <c r="P434" i="12" l="1"/>
  <c r="N434" i="12"/>
  <c r="O434" i="12"/>
  <c r="H458" i="12"/>
  <c r="M435" i="12"/>
  <c r="L436" i="12"/>
  <c r="M436" i="12" l="1"/>
  <c r="L437" i="12"/>
  <c r="N435" i="12"/>
  <c r="P435" i="12"/>
  <c r="O435" i="12"/>
  <c r="H459" i="12"/>
  <c r="M437" i="12" l="1"/>
  <c r="L438" i="12"/>
  <c r="H460" i="12"/>
  <c r="N436" i="12"/>
  <c r="P436" i="12"/>
  <c r="O436" i="12"/>
  <c r="H461" i="12" l="1"/>
  <c r="M438" i="12"/>
  <c r="L439" i="12"/>
  <c r="N437" i="12"/>
  <c r="P437" i="12"/>
  <c r="O437" i="12"/>
  <c r="M439" i="12" l="1"/>
  <c r="L440" i="12"/>
  <c r="P438" i="12"/>
  <c r="O438" i="12"/>
  <c r="N438" i="12"/>
  <c r="H462" i="12"/>
  <c r="M440" i="12" l="1"/>
  <c r="L441" i="12"/>
  <c r="H463" i="12"/>
  <c r="P439" i="12"/>
  <c r="N439" i="12"/>
  <c r="O439" i="12"/>
  <c r="H464" i="12" l="1"/>
  <c r="M441" i="12"/>
  <c r="L442" i="12"/>
  <c r="O440" i="12"/>
  <c r="N440" i="12"/>
  <c r="P440" i="12"/>
  <c r="M442" i="12" l="1"/>
  <c r="L443" i="12"/>
  <c r="O441" i="12"/>
  <c r="N441" i="12"/>
  <c r="P441" i="12"/>
  <c r="H465" i="12"/>
  <c r="H466" i="12" l="1"/>
  <c r="M443" i="12"/>
  <c r="L444" i="12"/>
  <c r="N442" i="12"/>
  <c r="P442" i="12"/>
  <c r="O442" i="12"/>
  <c r="M444" i="12" l="1"/>
  <c r="L445" i="12"/>
  <c r="N443" i="12"/>
  <c r="O443" i="12"/>
  <c r="P443" i="12"/>
  <c r="H467" i="12"/>
  <c r="M445" i="12" l="1"/>
  <c r="L446" i="12"/>
  <c r="H468" i="12"/>
  <c r="P444" i="12"/>
  <c r="O444" i="12"/>
  <c r="N444" i="12"/>
  <c r="H469" i="12" l="1"/>
  <c r="M446" i="12"/>
  <c r="L447" i="12"/>
  <c r="O445" i="12"/>
  <c r="N445" i="12"/>
  <c r="P445" i="12"/>
  <c r="M447" i="12" l="1"/>
  <c r="L448" i="12"/>
  <c r="N446" i="12"/>
  <c r="P446" i="12"/>
  <c r="O446" i="12"/>
  <c r="H470" i="12"/>
  <c r="H471" i="12" l="1"/>
  <c r="M448" i="12"/>
  <c r="L449" i="12"/>
  <c r="N447" i="12"/>
  <c r="O447" i="12"/>
  <c r="P447" i="12"/>
  <c r="M449" i="12" l="1"/>
  <c r="L450" i="12"/>
  <c r="P448" i="12"/>
  <c r="N448" i="12"/>
  <c r="O448" i="12"/>
  <c r="H472" i="12"/>
  <c r="M450" i="12" l="1"/>
  <c r="L451" i="12"/>
  <c r="H473" i="12"/>
  <c r="P449" i="12"/>
  <c r="N449" i="12"/>
  <c r="O449" i="12"/>
  <c r="H474" i="12" l="1"/>
  <c r="M451" i="12"/>
  <c r="L452" i="12"/>
  <c r="O450" i="12"/>
  <c r="P450" i="12"/>
  <c r="N450" i="12"/>
  <c r="M452" i="12" l="1"/>
  <c r="L453" i="12"/>
  <c r="P451" i="12"/>
  <c r="O451" i="12"/>
  <c r="N451" i="12"/>
  <c r="H475" i="12"/>
  <c r="M453" i="12" l="1"/>
  <c r="L454" i="12"/>
  <c r="H476" i="12"/>
  <c r="O452" i="12"/>
  <c r="N452" i="12"/>
  <c r="P452" i="12"/>
  <c r="H477" i="12" l="1"/>
  <c r="M454" i="12"/>
  <c r="L455" i="12"/>
  <c r="O453" i="12"/>
  <c r="N453" i="12"/>
  <c r="P453" i="12"/>
  <c r="M455" i="12" l="1"/>
  <c r="L456" i="12"/>
  <c r="O454" i="12"/>
  <c r="N454" i="12"/>
  <c r="P454" i="12"/>
  <c r="H478" i="12"/>
  <c r="H479" i="12" l="1"/>
  <c r="M456" i="12"/>
  <c r="L457" i="12"/>
  <c r="P455" i="12"/>
  <c r="O455" i="12"/>
  <c r="N455" i="12"/>
  <c r="M457" i="12" l="1"/>
  <c r="L458" i="12"/>
  <c r="O456" i="12"/>
  <c r="N456" i="12"/>
  <c r="P456" i="12"/>
  <c r="H480" i="12"/>
  <c r="M458" i="12" l="1"/>
  <c r="L459" i="12"/>
  <c r="H481" i="12"/>
  <c r="O457" i="12"/>
  <c r="P457" i="12"/>
  <c r="N457" i="12"/>
  <c r="M459" i="12" l="1"/>
  <c r="L460" i="12"/>
  <c r="H482" i="12"/>
  <c r="O458" i="12"/>
  <c r="N458" i="12"/>
  <c r="P458" i="12"/>
  <c r="H483" i="12" l="1"/>
  <c r="M460" i="12"/>
  <c r="L461" i="12"/>
  <c r="O459" i="12"/>
  <c r="P459" i="12"/>
  <c r="N459" i="12"/>
  <c r="M461" i="12" l="1"/>
  <c r="L462" i="12"/>
  <c r="P460" i="12"/>
  <c r="O460" i="12"/>
  <c r="N460" i="12"/>
  <c r="H484" i="12"/>
  <c r="M462" i="12" l="1"/>
  <c r="L463" i="12"/>
  <c r="N461" i="12"/>
  <c r="P461" i="12"/>
  <c r="O461" i="12"/>
  <c r="H485" i="12"/>
  <c r="H486" i="12" l="1"/>
  <c r="M463" i="12"/>
  <c r="L464" i="12"/>
  <c r="O462" i="12"/>
  <c r="N462" i="12"/>
  <c r="P462" i="12"/>
  <c r="M464" i="12" l="1"/>
  <c r="L465" i="12"/>
  <c r="O463" i="12"/>
  <c r="P463" i="12"/>
  <c r="N463" i="12"/>
  <c r="H487" i="12"/>
  <c r="M465" i="12" l="1"/>
  <c r="L466" i="12"/>
  <c r="H488" i="12"/>
  <c r="P464" i="12"/>
  <c r="N464" i="12"/>
  <c r="O464" i="12"/>
  <c r="H489" i="12" l="1"/>
  <c r="M466" i="12"/>
  <c r="L467" i="12"/>
  <c r="O465" i="12"/>
  <c r="N465" i="12"/>
  <c r="P465" i="12"/>
  <c r="M467" i="12" l="1"/>
  <c r="L468" i="12"/>
  <c r="N466" i="12"/>
  <c r="P466" i="12"/>
  <c r="O466" i="12"/>
  <c r="H490" i="12"/>
  <c r="H491" i="12" l="1"/>
  <c r="M468" i="12"/>
  <c r="L469" i="12"/>
  <c r="N467" i="12"/>
  <c r="P467" i="12"/>
  <c r="O467" i="12"/>
  <c r="M469" i="12" l="1"/>
  <c r="L470" i="12"/>
  <c r="P468" i="12"/>
  <c r="O468" i="12"/>
  <c r="N468" i="12"/>
  <c r="H492" i="12"/>
  <c r="H493" i="12" l="1"/>
  <c r="M470" i="12"/>
  <c r="L471" i="12"/>
  <c r="O469" i="12"/>
  <c r="P469" i="12"/>
  <c r="N469" i="12"/>
  <c r="M471" i="12" l="1"/>
  <c r="L472" i="12"/>
  <c r="P470" i="12"/>
  <c r="N470" i="12"/>
  <c r="O470" i="12"/>
  <c r="H494" i="12"/>
  <c r="M472" i="12" l="1"/>
  <c r="L473" i="12"/>
  <c r="H495" i="12"/>
  <c r="N471" i="12"/>
  <c r="P471" i="12"/>
  <c r="O471" i="12"/>
  <c r="H496" i="12" l="1"/>
  <c r="M473" i="12"/>
  <c r="L474" i="12"/>
  <c r="P472" i="12"/>
  <c r="N472" i="12"/>
  <c r="O472" i="12"/>
  <c r="M474" i="12" l="1"/>
  <c r="L475" i="12"/>
  <c r="O473" i="12"/>
  <c r="N473" i="12"/>
  <c r="P473" i="12"/>
  <c r="H497" i="12"/>
  <c r="M475" i="12" l="1"/>
  <c r="L476" i="12"/>
  <c r="H498" i="12"/>
  <c r="P474" i="12"/>
  <c r="O474" i="12"/>
  <c r="N474" i="12"/>
  <c r="H499" i="12" l="1"/>
  <c r="M476" i="12"/>
  <c r="L477" i="12"/>
  <c r="P475" i="12"/>
  <c r="N475" i="12"/>
  <c r="O475" i="12"/>
  <c r="M477" i="12" l="1"/>
  <c r="L478" i="12"/>
  <c r="N476" i="12"/>
  <c r="P476" i="12"/>
  <c r="O476" i="12"/>
  <c r="H500" i="12"/>
  <c r="M478" i="12" l="1"/>
  <c r="L479" i="12"/>
  <c r="H501" i="12"/>
  <c r="P477" i="12"/>
  <c r="O477" i="12"/>
  <c r="N477" i="12"/>
  <c r="M479" i="12" l="1"/>
  <c r="L480" i="12"/>
  <c r="H502" i="12"/>
  <c r="P478" i="12"/>
  <c r="O478" i="12"/>
  <c r="N478" i="12"/>
  <c r="H503" i="12" l="1"/>
  <c r="M480" i="12"/>
  <c r="L481" i="12"/>
  <c r="P479" i="12"/>
  <c r="O479" i="12"/>
  <c r="N479" i="12"/>
  <c r="M481" i="12" l="1"/>
  <c r="L482" i="12"/>
  <c r="O480" i="12"/>
  <c r="P480" i="12"/>
  <c r="N480" i="12"/>
  <c r="H504" i="12"/>
  <c r="H505" i="12" l="1"/>
  <c r="M482" i="12"/>
  <c r="L483" i="12"/>
  <c r="N481" i="12"/>
  <c r="O481" i="12"/>
  <c r="P481" i="12"/>
  <c r="H506" i="12" l="1"/>
  <c r="M483" i="12"/>
  <c r="L484" i="12"/>
  <c r="O482" i="12"/>
  <c r="N482" i="12"/>
  <c r="P482" i="12"/>
  <c r="M484" i="12" l="1"/>
  <c r="L485" i="12"/>
  <c r="P483" i="12"/>
  <c r="O483" i="12"/>
  <c r="N483" i="12"/>
  <c r="H507" i="12"/>
  <c r="M485" i="12" l="1"/>
  <c r="L486" i="12"/>
  <c r="H508" i="12"/>
  <c r="O484" i="12"/>
  <c r="N484" i="12"/>
  <c r="P484" i="12"/>
  <c r="H509" i="12" l="1"/>
  <c r="M486" i="12"/>
  <c r="L487" i="12"/>
  <c r="P485" i="12"/>
  <c r="N485" i="12"/>
  <c r="O485" i="12"/>
  <c r="O486" i="12" l="1"/>
  <c r="N486" i="12"/>
  <c r="P486" i="12"/>
  <c r="M487" i="12"/>
  <c r="L488" i="12"/>
  <c r="H510" i="12"/>
  <c r="H511" i="12" l="1"/>
  <c r="O487" i="12"/>
  <c r="P487" i="12"/>
  <c r="N487" i="12"/>
  <c r="M488" i="12"/>
  <c r="L489" i="12"/>
  <c r="H512" i="12" l="1"/>
  <c r="M489" i="12"/>
  <c r="L490" i="12"/>
  <c r="N488" i="12"/>
  <c r="P488" i="12"/>
  <c r="O488" i="12"/>
  <c r="O489" i="12" l="1"/>
  <c r="P489" i="12"/>
  <c r="N489" i="12"/>
  <c r="M490" i="12"/>
  <c r="L491" i="12"/>
  <c r="H513" i="12"/>
  <c r="O490" i="12" l="1"/>
  <c r="P490" i="12"/>
  <c r="N490" i="12"/>
  <c r="H514" i="12"/>
  <c r="M491" i="12"/>
  <c r="L492" i="12"/>
  <c r="M492" i="12" l="1"/>
  <c r="L493" i="12"/>
  <c r="O491" i="12"/>
  <c r="N491" i="12"/>
  <c r="P491" i="12"/>
  <c r="H515" i="12"/>
  <c r="H516" i="12" l="1"/>
  <c r="M493" i="12"/>
  <c r="L494" i="12"/>
  <c r="P492" i="12"/>
  <c r="N492" i="12"/>
  <c r="O492" i="12"/>
  <c r="O493" i="12" l="1"/>
  <c r="N493" i="12"/>
  <c r="P493" i="12"/>
  <c r="M494" i="12"/>
  <c r="L495" i="12"/>
  <c r="H517" i="12"/>
  <c r="P494" i="12" l="1"/>
  <c r="N494" i="12"/>
  <c r="O494" i="12"/>
  <c r="H518" i="12"/>
  <c r="M495" i="12"/>
  <c r="L496" i="12"/>
  <c r="M496" i="12" l="1"/>
  <c r="L497" i="12"/>
  <c r="N495" i="12"/>
  <c r="P495" i="12"/>
  <c r="O495" i="12"/>
  <c r="H519" i="12"/>
  <c r="H520" i="12" l="1"/>
  <c r="M497" i="12"/>
  <c r="L498" i="12"/>
  <c r="O496" i="12"/>
  <c r="P496" i="12"/>
  <c r="N496" i="12"/>
  <c r="M498" i="12" l="1"/>
  <c r="L499" i="12"/>
  <c r="P497" i="12"/>
  <c r="O497" i="12"/>
  <c r="N497" i="12"/>
  <c r="H521" i="12"/>
  <c r="H522" i="12" l="1"/>
  <c r="M499" i="12"/>
  <c r="L500" i="12"/>
  <c r="N498" i="12"/>
  <c r="P498" i="12"/>
  <c r="O498" i="12"/>
  <c r="P499" i="12" l="1"/>
  <c r="O499" i="12"/>
  <c r="N499" i="12"/>
  <c r="M500" i="12"/>
  <c r="L501" i="12"/>
  <c r="H523" i="12"/>
  <c r="P500" i="12" l="1"/>
  <c r="O500" i="12"/>
  <c r="N500" i="12"/>
  <c r="H524" i="12"/>
  <c r="M501" i="12"/>
  <c r="L502" i="12"/>
  <c r="H525" i="12" l="1"/>
  <c r="M502" i="12"/>
  <c r="L503" i="12"/>
  <c r="N501" i="12"/>
  <c r="O501" i="12"/>
  <c r="P501" i="12"/>
  <c r="M503" i="12" l="1"/>
  <c r="L504" i="12"/>
  <c r="P502" i="12"/>
  <c r="O502" i="12"/>
  <c r="N502" i="12"/>
  <c r="H526" i="12"/>
  <c r="H527" i="12" l="1"/>
  <c r="M504" i="12"/>
  <c r="L505" i="12"/>
  <c r="O503" i="12"/>
  <c r="N503" i="12"/>
  <c r="P503" i="12"/>
  <c r="M505" i="12" l="1"/>
  <c r="L506" i="12"/>
  <c r="N504" i="12"/>
  <c r="P504" i="12"/>
  <c r="O504" i="12"/>
  <c r="H528" i="12"/>
  <c r="H529" i="12" l="1"/>
  <c r="M506" i="12"/>
  <c r="L507" i="12"/>
  <c r="P505" i="12"/>
  <c r="N505" i="12"/>
  <c r="O505" i="12"/>
  <c r="M507" i="12" l="1"/>
  <c r="L508" i="12"/>
  <c r="P506" i="12"/>
  <c r="N506" i="12"/>
  <c r="O506" i="12"/>
  <c r="H530" i="12"/>
  <c r="M508" i="12" l="1"/>
  <c r="L509" i="12"/>
  <c r="H531" i="12"/>
  <c r="N507" i="12"/>
  <c r="O507" i="12"/>
  <c r="P507" i="12"/>
  <c r="M509" i="12" l="1"/>
  <c r="L510" i="12"/>
  <c r="H532" i="12"/>
  <c r="P508" i="12"/>
  <c r="N508" i="12"/>
  <c r="O508" i="12"/>
  <c r="H533" i="12" l="1"/>
  <c r="M510" i="12"/>
  <c r="L511" i="12"/>
  <c r="O509" i="12"/>
  <c r="N509" i="12"/>
  <c r="P509" i="12"/>
  <c r="M511" i="12" l="1"/>
  <c r="L512" i="12"/>
  <c r="N510" i="12"/>
  <c r="O510" i="12"/>
  <c r="P510" i="12"/>
  <c r="H534" i="12"/>
  <c r="H535" i="12" l="1"/>
  <c r="M512" i="12"/>
  <c r="L513" i="12"/>
  <c r="O511" i="12"/>
  <c r="P511" i="12"/>
  <c r="N511" i="12"/>
  <c r="M513" i="12" l="1"/>
  <c r="L514" i="12"/>
  <c r="P512" i="12"/>
  <c r="N512" i="12"/>
  <c r="O512" i="12"/>
  <c r="H536" i="12"/>
  <c r="H537" i="12" l="1"/>
  <c r="M514" i="12"/>
  <c r="L515" i="12"/>
  <c r="P513" i="12"/>
  <c r="N513" i="12"/>
  <c r="O513" i="12"/>
  <c r="M515" i="12" l="1"/>
  <c r="L516" i="12"/>
  <c r="N514" i="12"/>
  <c r="P514" i="12"/>
  <c r="O514" i="12"/>
  <c r="H538" i="12"/>
  <c r="H539" i="12" l="1"/>
  <c r="M516" i="12"/>
  <c r="L517" i="12"/>
  <c r="O515" i="12"/>
  <c r="N515" i="12"/>
  <c r="P515" i="12"/>
  <c r="M517" i="12" l="1"/>
  <c r="L518" i="12"/>
  <c r="N516" i="12"/>
  <c r="O516" i="12"/>
  <c r="P516" i="12"/>
  <c r="H540" i="12"/>
  <c r="H541" i="12" l="1"/>
  <c r="M518" i="12"/>
  <c r="L519" i="12"/>
  <c r="P517" i="12"/>
  <c r="N517" i="12"/>
  <c r="O517" i="12"/>
  <c r="M519" i="12" l="1"/>
  <c r="L520" i="12"/>
  <c r="O518" i="12"/>
  <c r="P518" i="12"/>
  <c r="N518" i="12"/>
  <c r="H542" i="12"/>
  <c r="M520" i="12" l="1"/>
  <c r="L521" i="12"/>
  <c r="H543" i="12"/>
  <c r="P519" i="12"/>
  <c r="O519" i="12"/>
  <c r="N519" i="12"/>
  <c r="H544" i="12" l="1"/>
  <c r="M521" i="12"/>
  <c r="L522" i="12"/>
  <c r="N520" i="12"/>
  <c r="O520" i="12"/>
  <c r="P520" i="12"/>
  <c r="M522" i="12" l="1"/>
  <c r="L523" i="12"/>
  <c r="O521" i="12"/>
  <c r="P521" i="12"/>
  <c r="N521" i="12"/>
  <c r="H545" i="12"/>
  <c r="H546" i="12" l="1"/>
  <c r="M523" i="12"/>
  <c r="L524" i="12"/>
  <c r="N522" i="12"/>
  <c r="P522" i="12"/>
  <c r="O522" i="12"/>
  <c r="M524" i="12" l="1"/>
  <c r="L525" i="12"/>
  <c r="P523" i="12"/>
  <c r="O523" i="12"/>
  <c r="N523" i="12"/>
  <c r="H547" i="12"/>
  <c r="M525" i="12" l="1"/>
  <c r="L526" i="12"/>
  <c r="H548" i="12"/>
  <c r="O524" i="12"/>
  <c r="N524" i="12"/>
  <c r="P524" i="12"/>
  <c r="M526" i="12" l="1"/>
  <c r="L527" i="12"/>
  <c r="H549" i="12"/>
  <c r="N525" i="12"/>
  <c r="P525" i="12"/>
  <c r="O525" i="12"/>
  <c r="M527" i="12" l="1"/>
  <c r="L528" i="12"/>
  <c r="H550" i="12"/>
  <c r="N526" i="12"/>
  <c r="O526" i="12"/>
  <c r="P526" i="12"/>
  <c r="M528" i="12" l="1"/>
  <c r="L529" i="12"/>
  <c r="H551" i="12"/>
  <c r="O527" i="12"/>
  <c r="P527" i="12"/>
  <c r="N527" i="12"/>
  <c r="H552" i="12" l="1"/>
  <c r="M529" i="12"/>
  <c r="L530" i="12"/>
  <c r="N528" i="12"/>
  <c r="P528" i="12"/>
  <c r="O528" i="12"/>
  <c r="M530" i="12" l="1"/>
  <c r="L531" i="12"/>
  <c r="O529" i="12"/>
  <c r="P529" i="12"/>
  <c r="N529" i="12"/>
  <c r="H553" i="12"/>
  <c r="H554" i="12" l="1"/>
  <c r="M531" i="12"/>
  <c r="L532" i="12"/>
  <c r="P530" i="12"/>
  <c r="N530" i="12"/>
  <c r="O530" i="12"/>
  <c r="M532" i="12" l="1"/>
  <c r="L533" i="12"/>
  <c r="N531" i="12"/>
  <c r="O531" i="12"/>
  <c r="P531" i="12"/>
  <c r="H555" i="12"/>
  <c r="H556" i="12" l="1"/>
  <c r="M533" i="12"/>
  <c r="L534" i="12"/>
  <c r="N532" i="12"/>
  <c r="P532" i="12"/>
  <c r="O532" i="12"/>
  <c r="M534" i="12" l="1"/>
  <c r="L535" i="12"/>
  <c r="P533" i="12"/>
  <c r="N533" i="12"/>
  <c r="O533" i="12"/>
  <c r="H557" i="12"/>
  <c r="M535" i="12" l="1"/>
  <c r="L536" i="12"/>
  <c r="H558" i="12"/>
  <c r="N534" i="12"/>
  <c r="P534" i="12"/>
  <c r="O534" i="12"/>
  <c r="H559" i="12" l="1"/>
  <c r="M536" i="12"/>
  <c r="L537" i="12"/>
  <c r="N535" i="12"/>
  <c r="O535" i="12"/>
  <c r="P535" i="12"/>
  <c r="M537" i="12" l="1"/>
  <c r="L538" i="12"/>
  <c r="P536" i="12"/>
  <c r="N536" i="12"/>
  <c r="O536" i="12"/>
  <c r="H560" i="12"/>
  <c r="H561" i="12" l="1"/>
  <c r="M538" i="12"/>
  <c r="L539" i="12"/>
  <c r="O537" i="12"/>
  <c r="N537" i="12"/>
  <c r="P537" i="12"/>
  <c r="M539" i="12" l="1"/>
  <c r="L540" i="12"/>
  <c r="O538" i="12"/>
  <c r="N538" i="12"/>
  <c r="P538" i="12"/>
  <c r="H562" i="12"/>
  <c r="H563" i="12" l="1"/>
  <c r="M540" i="12"/>
  <c r="L541" i="12"/>
  <c r="P539" i="12"/>
  <c r="O539" i="12"/>
  <c r="N539" i="12"/>
  <c r="M541" i="12" l="1"/>
  <c r="L542" i="12"/>
  <c r="N540" i="12"/>
  <c r="P540" i="12"/>
  <c r="O540" i="12"/>
  <c r="H564" i="12"/>
  <c r="M542" i="12" l="1"/>
  <c r="L543" i="12"/>
  <c r="H565" i="12"/>
  <c r="P541" i="12"/>
  <c r="O541" i="12"/>
  <c r="N541" i="12"/>
  <c r="M543" i="12" l="1"/>
  <c r="L544" i="12"/>
  <c r="H566" i="12"/>
  <c r="P542" i="12"/>
  <c r="O542" i="12"/>
  <c r="N542" i="12"/>
  <c r="H567" i="12" l="1"/>
  <c r="M544" i="12"/>
  <c r="L545" i="12"/>
  <c r="O543" i="12"/>
  <c r="N543" i="12"/>
  <c r="P543" i="12"/>
  <c r="M545" i="12" l="1"/>
  <c r="L546" i="12"/>
  <c r="P544" i="12"/>
  <c r="O544" i="12"/>
  <c r="N544" i="12"/>
  <c r="H568" i="12"/>
  <c r="M546" i="12" l="1"/>
  <c r="L547" i="12"/>
  <c r="H569" i="12"/>
  <c r="O545" i="12"/>
  <c r="P545" i="12"/>
  <c r="N545" i="12"/>
  <c r="H570" i="12" l="1"/>
  <c r="M547" i="12"/>
  <c r="L548" i="12"/>
  <c r="O546" i="12"/>
  <c r="N546" i="12"/>
  <c r="P546" i="12"/>
  <c r="M548" i="12" l="1"/>
  <c r="L549" i="12"/>
  <c r="P547" i="12"/>
  <c r="N547" i="12"/>
  <c r="O547" i="12"/>
  <c r="H571" i="12"/>
  <c r="H572" i="12" l="1"/>
  <c r="M549" i="12"/>
  <c r="L550" i="12"/>
  <c r="N548" i="12"/>
  <c r="O548" i="12"/>
  <c r="P548" i="12"/>
  <c r="M550" i="12" l="1"/>
  <c r="L551" i="12"/>
  <c r="N549" i="12"/>
  <c r="O549" i="12"/>
  <c r="P549" i="12"/>
  <c r="H573" i="12"/>
  <c r="M551" i="12" l="1"/>
  <c r="L552" i="12"/>
  <c r="H574" i="12"/>
  <c r="N550" i="12"/>
  <c r="P550" i="12"/>
  <c r="O550" i="12"/>
  <c r="H575" i="12" l="1"/>
  <c r="M552" i="12"/>
  <c r="L553" i="12"/>
  <c r="P551" i="12"/>
  <c r="N551" i="12"/>
  <c r="O551" i="12"/>
  <c r="M553" i="12" l="1"/>
  <c r="L554" i="12"/>
  <c r="N552" i="12"/>
  <c r="P552" i="12"/>
  <c r="O552" i="12"/>
  <c r="H576" i="12"/>
  <c r="H577" i="12" l="1"/>
  <c r="M554" i="12"/>
  <c r="L555" i="12"/>
  <c r="P553" i="12"/>
  <c r="O553" i="12"/>
  <c r="N553" i="12"/>
  <c r="P554" i="12" l="1"/>
  <c r="O554" i="12"/>
  <c r="N554" i="12"/>
  <c r="M555" i="12"/>
  <c r="L556" i="12"/>
  <c r="H578" i="12"/>
  <c r="N555" i="12" l="1"/>
  <c r="P555" i="12"/>
  <c r="O555" i="12"/>
  <c r="H579" i="12"/>
  <c r="M556" i="12"/>
  <c r="L557" i="12"/>
  <c r="M557" i="12" l="1"/>
  <c r="L558" i="12"/>
  <c r="N556" i="12"/>
  <c r="P556" i="12"/>
  <c r="O556" i="12"/>
  <c r="H580" i="12"/>
  <c r="H581" i="12" l="1"/>
  <c r="M558" i="12"/>
  <c r="L559" i="12"/>
  <c r="N557" i="12"/>
  <c r="O557" i="12"/>
  <c r="P557" i="12"/>
  <c r="M559" i="12" l="1"/>
  <c r="L560" i="12"/>
  <c r="O558" i="12"/>
  <c r="P558" i="12"/>
  <c r="N558" i="12"/>
  <c r="H582" i="12"/>
  <c r="M560" i="12" l="1"/>
  <c r="L561" i="12"/>
  <c r="H583" i="12"/>
  <c r="P559" i="12"/>
  <c r="N559" i="12"/>
  <c r="O559" i="12"/>
  <c r="H584" i="12" l="1"/>
  <c r="M561" i="12"/>
  <c r="L562" i="12"/>
  <c r="P560" i="12"/>
  <c r="O560" i="12"/>
  <c r="N560" i="12"/>
  <c r="M562" i="12" l="1"/>
  <c r="L563" i="12"/>
  <c r="N561" i="12"/>
  <c r="P561" i="12"/>
  <c r="O561" i="12"/>
  <c r="H585" i="12"/>
  <c r="H586" i="12" l="1"/>
  <c r="M563" i="12"/>
  <c r="L564" i="12"/>
  <c r="O562" i="12"/>
  <c r="P562" i="12"/>
  <c r="N562" i="12"/>
  <c r="M564" i="12" l="1"/>
  <c r="L565" i="12"/>
  <c r="N563" i="12"/>
  <c r="O563" i="12"/>
  <c r="P563" i="12"/>
  <c r="H587" i="12"/>
  <c r="M565" i="12" l="1"/>
  <c r="L566" i="12"/>
  <c r="H588" i="12"/>
  <c r="P564" i="12"/>
  <c r="O564" i="12"/>
  <c r="N564" i="12"/>
  <c r="H589" i="12" l="1"/>
  <c r="M566" i="12"/>
  <c r="L567" i="12"/>
  <c r="N565" i="12"/>
  <c r="P565" i="12"/>
  <c r="O565" i="12"/>
  <c r="M567" i="12" l="1"/>
  <c r="L568" i="12"/>
  <c r="O566" i="12"/>
  <c r="N566" i="12"/>
  <c r="P566" i="12"/>
  <c r="H590" i="12"/>
  <c r="H591" i="12" l="1"/>
  <c r="M568" i="12"/>
  <c r="L569" i="12"/>
  <c r="N567" i="12"/>
  <c r="O567" i="12"/>
  <c r="P567" i="12"/>
  <c r="M569" i="12" l="1"/>
  <c r="L570" i="12"/>
  <c r="O568" i="12"/>
  <c r="N568" i="12"/>
  <c r="P568" i="12"/>
  <c r="H592" i="12"/>
  <c r="M570" i="12" l="1"/>
  <c r="L571" i="12"/>
  <c r="H593" i="12"/>
  <c r="P569" i="12"/>
  <c r="O569" i="12"/>
  <c r="N569" i="12"/>
  <c r="M571" i="12" l="1"/>
  <c r="L572" i="12"/>
  <c r="H594" i="12"/>
  <c r="P570" i="12"/>
  <c r="N570" i="12"/>
  <c r="O570" i="12"/>
  <c r="M572" i="12" l="1"/>
  <c r="L573" i="12"/>
  <c r="H595" i="12"/>
  <c r="P571" i="12"/>
  <c r="O571" i="12"/>
  <c r="N571" i="12"/>
  <c r="H596" i="12" l="1"/>
  <c r="M573" i="12"/>
  <c r="L574" i="12"/>
  <c r="P572" i="12"/>
  <c r="O572" i="12"/>
  <c r="N572" i="12"/>
  <c r="M574" i="12" l="1"/>
  <c r="L575" i="12"/>
  <c r="N573" i="12"/>
  <c r="P573" i="12"/>
  <c r="O573" i="12"/>
  <c r="H597" i="12"/>
  <c r="M575" i="12" l="1"/>
  <c r="L576" i="12"/>
  <c r="H598" i="12"/>
  <c r="N574" i="12"/>
  <c r="O574" i="12"/>
  <c r="P574" i="12"/>
  <c r="H599" i="12" l="1"/>
  <c r="M576" i="12"/>
  <c r="L577" i="12"/>
  <c r="P575" i="12"/>
  <c r="N575" i="12"/>
  <c r="O575" i="12"/>
  <c r="M577" i="12" l="1"/>
  <c r="L578" i="12"/>
  <c r="O576" i="12"/>
  <c r="N576" i="12"/>
  <c r="P576" i="12"/>
  <c r="H600" i="12"/>
  <c r="M578" i="12" l="1"/>
  <c r="L579" i="12"/>
  <c r="H601" i="12"/>
  <c r="N577" i="12"/>
  <c r="O577" i="12"/>
  <c r="P577" i="12"/>
  <c r="M579" i="12" l="1"/>
  <c r="L580" i="12"/>
  <c r="H602" i="12"/>
  <c r="N578" i="12"/>
  <c r="P578" i="12"/>
  <c r="O578" i="12"/>
  <c r="M580" i="12" l="1"/>
  <c r="L581" i="12"/>
  <c r="H603" i="12"/>
  <c r="N579" i="12"/>
  <c r="O579" i="12"/>
  <c r="P579" i="12"/>
  <c r="H604" i="12" l="1"/>
  <c r="M581" i="12"/>
  <c r="L582" i="12"/>
  <c r="N580" i="12"/>
  <c r="O580" i="12"/>
  <c r="P580" i="12"/>
  <c r="M582" i="12" l="1"/>
  <c r="L583" i="12"/>
  <c r="N581" i="12"/>
  <c r="P581" i="12"/>
  <c r="O581" i="12"/>
  <c r="H605" i="12"/>
  <c r="M583" i="12" l="1"/>
  <c r="L584" i="12"/>
  <c r="H606" i="12"/>
  <c r="O582" i="12"/>
  <c r="N582" i="12"/>
  <c r="P582" i="12"/>
  <c r="M584" i="12" l="1"/>
  <c r="L585" i="12"/>
  <c r="H607" i="12"/>
  <c r="N583" i="12"/>
  <c r="P583" i="12"/>
  <c r="O583" i="12"/>
  <c r="H608" i="12" l="1"/>
  <c r="M585" i="12"/>
  <c r="L586" i="12"/>
  <c r="O584" i="12"/>
  <c r="P584" i="12"/>
  <c r="N584" i="12"/>
  <c r="M586" i="12" l="1"/>
  <c r="L587" i="12"/>
  <c r="P585" i="12"/>
  <c r="O585" i="12"/>
  <c r="N585" i="12"/>
  <c r="H609" i="12"/>
  <c r="M587" i="12" l="1"/>
  <c r="L588" i="12"/>
  <c r="H610" i="12"/>
  <c r="N586" i="12"/>
  <c r="P586" i="12"/>
  <c r="O586" i="12"/>
  <c r="H611" i="12" l="1"/>
  <c r="M588" i="12"/>
  <c r="L589" i="12"/>
  <c r="N587" i="12"/>
  <c r="P587" i="12"/>
  <c r="O587" i="12"/>
  <c r="M589" i="12" l="1"/>
  <c r="L590" i="12"/>
  <c r="N588" i="12"/>
  <c r="O588" i="12"/>
  <c r="P588" i="12"/>
  <c r="H612" i="12"/>
  <c r="H613" i="12" l="1"/>
  <c r="M590" i="12"/>
  <c r="L591" i="12"/>
  <c r="O589" i="12"/>
  <c r="P589" i="12"/>
  <c r="N589" i="12"/>
  <c r="M591" i="12" l="1"/>
  <c r="L592" i="12"/>
  <c r="P590" i="12"/>
  <c r="N590" i="12"/>
  <c r="O590" i="12"/>
  <c r="H614" i="12"/>
  <c r="H615" i="12" l="1"/>
  <c r="M592" i="12"/>
  <c r="L593" i="12"/>
  <c r="N591" i="12"/>
  <c r="O591" i="12"/>
  <c r="P591" i="12"/>
  <c r="M593" i="12" l="1"/>
  <c r="L594" i="12"/>
  <c r="O592" i="12"/>
  <c r="P592" i="12"/>
  <c r="N592" i="12"/>
  <c r="H616" i="12"/>
  <c r="H617" i="12" l="1"/>
  <c r="M594" i="12"/>
  <c r="L595" i="12"/>
  <c r="N593" i="12"/>
  <c r="P593" i="12"/>
  <c r="O593" i="12"/>
  <c r="M595" i="12" l="1"/>
  <c r="L596" i="12"/>
  <c r="P594" i="12"/>
  <c r="O594" i="12"/>
  <c r="N594" i="12"/>
  <c r="H618" i="12"/>
  <c r="M596" i="12" l="1"/>
  <c r="L597" i="12"/>
  <c r="H619" i="12"/>
  <c r="N595" i="12"/>
  <c r="P595" i="12"/>
  <c r="O595" i="12"/>
  <c r="M597" i="12" l="1"/>
  <c r="L598" i="12"/>
  <c r="H620" i="12"/>
  <c r="O596" i="12"/>
  <c r="N596" i="12"/>
  <c r="P596" i="12"/>
  <c r="M598" i="12" l="1"/>
  <c r="L599" i="12"/>
  <c r="H621" i="12"/>
  <c r="O597" i="12"/>
  <c r="N597" i="12"/>
  <c r="P597" i="12"/>
  <c r="H622" i="12" l="1"/>
  <c r="M599" i="12"/>
  <c r="L600" i="12"/>
  <c r="N598" i="12"/>
  <c r="P598" i="12"/>
  <c r="O598" i="12"/>
  <c r="M600" i="12" l="1"/>
  <c r="L601" i="12"/>
  <c r="O599" i="12"/>
  <c r="P599" i="12"/>
  <c r="N599" i="12"/>
  <c r="H623" i="12"/>
  <c r="M601" i="12" l="1"/>
  <c r="L602" i="12"/>
  <c r="H624" i="12"/>
  <c r="N600" i="12"/>
  <c r="O600" i="12"/>
  <c r="P600" i="12"/>
  <c r="H625" i="12" l="1"/>
  <c r="M602" i="12"/>
  <c r="L603" i="12"/>
  <c r="O601" i="12"/>
  <c r="N601" i="12"/>
  <c r="P601" i="12"/>
  <c r="M603" i="12" l="1"/>
  <c r="L604" i="12"/>
  <c r="O602" i="12"/>
  <c r="N602" i="12"/>
  <c r="P602" i="12"/>
  <c r="H626" i="12"/>
  <c r="M604" i="12" l="1"/>
  <c r="L605" i="12"/>
  <c r="H627" i="12"/>
  <c r="P603" i="12"/>
  <c r="O603" i="12"/>
  <c r="N603" i="12"/>
  <c r="H628" i="12" l="1"/>
  <c r="M605" i="12"/>
  <c r="L606" i="12"/>
  <c r="O604" i="12"/>
  <c r="P604" i="12"/>
  <c r="N604" i="12"/>
  <c r="M606" i="12" l="1"/>
  <c r="L607" i="12"/>
  <c r="N605" i="12"/>
  <c r="P605" i="12"/>
  <c r="O605" i="12"/>
  <c r="H629" i="12"/>
  <c r="M607" i="12" l="1"/>
  <c r="L608" i="12"/>
  <c r="H630" i="12"/>
  <c r="P606" i="12"/>
  <c r="O606" i="12"/>
  <c r="N606" i="12"/>
  <c r="H631" i="12" l="1"/>
  <c r="M608" i="12"/>
  <c r="L609" i="12"/>
  <c r="O607" i="12"/>
  <c r="P607" i="12"/>
  <c r="N607" i="12"/>
  <c r="M609" i="12" l="1"/>
  <c r="L610" i="12"/>
  <c r="P608" i="12"/>
  <c r="O608" i="12"/>
  <c r="N608" i="12"/>
  <c r="H632" i="12"/>
  <c r="M610" i="12" l="1"/>
  <c r="L611" i="12"/>
  <c r="P609" i="12"/>
  <c r="N609" i="12"/>
  <c r="O609" i="12"/>
  <c r="H633" i="12"/>
  <c r="H634" i="12" l="1"/>
  <c r="M611" i="12"/>
  <c r="L612" i="12"/>
  <c r="N610" i="12"/>
  <c r="P610" i="12"/>
  <c r="O610" i="12"/>
  <c r="M612" i="12" l="1"/>
  <c r="L613" i="12"/>
  <c r="O611" i="12"/>
  <c r="N611" i="12"/>
  <c r="P611" i="12"/>
  <c r="H635" i="12"/>
  <c r="M613" i="12" l="1"/>
  <c r="L614" i="12"/>
  <c r="P612" i="12"/>
  <c r="N612" i="12"/>
  <c r="O612" i="12"/>
  <c r="H636" i="12"/>
  <c r="H637" i="12" l="1"/>
  <c r="M614" i="12"/>
  <c r="L615" i="12"/>
  <c r="O613" i="12"/>
  <c r="P613" i="12"/>
  <c r="N613" i="12"/>
  <c r="M615" i="12" l="1"/>
  <c r="L616" i="12"/>
  <c r="P614" i="12"/>
  <c r="O614" i="12"/>
  <c r="N614" i="12"/>
  <c r="H638" i="12"/>
  <c r="M616" i="12" l="1"/>
  <c r="L617" i="12"/>
  <c r="H639" i="12"/>
  <c r="N615" i="12"/>
  <c r="P615" i="12"/>
  <c r="O615" i="12"/>
  <c r="H640" i="12" l="1"/>
  <c r="M617" i="12"/>
  <c r="L618" i="12"/>
  <c r="N616" i="12"/>
  <c r="O616" i="12"/>
  <c r="P616" i="12"/>
  <c r="M618" i="12" l="1"/>
  <c r="L619" i="12"/>
  <c r="P617" i="12"/>
  <c r="N617" i="12"/>
  <c r="O617" i="12"/>
  <c r="H641" i="12"/>
  <c r="M619" i="12" l="1"/>
  <c r="L620" i="12"/>
  <c r="H642" i="12"/>
  <c r="P618" i="12"/>
  <c r="O618" i="12"/>
  <c r="N618" i="12"/>
  <c r="H643" i="12" l="1"/>
  <c r="M620" i="12"/>
  <c r="L621" i="12"/>
  <c r="P619" i="12"/>
  <c r="O619" i="12"/>
  <c r="N619" i="12"/>
  <c r="M621" i="12" l="1"/>
  <c r="L622" i="12"/>
  <c r="O620" i="12"/>
  <c r="P620" i="12"/>
  <c r="N620" i="12"/>
  <c r="H644" i="12"/>
  <c r="H645" i="12" l="1"/>
  <c r="M622" i="12"/>
  <c r="L623" i="12"/>
  <c r="P621" i="12"/>
  <c r="N621" i="12"/>
  <c r="O621" i="12"/>
  <c r="M623" i="12" l="1"/>
  <c r="L624" i="12"/>
  <c r="N622" i="12"/>
  <c r="P622" i="12"/>
  <c r="O622" i="12"/>
  <c r="H646" i="12"/>
  <c r="H647" i="12" l="1"/>
  <c r="M624" i="12"/>
  <c r="L625" i="12"/>
  <c r="O623" i="12"/>
  <c r="P623" i="12"/>
  <c r="N623" i="12"/>
  <c r="M625" i="12" l="1"/>
  <c r="L626" i="12"/>
  <c r="P624" i="12"/>
  <c r="O624" i="12"/>
  <c r="N624" i="12"/>
  <c r="H648" i="12"/>
  <c r="H649" i="12" l="1"/>
  <c r="M626" i="12"/>
  <c r="L627" i="12"/>
  <c r="P625" i="12"/>
  <c r="N625" i="12"/>
  <c r="O625" i="12"/>
  <c r="M627" i="12" l="1"/>
  <c r="L628" i="12"/>
  <c r="N626" i="12"/>
  <c r="P626" i="12"/>
  <c r="O626" i="12"/>
  <c r="H650" i="12"/>
  <c r="M628" i="12" l="1"/>
  <c r="L629" i="12"/>
  <c r="H651" i="12"/>
  <c r="O627" i="12"/>
  <c r="N627" i="12"/>
  <c r="P627" i="12"/>
  <c r="H652" i="12" l="1"/>
  <c r="M629" i="12"/>
  <c r="L630" i="12"/>
  <c r="P628" i="12"/>
  <c r="O628" i="12"/>
  <c r="N628" i="12"/>
  <c r="M630" i="12" l="1"/>
  <c r="L631" i="12"/>
  <c r="N629" i="12"/>
  <c r="O629" i="12"/>
  <c r="P629" i="12"/>
  <c r="H653" i="12"/>
  <c r="H654" i="12" l="1"/>
  <c r="M631" i="12"/>
  <c r="L632" i="12"/>
  <c r="N630" i="12"/>
  <c r="P630" i="12"/>
  <c r="O630" i="12"/>
  <c r="M632" i="12" l="1"/>
  <c r="L633" i="12"/>
  <c r="P631" i="12"/>
  <c r="N631" i="12"/>
  <c r="O631" i="12"/>
  <c r="H655" i="12"/>
  <c r="H656" i="12" l="1"/>
  <c r="M633" i="12"/>
  <c r="L634" i="12"/>
  <c r="N632" i="12"/>
  <c r="O632" i="12"/>
  <c r="P632" i="12"/>
  <c r="M634" i="12" l="1"/>
  <c r="L635" i="12"/>
  <c r="N633" i="12"/>
  <c r="O633" i="12"/>
  <c r="P633" i="12"/>
  <c r="H657" i="12"/>
  <c r="M635" i="12" l="1"/>
  <c r="L636" i="12"/>
  <c r="H658" i="12"/>
  <c r="O634" i="12"/>
  <c r="P634" i="12"/>
  <c r="N634" i="12"/>
  <c r="H659" i="12" l="1"/>
  <c r="M636" i="12"/>
  <c r="L637" i="12"/>
  <c r="N635" i="12"/>
  <c r="P635" i="12"/>
  <c r="O635" i="12"/>
  <c r="M637" i="12" l="1"/>
  <c r="L638" i="12"/>
  <c r="N636" i="12"/>
  <c r="P636" i="12"/>
  <c r="O636" i="12"/>
  <c r="H660" i="12"/>
  <c r="H661" i="12" l="1"/>
  <c r="M638" i="12"/>
  <c r="L639" i="12"/>
  <c r="P637" i="12"/>
  <c r="O637" i="12"/>
  <c r="N637" i="12"/>
  <c r="M639" i="12" l="1"/>
  <c r="L640" i="12"/>
  <c r="P638" i="12"/>
  <c r="O638" i="12"/>
  <c r="N638" i="12"/>
  <c r="H662" i="12"/>
  <c r="M640" i="12" l="1"/>
  <c r="L641" i="12"/>
  <c r="O639" i="12"/>
  <c r="N639" i="12"/>
  <c r="P639" i="12"/>
  <c r="H663" i="12"/>
  <c r="H664" i="12" l="1"/>
  <c r="M641" i="12"/>
  <c r="L642" i="12"/>
  <c r="P640" i="12"/>
  <c r="O640" i="12"/>
  <c r="N640" i="12"/>
  <c r="M642" i="12" l="1"/>
  <c r="L643" i="12"/>
  <c r="P641" i="12"/>
  <c r="O641" i="12"/>
  <c r="N641" i="12"/>
  <c r="H665" i="12"/>
  <c r="H666" i="12" l="1"/>
  <c r="M643" i="12"/>
  <c r="L644" i="12"/>
  <c r="P642" i="12"/>
  <c r="N642" i="12"/>
  <c r="O642" i="12"/>
  <c r="M644" i="12" l="1"/>
  <c r="L645" i="12"/>
  <c r="N643" i="12"/>
  <c r="P643" i="12"/>
  <c r="O643" i="12"/>
  <c r="H667" i="12"/>
  <c r="M645" i="12" l="1"/>
  <c r="L646" i="12"/>
  <c r="H668" i="12"/>
  <c r="N644" i="12"/>
  <c r="O644" i="12"/>
  <c r="P644" i="12"/>
  <c r="H669" i="12" l="1"/>
  <c r="M646" i="12"/>
  <c r="L647" i="12"/>
  <c r="O645" i="12"/>
  <c r="N645" i="12"/>
  <c r="P645" i="12"/>
  <c r="M647" i="12" l="1"/>
  <c r="L648" i="12"/>
  <c r="O646" i="12"/>
  <c r="P646" i="12"/>
  <c r="N646" i="12"/>
  <c r="H670" i="12"/>
  <c r="H671" i="12" l="1"/>
  <c r="M648" i="12"/>
  <c r="L649" i="12"/>
  <c r="P647" i="12"/>
  <c r="O647" i="12"/>
  <c r="N647" i="12"/>
  <c r="M649" i="12" l="1"/>
  <c r="L650" i="12"/>
  <c r="O648" i="12"/>
  <c r="P648" i="12"/>
  <c r="N648" i="12"/>
  <c r="H672" i="12"/>
  <c r="H673" i="12" l="1"/>
  <c r="M650" i="12"/>
  <c r="L651" i="12"/>
  <c r="N649" i="12"/>
  <c r="P649" i="12"/>
  <c r="O649" i="12"/>
  <c r="M651" i="12" l="1"/>
  <c r="L652" i="12"/>
  <c r="P650" i="12"/>
  <c r="O650" i="12"/>
  <c r="N650" i="12"/>
  <c r="H674" i="12"/>
  <c r="M652" i="12" l="1"/>
  <c r="L653" i="12"/>
  <c r="H675" i="12"/>
  <c r="N651" i="12"/>
  <c r="P651" i="12"/>
  <c r="O651" i="12"/>
  <c r="M653" i="12" l="1"/>
  <c r="L654" i="12"/>
  <c r="H676" i="12"/>
  <c r="O652" i="12"/>
  <c r="N652" i="12"/>
  <c r="P652" i="12"/>
  <c r="H677" i="12" l="1"/>
  <c r="M654" i="12"/>
  <c r="L655" i="12"/>
  <c r="N653" i="12"/>
  <c r="O653" i="12"/>
  <c r="P653" i="12"/>
  <c r="M655" i="12" l="1"/>
  <c r="L656" i="12"/>
  <c r="O654" i="12"/>
  <c r="P654" i="12"/>
  <c r="N654" i="12"/>
  <c r="H678" i="12"/>
  <c r="H679" i="12" l="1"/>
  <c r="M656" i="12"/>
  <c r="L657" i="12"/>
  <c r="O655" i="12"/>
  <c r="N655" i="12"/>
  <c r="P655" i="12"/>
  <c r="M657" i="12" l="1"/>
  <c r="L658" i="12"/>
  <c r="N656" i="12"/>
  <c r="P656" i="12"/>
  <c r="O656" i="12"/>
  <c r="H680" i="12"/>
  <c r="M658" i="12" l="1"/>
  <c r="L659" i="12"/>
  <c r="H681" i="12"/>
  <c r="N657" i="12"/>
  <c r="P657" i="12"/>
  <c r="O657" i="12"/>
  <c r="M659" i="12" l="1"/>
  <c r="L660" i="12"/>
  <c r="H682" i="12"/>
  <c r="N658" i="12"/>
  <c r="P658" i="12"/>
  <c r="O658" i="12"/>
  <c r="H683" i="12" l="1"/>
  <c r="M660" i="12"/>
  <c r="L661" i="12"/>
  <c r="N659" i="12"/>
  <c r="P659" i="12"/>
  <c r="O659" i="12"/>
  <c r="M661" i="12" l="1"/>
  <c r="L662" i="12"/>
  <c r="P660" i="12"/>
  <c r="N660" i="12"/>
  <c r="O660" i="12"/>
  <c r="H684" i="12"/>
  <c r="M662" i="12" l="1"/>
  <c r="L663" i="12"/>
  <c r="H685" i="12"/>
  <c r="N661" i="12"/>
  <c r="P661" i="12"/>
  <c r="O661" i="12"/>
  <c r="H686" i="12" l="1"/>
  <c r="M663" i="12"/>
  <c r="L664" i="12"/>
  <c r="N662" i="12"/>
  <c r="P662" i="12"/>
  <c r="O662" i="12"/>
  <c r="M664" i="12" l="1"/>
  <c r="L665" i="12"/>
  <c r="O663" i="12"/>
  <c r="N663" i="12"/>
  <c r="P663" i="12"/>
  <c r="H687" i="12"/>
  <c r="H688" i="12" l="1"/>
  <c r="M665" i="12"/>
  <c r="L666" i="12"/>
  <c r="N664" i="12"/>
  <c r="P664" i="12"/>
  <c r="O664" i="12"/>
  <c r="M666" i="12" l="1"/>
  <c r="L667" i="12"/>
  <c r="O665" i="12"/>
  <c r="N665" i="12"/>
  <c r="P665" i="12"/>
  <c r="H689" i="12"/>
  <c r="M667" i="12" l="1"/>
  <c r="L668" i="12"/>
  <c r="H690" i="12"/>
  <c r="N666" i="12"/>
  <c r="O666" i="12"/>
  <c r="P666" i="12"/>
  <c r="H691" i="12" l="1"/>
  <c r="M668" i="12"/>
  <c r="L669" i="12"/>
  <c r="N667" i="12"/>
  <c r="P667" i="12"/>
  <c r="O667" i="12"/>
  <c r="M669" i="12" l="1"/>
  <c r="L670" i="12"/>
  <c r="P668" i="12"/>
  <c r="O668" i="12"/>
  <c r="N668" i="12"/>
  <c r="H692" i="12"/>
  <c r="H693" i="12" l="1"/>
  <c r="M670" i="12"/>
  <c r="L671" i="12"/>
  <c r="P669" i="12"/>
  <c r="N669" i="12"/>
  <c r="O669" i="12"/>
  <c r="O670" i="12" l="1"/>
  <c r="P670" i="12"/>
  <c r="N670" i="12"/>
  <c r="M671" i="12"/>
  <c r="L672" i="12"/>
  <c r="H694" i="12"/>
  <c r="H695" i="12" l="1"/>
  <c r="O671" i="12"/>
  <c r="N671" i="12"/>
  <c r="P671" i="12"/>
  <c r="M672" i="12"/>
  <c r="L673" i="12"/>
  <c r="M673" i="12" l="1"/>
  <c r="L674" i="12"/>
  <c r="P672" i="12"/>
  <c r="N672" i="12"/>
  <c r="O672" i="12"/>
  <c r="H696" i="12"/>
  <c r="M674" i="12" l="1"/>
  <c r="L675" i="12"/>
  <c r="H697" i="12"/>
  <c r="P673" i="12"/>
  <c r="O673" i="12"/>
  <c r="N673" i="12"/>
  <c r="H698" i="12" l="1"/>
  <c r="M675" i="12"/>
  <c r="L676" i="12"/>
  <c r="P674" i="12"/>
  <c r="O674" i="12"/>
  <c r="N674" i="12"/>
  <c r="M676" i="12" l="1"/>
  <c r="L677" i="12"/>
  <c r="O675" i="12"/>
  <c r="N675" i="12"/>
  <c r="P675" i="12"/>
  <c r="H699" i="12"/>
  <c r="H700" i="12" l="1"/>
  <c r="M677" i="12"/>
  <c r="L678" i="12"/>
  <c r="P676" i="12"/>
  <c r="N676" i="12"/>
  <c r="O676" i="12"/>
  <c r="M678" i="12" l="1"/>
  <c r="L679" i="12"/>
  <c r="O677" i="12"/>
  <c r="P677" i="12"/>
  <c r="N677" i="12"/>
  <c r="H701" i="12"/>
  <c r="M679" i="12" l="1"/>
  <c r="L680" i="12"/>
  <c r="H702" i="12"/>
  <c r="N678" i="12"/>
  <c r="P678" i="12"/>
  <c r="O678" i="12"/>
  <c r="M680" i="12" l="1"/>
  <c r="L681" i="12"/>
  <c r="H703" i="12"/>
  <c r="O679" i="12"/>
  <c r="P679" i="12"/>
  <c r="N679" i="12"/>
  <c r="H704" i="12" l="1"/>
  <c r="M681" i="12"/>
  <c r="L682" i="12"/>
  <c r="P680" i="12"/>
  <c r="N680" i="12"/>
  <c r="O680" i="12"/>
  <c r="M682" i="12" l="1"/>
  <c r="L683" i="12"/>
  <c r="P681" i="12"/>
  <c r="N681" i="12"/>
  <c r="O681" i="12"/>
  <c r="H705" i="12"/>
  <c r="H706" i="12" l="1"/>
  <c r="M683" i="12"/>
  <c r="L684" i="12"/>
  <c r="O682" i="12"/>
  <c r="N682" i="12"/>
  <c r="P682" i="12"/>
  <c r="M684" i="12" l="1"/>
  <c r="L685" i="12"/>
  <c r="N683" i="12"/>
  <c r="O683" i="12"/>
  <c r="P683" i="12"/>
  <c r="H707" i="12"/>
  <c r="H708" i="12" l="1"/>
  <c r="M685" i="12"/>
  <c r="L686" i="12"/>
  <c r="O684" i="12"/>
  <c r="N684" i="12"/>
  <c r="P684" i="12"/>
  <c r="M686" i="12" l="1"/>
  <c r="L687" i="12"/>
  <c r="P685" i="12"/>
  <c r="O685" i="12"/>
  <c r="N685" i="12"/>
  <c r="H709" i="12"/>
  <c r="H710" i="12" l="1"/>
  <c r="M687" i="12"/>
  <c r="L688" i="12"/>
  <c r="O686" i="12"/>
  <c r="P686" i="12"/>
  <c r="N686" i="12"/>
  <c r="M688" i="12" l="1"/>
  <c r="L689" i="12"/>
  <c r="O687" i="12"/>
  <c r="N687" i="12"/>
  <c r="P687" i="12"/>
  <c r="H711" i="12"/>
  <c r="M689" i="12" l="1"/>
  <c r="L690" i="12"/>
  <c r="H712" i="12"/>
  <c r="O688" i="12"/>
  <c r="P688" i="12"/>
  <c r="N688" i="12"/>
  <c r="H713" i="12" l="1"/>
  <c r="M690" i="12"/>
  <c r="L691" i="12"/>
  <c r="O689" i="12"/>
  <c r="P689" i="12"/>
  <c r="N689" i="12"/>
  <c r="M691" i="12" l="1"/>
  <c r="L692" i="12"/>
  <c r="N690" i="12"/>
  <c r="P690" i="12"/>
  <c r="O690" i="12"/>
  <c r="H714" i="12"/>
  <c r="M692" i="12" l="1"/>
  <c r="L693" i="12"/>
  <c r="H715" i="12"/>
  <c r="N691" i="12"/>
  <c r="P691" i="12"/>
  <c r="O691" i="12"/>
  <c r="M693" i="12" l="1"/>
  <c r="L694" i="12"/>
  <c r="H716" i="12"/>
  <c r="N692" i="12"/>
  <c r="O692" i="12"/>
  <c r="P692" i="12"/>
  <c r="H717" i="12" l="1"/>
  <c r="M694" i="12"/>
  <c r="L695" i="12"/>
  <c r="O693" i="12"/>
  <c r="P693" i="12"/>
  <c r="N693" i="12"/>
  <c r="M695" i="12" l="1"/>
  <c r="L696" i="12"/>
  <c r="P694" i="12"/>
  <c r="N694" i="12"/>
  <c r="O694" i="12"/>
  <c r="H718" i="12"/>
  <c r="M696" i="12" l="1"/>
  <c r="L697" i="12"/>
  <c r="H719" i="12"/>
  <c r="N695" i="12"/>
  <c r="P695" i="12"/>
  <c r="O695" i="12"/>
  <c r="H720" i="12" l="1"/>
  <c r="M697" i="12"/>
  <c r="L698" i="12"/>
  <c r="P696" i="12"/>
  <c r="N696" i="12"/>
  <c r="O696" i="12"/>
  <c r="M698" i="12" l="1"/>
  <c r="L699" i="12"/>
  <c r="O697" i="12"/>
  <c r="N697" i="12"/>
  <c r="P697" i="12"/>
  <c r="H721" i="12"/>
  <c r="H722" i="12" l="1"/>
  <c r="M699" i="12"/>
  <c r="L700" i="12"/>
  <c r="N698" i="12"/>
  <c r="P698" i="12"/>
  <c r="O698" i="12"/>
  <c r="M700" i="12" l="1"/>
  <c r="L701" i="12"/>
  <c r="N699" i="12"/>
  <c r="P699" i="12"/>
  <c r="O699" i="12"/>
  <c r="H723" i="12"/>
  <c r="M701" i="12" l="1"/>
  <c r="L702" i="12"/>
  <c r="H724" i="12"/>
  <c r="P700" i="12"/>
  <c r="O700" i="12"/>
  <c r="N700" i="12"/>
  <c r="H725" i="12" l="1"/>
  <c r="M702" i="12"/>
  <c r="L703" i="12"/>
  <c r="O701" i="12"/>
  <c r="P701" i="12"/>
  <c r="N701" i="12"/>
  <c r="M703" i="12" l="1"/>
  <c r="L704" i="12"/>
  <c r="O702" i="12"/>
  <c r="P702" i="12"/>
  <c r="N702" i="12"/>
  <c r="H726" i="12"/>
  <c r="M704" i="12" l="1"/>
  <c r="L705" i="12"/>
  <c r="H727" i="12"/>
  <c r="O703" i="12"/>
  <c r="N703" i="12"/>
  <c r="P703" i="12"/>
  <c r="P704" i="12" l="1"/>
  <c r="N704" i="12"/>
  <c r="O704" i="12"/>
  <c r="H728" i="12"/>
  <c r="M705" i="12"/>
  <c r="L706" i="12"/>
  <c r="H729" i="12" l="1"/>
  <c r="M706" i="12"/>
  <c r="L707" i="12"/>
  <c r="P705" i="12"/>
  <c r="N705" i="12"/>
  <c r="O705" i="12"/>
  <c r="M707" i="12" l="1"/>
  <c r="L708" i="12"/>
  <c r="P706" i="12"/>
  <c r="O706" i="12"/>
  <c r="N706" i="12"/>
  <c r="H730" i="12"/>
  <c r="H731" i="12" l="1"/>
  <c r="M708" i="12"/>
  <c r="L709" i="12"/>
  <c r="P707" i="12"/>
  <c r="O707" i="12"/>
  <c r="N707" i="12"/>
  <c r="M709" i="12" l="1"/>
  <c r="L710" i="12"/>
  <c r="O708" i="12"/>
  <c r="P708" i="12"/>
  <c r="N708" i="12"/>
  <c r="H732" i="12"/>
  <c r="H733" i="12" l="1"/>
  <c r="M710" i="12"/>
  <c r="L711" i="12"/>
  <c r="O709" i="12"/>
  <c r="P709" i="12"/>
  <c r="N709" i="12"/>
  <c r="M711" i="12" l="1"/>
  <c r="L712" i="12"/>
  <c r="P710" i="12"/>
  <c r="N710" i="12"/>
  <c r="O710" i="12"/>
  <c r="H734" i="12"/>
  <c r="H735" i="12" l="1"/>
  <c r="M712" i="12"/>
  <c r="L713" i="12"/>
  <c r="O711" i="12"/>
  <c r="N711" i="12"/>
  <c r="P711" i="12"/>
  <c r="M713" i="12" l="1"/>
  <c r="L714" i="12"/>
  <c r="N712" i="12"/>
  <c r="O712" i="12"/>
  <c r="P712" i="12"/>
  <c r="H736" i="12"/>
  <c r="M714" i="12" l="1"/>
  <c r="L715" i="12"/>
  <c r="H737" i="12"/>
  <c r="O713" i="12"/>
  <c r="N713" i="12"/>
  <c r="P713" i="12"/>
  <c r="H738" i="12" l="1"/>
  <c r="M715" i="12"/>
  <c r="L716" i="12"/>
  <c r="P714" i="12"/>
  <c r="N714" i="12"/>
  <c r="O714" i="12"/>
  <c r="M716" i="12" l="1"/>
  <c r="L717" i="12"/>
  <c r="N715" i="12"/>
  <c r="P715" i="12"/>
  <c r="O715" i="12"/>
  <c r="H739" i="12"/>
  <c r="M717" i="12" l="1"/>
  <c r="L718" i="12"/>
  <c r="H740" i="12"/>
  <c r="P716" i="12"/>
  <c r="N716" i="12"/>
  <c r="O716" i="12"/>
  <c r="M718" i="12" l="1"/>
  <c r="L719" i="12"/>
  <c r="H741" i="12"/>
  <c r="O717" i="12"/>
  <c r="N717" i="12"/>
  <c r="P717" i="12"/>
  <c r="H742" i="12" l="1"/>
  <c r="M719" i="12"/>
  <c r="L720" i="12"/>
  <c r="O718" i="12"/>
  <c r="N718" i="12"/>
  <c r="P718" i="12"/>
  <c r="M720" i="12" l="1"/>
  <c r="L721" i="12"/>
  <c r="O719" i="12"/>
  <c r="N719" i="12"/>
  <c r="P719" i="12"/>
  <c r="H743" i="12"/>
  <c r="H744" i="12" l="1"/>
  <c r="M721" i="12"/>
  <c r="L722" i="12"/>
  <c r="O720" i="12"/>
  <c r="N720" i="12"/>
  <c r="P720" i="12"/>
  <c r="M722" i="12" l="1"/>
  <c r="L723" i="12"/>
  <c r="P721" i="12"/>
  <c r="N721" i="12"/>
  <c r="O721" i="12"/>
  <c r="H745" i="12"/>
  <c r="H746" i="12" l="1"/>
  <c r="M723" i="12"/>
  <c r="L724" i="12"/>
  <c r="N722" i="12"/>
  <c r="P722" i="12"/>
  <c r="O722" i="12"/>
  <c r="M724" i="12" l="1"/>
  <c r="L725" i="12"/>
  <c r="N723" i="12"/>
  <c r="O723" i="12"/>
  <c r="P723" i="12"/>
  <c r="H747" i="12"/>
  <c r="M725" i="12" l="1"/>
  <c r="L726" i="12"/>
  <c r="H748" i="12"/>
  <c r="P724" i="12"/>
  <c r="N724" i="12"/>
  <c r="O724" i="12"/>
  <c r="H749" i="12" l="1"/>
  <c r="M726" i="12"/>
  <c r="L727" i="12"/>
  <c r="P725" i="12"/>
  <c r="N725" i="12"/>
  <c r="O725" i="12"/>
  <c r="M727" i="12" l="1"/>
  <c r="L728" i="12"/>
  <c r="N726" i="12"/>
  <c r="O726" i="12"/>
  <c r="P726" i="12"/>
  <c r="H750" i="12"/>
  <c r="H751" i="12" l="1"/>
  <c r="M728" i="12"/>
  <c r="L729" i="12"/>
  <c r="N727" i="12"/>
  <c r="O727" i="12"/>
  <c r="P727" i="12"/>
  <c r="M729" i="12" l="1"/>
  <c r="L730" i="12"/>
  <c r="P728" i="12"/>
  <c r="N728" i="12"/>
  <c r="O728" i="12"/>
  <c r="H752" i="12"/>
  <c r="M730" i="12" l="1"/>
  <c r="L731" i="12"/>
  <c r="H753" i="12"/>
  <c r="P729" i="12"/>
  <c r="N729" i="12"/>
  <c r="O729" i="12"/>
  <c r="H754" i="12" l="1"/>
  <c r="M731" i="12"/>
  <c r="L732" i="12"/>
  <c r="N730" i="12"/>
  <c r="O730" i="12"/>
  <c r="P730" i="12"/>
  <c r="M732" i="12" l="1"/>
  <c r="L733" i="12"/>
  <c r="O731" i="12"/>
  <c r="N731" i="12"/>
  <c r="P731" i="12"/>
  <c r="H755" i="12"/>
  <c r="M733" i="12" l="1"/>
  <c r="L734" i="12"/>
  <c r="H756" i="12"/>
  <c r="P732" i="12"/>
  <c r="O732" i="12"/>
  <c r="N732" i="12"/>
  <c r="H757" i="12" l="1"/>
  <c r="M734" i="12"/>
  <c r="L735" i="12"/>
  <c r="P733" i="12"/>
  <c r="O733" i="12"/>
  <c r="N733" i="12"/>
  <c r="M735" i="12" l="1"/>
  <c r="L736" i="12"/>
  <c r="P734" i="12"/>
  <c r="N734" i="12"/>
  <c r="O734" i="12"/>
  <c r="H758" i="12"/>
  <c r="M736" i="12" l="1"/>
  <c r="L737" i="12"/>
  <c r="H759" i="12"/>
  <c r="O735" i="12"/>
  <c r="P735" i="12"/>
  <c r="N735" i="12"/>
  <c r="H760" i="12" l="1"/>
  <c r="M737" i="12"/>
  <c r="L738" i="12"/>
  <c r="N736" i="12"/>
  <c r="P736" i="12"/>
  <c r="O736" i="12"/>
  <c r="M738" i="12" l="1"/>
  <c r="L739" i="12"/>
  <c r="O737" i="12"/>
  <c r="P737" i="12"/>
  <c r="N737" i="12"/>
  <c r="H761" i="12"/>
  <c r="H762" i="12" l="1"/>
  <c r="M739" i="12"/>
  <c r="L740" i="12"/>
  <c r="N738" i="12"/>
  <c r="P738" i="12"/>
  <c r="O738" i="12"/>
  <c r="M740" i="12" l="1"/>
  <c r="L741" i="12"/>
  <c r="O739" i="12"/>
  <c r="P739" i="12"/>
  <c r="N739" i="12"/>
  <c r="H763" i="12"/>
  <c r="H764" i="12" l="1"/>
  <c r="M741" i="12"/>
  <c r="L742" i="12"/>
  <c r="P740" i="12"/>
  <c r="N740" i="12"/>
  <c r="O740" i="12"/>
  <c r="M742" i="12" l="1"/>
  <c r="L743" i="12"/>
  <c r="O741" i="12"/>
  <c r="P741" i="12"/>
  <c r="N741" i="12"/>
  <c r="H765" i="12"/>
  <c r="H766" i="12" l="1"/>
  <c r="M743" i="12"/>
  <c r="L744" i="12"/>
  <c r="N742" i="12"/>
  <c r="O742" i="12"/>
  <c r="P742" i="12"/>
  <c r="M744" i="12" l="1"/>
  <c r="L745" i="12"/>
  <c r="O743" i="12"/>
  <c r="P743" i="12"/>
  <c r="N743" i="12"/>
  <c r="H767" i="12"/>
  <c r="M745" i="12" l="1"/>
  <c r="L746" i="12"/>
  <c r="H768" i="12"/>
  <c r="N744" i="12"/>
  <c r="P744" i="12"/>
  <c r="O744" i="12"/>
  <c r="H769" i="12" l="1"/>
  <c r="M746" i="12"/>
  <c r="L747" i="12"/>
  <c r="P745" i="12"/>
  <c r="O745" i="12"/>
  <c r="N745" i="12"/>
  <c r="M747" i="12" l="1"/>
  <c r="L748" i="12"/>
  <c r="P746" i="12"/>
  <c r="O746" i="12"/>
  <c r="N746" i="12"/>
  <c r="H770" i="12"/>
  <c r="H771" i="12" l="1"/>
  <c r="M748" i="12"/>
  <c r="L749" i="12"/>
  <c r="N747" i="12"/>
  <c r="O747" i="12"/>
  <c r="P747" i="12"/>
  <c r="M749" i="12" l="1"/>
  <c r="L750" i="12"/>
  <c r="O748" i="12"/>
  <c r="P748" i="12"/>
  <c r="N748" i="12"/>
  <c r="H772" i="12"/>
  <c r="H773" i="12" l="1"/>
  <c r="M750" i="12"/>
  <c r="L751" i="12"/>
  <c r="P749" i="12"/>
  <c r="N749" i="12"/>
  <c r="O749" i="12"/>
  <c r="M751" i="12" l="1"/>
  <c r="L752" i="12"/>
  <c r="N750" i="12"/>
  <c r="O750" i="12"/>
  <c r="P750" i="12"/>
  <c r="H774" i="12"/>
  <c r="M752" i="12" l="1"/>
  <c r="L753" i="12"/>
  <c r="H775" i="12"/>
  <c r="P751" i="12"/>
  <c r="O751" i="12"/>
  <c r="N751" i="12"/>
  <c r="H776" i="12" l="1"/>
  <c r="M753" i="12"/>
  <c r="L754" i="12"/>
  <c r="P752" i="12"/>
  <c r="N752" i="12"/>
  <c r="O752" i="12"/>
  <c r="H777" i="12" l="1"/>
  <c r="M754" i="12"/>
  <c r="L755" i="12"/>
  <c r="P753" i="12"/>
  <c r="N753" i="12"/>
  <c r="O753" i="12"/>
  <c r="M755" i="12" l="1"/>
  <c r="L756" i="12"/>
  <c r="O754" i="12"/>
  <c r="N754" i="12"/>
  <c r="P754" i="12"/>
  <c r="H778" i="12"/>
  <c r="H779" i="12" l="1"/>
  <c r="M756" i="12"/>
  <c r="L757" i="12"/>
  <c r="N755" i="12"/>
  <c r="P755" i="12"/>
  <c r="O755" i="12"/>
  <c r="M757" i="12" l="1"/>
  <c r="L758" i="12"/>
  <c r="O756" i="12"/>
  <c r="P756" i="12"/>
  <c r="N756" i="12"/>
  <c r="H780" i="12"/>
  <c r="M758" i="12" l="1"/>
  <c r="L759" i="12"/>
  <c r="H781" i="12"/>
  <c r="O757" i="12"/>
  <c r="N757" i="12"/>
  <c r="P757" i="12"/>
  <c r="M759" i="12" l="1"/>
  <c r="L760" i="12"/>
  <c r="H782" i="12"/>
  <c r="N758" i="12"/>
  <c r="P758" i="12"/>
  <c r="O758" i="12"/>
  <c r="M760" i="12" l="1"/>
  <c r="L761" i="12"/>
  <c r="H783" i="12"/>
  <c r="O759" i="12"/>
  <c r="P759" i="12"/>
  <c r="N759" i="12"/>
  <c r="M761" i="12" l="1"/>
  <c r="L762" i="12"/>
  <c r="H784" i="12"/>
  <c r="P760" i="12"/>
  <c r="N760" i="12"/>
  <c r="O760" i="12"/>
  <c r="H785" i="12" l="1"/>
  <c r="M762" i="12"/>
  <c r="L763" i="12"/>
  <c r="O761" i="12"/>
  <c r="N761" i="12"/>
  <c r="P761" i="12"/>
  <c r="M763" i="12" l="1"/>
  <c r="L764" i="12"/>
  <c r="O762" i="12"/>
  <c r="P762" i="12"/>
  <c r="N762" i="12"/>
  <c r="H786" i="12"/>
  <c r="H787" i="12" l="1"/>
  <c r="M764" i="12"/>
  <c r="L765" i="12"/>
  <c r="P763" i="12"/>
  <c r="O763" i="12"/>
  <c r="N763" i="12"/>
  <c r="M765" i="12" l="1"/>
  <c r="L766" i="12"/>
  <c r="N764" i="12"/>
  <c r="P764" i="12"/>
  <c r="O764" i="12"/>
  <c r="H788" i="12"/>
  <c r="M766" i="12" l="1"/>
  <c r="L767" i="12"/>
  <c r="H789" i="12"/>
  <c r="P765" i="12"/>
  <c r="N765" i="12"/>
  <c r="O765" i="12"/>
  <c r="H790" i="12" l="1"/>
  <c r="M767" i="12"/>
  <c r="L768" i="12"/>
  <c r="N766" i="12"/>
  <c r="P766" i="12"/>
  <c r="O766" i="12"/>
  <c r="M768" i="12" l="1"/>
  <c r="L769" i="12"/>
  <c r="O767" i="12"/>
  <c r="P767" i="12"/>
  <c r="N767" i="12"/>
  <c r="H791" i="12"/>
  <c r="H792" i="12" l="1"/>
  <c r="M769" i="12"/>
  <c r="L770" i="12"/>
  <c r="P768" i="12"/>
  <c r="N768" i="12"/>
  <c r="O768" i="12"/>
  <c r="M770" i="12" l="1"/>
  <c r="L771" i="12"/>
  <c r="O769" i="12"/>
  <c r="P769" i="12"/>
  <c r="N769" i="12"/>
  <c r="H793" i="12"/>
  <c r="M771" i="12" l="1"/>
  <c r="L772" i="12"/>
  <c r="H794" i="12"/>
  <c r="O770" i="12"/>
  <c r="N770" i="12"/>
  <c r="P770" i="12"/>
  <c r="M772" i="12" l="1"/>
  <c r="L773" i="12"/>
  <c r="H795" i="12"/>
  <c r="P771" i="12"/>
  <c r="O771" i="12"/>
  <c r="N771" i="12"/>
  <c r="H796" i="12" l="1"/>
  <c r="M773" i="12"/>
  <c r="L774" i="12"/>
  <c r="O772" i="12"/>
  <c r="N772" i="12"/>
  <c r="P772" i="12"/>
  <c r="M774" i="12" l="1"/>
  <c r="L775" i="12"/>
  <c r="O773" i="12"/>
  <c r="N773" i="12"/>
  <c r="P773" i="12"/>
  <c r="H797" i="12"/>
  <c r="H798" i="12" l="1"/>
  <c r="M775" i="12"/>
  <c r="L776" i="12"/>
  <c r="O774" i="12"/>
  <c r="P774" i="12"/>
  <c r="N774" i="12"/>
  <c r="M776" i="12" l="1"/>
  <c r="L777" i="12"/>
  <c r="N775" i="12"/>
  <c r="O775" i="12"/>
  <c r="P775" i="12"/>
  <c r="H799" i="12"/>
  <c r="H800" i="12" l="1"/>
  <c r="M777" i="12"/>
  <c r="L778" i="12"/>
  <c r="O776" i="12"/>
  <c r="P776" i="12"/>
  <c r="N776" i="12"/>
  <c r="M778" i="12" l="1"/>
  <c r="L779" i="12"/>
  <c r="O777" i="12"/>
  <c r="N777" i="12"/>
  <c r="P777" i="12"/>
  <c r="H801" i="12"/>
  <c r="H802" i="12" l="1"/>
  <c r="M779" i="12"/>
  <c r="L780" i="12"/>
  <c r="N778" i="12"/>
  <c r="P778" i="12"/>
  <c r="O778" i="12"/>
  <c r="M780" i="12" l="1"/>
  <c r="L781" i="12"/>
  <c r="N779" i="12"/>
  <c r="P779" i="12"/>
  <c r="O779" i="12"/>
  <c r="H803" i="12"/>
  <c r="H804" i="12" l="1"/>
  <c r="M781" i="12"/>
  <c r="L782" i="12"/>
  <c r="O780" i="12"/>
  <c r="N780" i="12"/>
  <c r="P780" i="12"/>
  <c r="M782" i="12" l="1"/>
  <c r="L783" i="12"/>
  <c r="O781" i="12"/>
  <c r="N781" i="12"/>
  <c r="P781" i="12"/>
  <c r="H805" i="12"/>
  <c r="M783" i="12" l="1"/>
  <c r="L784" i="12"/>
  <c r="H806" i="12"/>
  <c r="N782" i="12"/>
  <c r="O782" i="12"/>
  <c r="P782" i="12"/>
  <c r="M784" i="12" l="1"/>
  <c r="L785" i="12"/>
  <c r="H807" i="12"/>
  <c r="O783" i="12"/>
  <c r="P783" i="12"/>
  <c r="N783" i="12"/>
  <c r="H808" i="12" l="1"/>
  <c r="M785" i="12"/>
  <c r="L786" i="12"/>
  <c r="N784" i="12"/>
  <c r="P784" i="12"/>
  <c r="O784" i="12"/>
  <c r="M786" i="12" l="1"/>
  <c r="L787" i="12"/>
  <c r="N785" i="12"/>
  <c r="O785" i="12"/>
  <c r="P785" i="12"/>
  <c r="H809" i="12"/>
  <c r="H810" i="12" l="1"/>
  <c r="M787" i="12"/>
  <c r="L788" i="12"/>
  <c r="O786" i="12"/>
  <c r="P786" i="12"/>
  <c r="N786" i="12"/>
  <c r="M788" i="12" l="1"/>
  <c r="L789" i="12"/>
  <c r="O787" i="12"/>
  <c r="N787" i="12"/>
  <c r="P787" i="12"/>
  <c r="H811" i="12"/>
  <c r="H812" i="12" l="1"/>
  <c r="M789" i="12"/>
  <c r="L790" i="12"/>
  <c r="P788" i="12"/>
  <c r="O788" i="12"/>
  <c r="N788" i="12"/>
  <c r="M790" i="12" l="1"/>
  <c r="L791" i="12"/>
  <c r="O789" i="12"/>
  <c r="P789" i="12"/>
  <c r="N789" i="12"/>
  <c r="H813" i="12"/>
  <c r="H814" i="12" l="1"/>
  <c r="M791" i="12"/>
  <c r="L792" i="12"/>
  <c r="O790" i="12"/>
  <c r="N790" i="12"/>
  <c r="P790" i="12"/>
  <c r="M792" i="12" l="1"/>
  <c r="L793" i="12"/>
  <c r="P791" i="12"/>
  <c r="N791" i="12"/>
  <c r="O791" i="12"/>
  <c r="H815" i="12"/>
  <c r="H816" i="12" l="1"/>
  <c r="M793" i="12"/>
  <c r="L794" i="12"/>
  <c r="O792" i="12"/>
  <c r="N792" i="12"/>
  <c r="P792" i="12"/>
  <c r="M794" i="12" l="1"/>
  <c r="L795" i="12"/>
  <c r="P793" i="12"/>
  <c r="O793" i="12"/>
  <c r="N793" i="12"/>
  <c r="H817" i="12"/>
  <c r="H818" i="12" l="1"/>
  <c r="M795" i="12"/>
  <c r="L796" i="12"/>
  <c r="P794" i="12"/>
  <c r="O794" i="12"/>
  <c r="N794" i="12"/>
  <c r="M796" i="12" l="1"/>
  <c r="L797" i="12"/>
  <c r="P795" i="12"/>
  <c r="O795" i="12"/>
  <c r="N795" i="12"/>
  <c r="H819" i="12"/>
  <c r="H820" i="12" l="1"/>
  <c r="M797" i="12"/>
  <c r="L798" i="12"/>
  <c r="P796" i="12"/>
  <c r="O796" i="12"/>
  <c r="N796" i="12"/>
  <c r="M798" i="12" l="1"/>
  <c r="L799" i="12"/>
  <c r="O797" i="12"/>
  <c r="P797" i="12"/>
  <c r="N797" i="12"/>
  <c r="H821" i="12"/>
  <c r="M799" i="12" l="1"/>
  <c r="L800" i="12"/>
  <c r="H822" i="12"/>
  <c r="N798" i="12"/>
  <c r="O798" i="12"/>
  <c r="P798" i="12"/>
  <c r="H823" i="12" l="1"/>
  <c r="M800" i="12"/>
  <c r="L801" i="12"/>
  <c r="P799" i="12"/>
  <c r="O799" i="12"/>
  <c r="N799" i="12"/>
  <c r="H824" i="12" l="1"/>
  <c r="M801" i="12"/>
  <c r="L802" i="12"/>
  <c r="P800" i="12"/>
  <c r="O800" i="12"/>
  <c r="N800" i="12"/>
  <c r="M802" i="12" l="1"/>
  <c r="L803" i="12"/>
  <c r="N801" i="12"/>
  <c r="P801" i="12"/>
  <c r="O801" i="12"/>
  <c r="H825" i="12"/>
  <c r="H826" i="12" l="1"/>
  <c r="M803" i="12"/>
  <c r="L804" i="12"/>
  <c r="O802" i="12"/>
  <c r="P802" i="12"/>
  <c r="N802" i="12"/>
  <c r="M804" i="12" l="1"/>
  <c r="L805" i="12"/>
  <c r="O803" i="12"/>
  <c r="N803" i="12"/>
  <c r="P803" i="12"/>
  <c r="H827" i="12"/>
  <c r="H828" i="12" l="1"/>
  <c r="M805" i="12"/>
  <c r="L806" i="12"/>
  <c r="O804" i="12"/>
  <c r="N804" i="12"/>
  <c r="P804" i="12"/>
  <c r="M806" i="12" l="1"/>
  <c r="L807" i="12"/>
  <c r="P805" i="12"/>
  <c r="O805" i="12"/>
  <c r="N805" i="12"/>
  <c r="H829" i="12"/>
  <c r="H830" i="12" l="1"/>
  <c r="M807" i="12"/>
  <c r="L808" i="12"/>
  <c r="O806" i="12"/>
  <c r="N806" i="12"/>
  <c r="P806" i="12"/>
  <c r="M808" i="12" l="1"/>
  <c r="L809" i="12"/>
  <c r="N807" i="12"/>
  <c r="O807" i="12"/>
  <c r="P807" i="12"/>
  <c r="H831" i="12"/>
  <c r="M809" i="12" l="1"/>
  <c r="L810" i="12"/>
  <c r="H832" i="12"/>
  <c r="O808" i="12"/>
  <c r="N808" i="12"/>
  <c r="P808" i="12"/>
  <c r="H833" i="12" l="1"/>
  <c r="M810" i="12"/>
  <c r="L811" i="12"/>
  <c r="P809" i="12"/>
  <c r="N809" i="12"/>
  <c r="O809" i="12"/>
  <c r="H834" i="12" l="1"/>
  <c r="M811" i="12"/>
  <c r="L812" i="12"/>
  <c r="N810" i="12"/>
  <c r="O810" i="12"/>
  <c r="P810" i="12"/>
  <c r="M812" i="12" l="1"/>
  <c r="L813" i="12"/>
  <c r="N811" i="12"/>
  <c r="P811" i="12"/>
  <c r="O811" i="12"/>
  <c r="H835" i="12"/>
  <c r="H836" i="12" l="1"/>
  <c r="M813" i="12"/>
  <c r="L814" i="12"/>
  <c r="N812" i="12"/>
  <c r="O812" i="12"/>
  <c r="P812" i="12"/>
  <c r="M814" i="12" l="1"/>
  <c r="L815" i="12"/>
  <c r="N813" i="12"/>
  <c r="O813" i="12"/>
  <c r="P813" i="12"/>
  <c r="H837" i="12"/>
  <c r="H838" i="12" l="1"/>
  <c r="M815" i="12"/>
  <c r="L816" i="12"/>
  <c r="O814" i="12"/>
  <c r="P814" i="12"/>
  <c r="N814" i="12"/>
  <c r="M816" i="12" l="1"/>
  <c r="L817" i="12"/>
  <c r="P815" i="12"/>
  <c r="O815" i="12"/>
  <c r="N815" i="12"/>
  <c r="H839" i="12"/>
  <c r="H840" i="12" l="1"/>
  <c r="M817" i="12"/>
  <c r="L818" i="12"/>
  <c r="P816" i="12"/>
  <c r="N816" i="12"/>
  <c r="O816" i="12"/>
  <c r="M818" i="12" l="1"/>
  <c r="L819" i="12"/>
  <c r="P817" i="12"/>
  <c r="N817" i="12"/>
  <c r="O817" i="12"/>
  <c r="H841" i="12"/>
  <c r="H842" i="12" l="1"/>
  <c r="M819" i="12"/>
  <c r="L820" i="12"/>
  <c r="O818" i="12"/>
  <c r="P818" i="12"/>
  <c r="N818" i="12"/>
  <c r="M820" i="12" l="1"/>
  <c r="L821" i="12"/>
  <c r="N819" i="12"/>
  <c r="P819" i="12"/>
  <c r="O819" i="12"/>
  <c r="H843" i="12"/>
  <c r="M821" i="12" l="1"/>
  <c r="L822" i="12"/>
  <c r="H844" i="12"/>
  <c r="O820" i="12"/>
  <c r="P820" i="12"/>
  <c r="N820" i="12"/>
  <c r="H845" i="12" l="1"/>
  <c r="M822" i="12"/>
  <c r="L823" i="12"/>
  <c r="O821" i="12"/>
  <c r="P821" i="12"/>
  <c r="N821" i="12"/>
  <c r="M823" i="12" l="1"/>
  <c r="L824" i="12"/>
  <c r="O822" i="12"/>
  <c r="N822" i="12"/>
  <c r="P822" i="12"/>
  <c r="H846" i="12"/>
  <c r="H847" i="12" l="1"/>
  <c r="M824" i="12"/>
  <c r="L825" i="12"/>
  <c r="P823" i="12"/>
  <c r="N823" i="12"/>
  <c r="O823" i="12"/>
  <c r="M825" i="12" l="1"/>
  <c r="L826" i="12"/>
  <c r="N824" i="12"/>
  <c r="P824" i="12"/>
  <c r="O824" i="12"/>
  <c r="H848" i="12"/>
  <c r="M826" i="12" l="1"/>
  <c r="L827" i="12"/>
  <c r="H849" i="12"/>
  <c r="O825" i="12"/>
  <c r="P825" i="12"/>
  <c r="N825" i="12"/>
  <c r="M827" i="12" l="1"/>
  <c r="L828" i="12"/>
  <c r="H850" i="12"/>
  <c r="P826" i="12"/>
  <c r="N826" i="12"/>
  <c r="O826" i="12"/>
  <c r="M828" i="12" l="1"/>
  <c r="L829" i="12"/>
  <c r="P827" i="12"/>
  <c r="O827" i="12"/>
  <c r="N827" i="12"/>
  <c r="H851" i="12"/>
  <c r="H852" i="12" l="1"/>
  <c r="M829" i="12"/>
  <c r="L830" i="12"/>
  <c r="N828" i="12"/>
  <c r="P828" i="12"/>
  <c r="O828" i="12"/>
  <c r="M830" i="12" l="1"/>
  <c r="L831" i="12"/>
  <c r="N829" i="12"/>
  <c r="P829" i="12"/>
  <c r="O829" i="12"/>
  <c r="H853" i="12"/>
  <c r="M831" i="12" l="1"/>
  <c r="L832" i="12"/>
  <c r="H854" i="12"/>
  <c r="O830" i="12"/>
  <c r="P830" i="12"/>
  <c r="N830" i="12"/>
  <c r="H855" i="12" l="1"/>
  <c r="M832" i="12"/>
  <c r="L833" i="12"/>
  <c r="N831" i="12"/>
  <c r="P831" i="12"/>
  <c r="O831" i="12"/>
  <c r="H856" i="12" l="1"/>
  <c r="M833" i="12"/>
  <c r="L834" i="12"/>
  <c r="O832" i="12"/>
  <c r="P832" i="12"/>
  <c r="N832" i="12"/>
  <c r="M834" i="12" l="1"/>
  <c r="L835" i="12"/>
  <c r="O833" i="12"/>
  <c r="N833" i="12"/>
  <c r="P833" i="12"/>
  <c r="H857" i="12"/>
  <c r="H858" i="12" l="1"/>
  <c r="M835" i="12"/>
  <c r="L836" i="12"/>
  <c r="O834" i="12"/>
  <c r="P834" i="12"/>
  <c r="N834" i="12"/>
  <c r="M836" i="12" l="1"/>
  <c r="L837" i="12"/>
  <c r="O835" i="12"/>
  <c r="P835" i="12"/>
  <c r="N835" i="12"/>
  <c r="H859" i="12"/>
  <c r="M837" i="12" l="1"/>
  <c r="L838" i="12"/>
  <c r="H860" i="12"/>
  <c r="N836" i="12"/>
  <c r="O836" i="12"/>
  <c r="P836" i="12"/>
  <c r="H861" i="12" l="1"/>
  <c r="M838" i="12"/>
  <c r="L839" i="12"/>
  <c r="P837" i="12"/>
  <c r="O837" i="12"/>
  <c r="N837" i="12"/>
  <c r="M839" i="12" l="1"/>
  <c r="L840" i="12"/>
  <c r="O838" i="12"/>
  <c r="N838" i="12"/>
  <c r="P838" i="12"/>
  <c r="H862" i="12"/>
  <c r="M840" i="12" l="1"/>
  <c r="L841" i="12"/>
  <c r="H863" i="12"/>
  <c r="O839" i="12"/>
  <c r="P839" i="12"/>
  <c r="N839" i="12"/>
  <c r="H864" i="12" l="1"/>
  <c r="M841" i="12"/>
  <c r="L842" i="12"/>
  <c r="O840" i="12"/>
  <c r="N840" i="12"/>
  <c r="P840" i="12"/>
  <c r="O841" i="12" l="1"/>
  <c r="P841" i="12"/>
  <c r="N841" i="12"/>
  <c r="M842" i="12"/>
  <c r="L843" i="12"/>
  <c r="H865" i="12"/>
  <c r="P842" i="12" l="1"/>
  <c r="O842" i="12"/>
  <c r="N842" i="12"/>
  <c r="H866" i="12"/>
  <c r="M843" i="12"/>
  <c r="L844" i="12"/>
  <c r="M844" i="12" l="1"/>
  <c r="L845" i="12"/>
  <c r="N843" i="12"/>
  <c r="P843" i="12"/>
  <c r="O843" i="12"/>
  <c r="H867" i="12"/>
  <c r="M845" i="12" l="1"/>
  <c r="L846" i="12"/>
  <c r="H868" i="12"/>
  <c r="O844" i="12"/>
  <c r="P844" i="12"/>
  <c r="N844" i="12"/>
  <c r="H869" i="12" l="1"/>
  <c r="M846" i="12"/>
  <c r="L847" i="12"/>
  <c r="N845" i="12"/>
  <c r="P845" i="12"/>
  <c r="O845" i="12"/>
  <c r="H870" i="12" l="1"/>
  <c r="M847" i="12"/>
  <c r="L848" i="12"/>
  <c r="O846" i="12"/>
  <c r="N846" i="12"/>
  <c r="P846" i="12"/>
  <c r="H871" i="12" l="1"/>
  <c r="M848" i="12"/>
  <c r="L849" i="12"/>
  <c r="N847" i="12"/>
  <c r="P847" i="12"/>
  <c r="O847" i="12"/>
  <c r="H872" i="12" l="1"/>
  <c r="M849" i="12"/>
  <c r="L850" i="12"/>
  <c r="N848" i="12"/>
  <c r="O848" i="12"/>
  <c r="P848" i="12"/>
  <c r="M850" i="12" l="1"/>
  <c r="L851" i="12"/>
  <c r="O849" i="12"/>
  <c r="N849" i="12"/>
  <c r="P849" i="12"/>
  <c r="H873" i="12"/>
  <c r="H874" i="12" l="1"/>
  <c r="M851" i="12"/>
  <c r="L852" i="12"/>
  <c r="P850" i="12"/>
  <c r="O850" i="12"/>
  <c r="N850" i="12"/>
  <c r="M852" i="12" l="1"/>
  <c r="L853" i="12"/>
  <c r="N851" i="12"/>
  <c r="O851" i="12"/>
  <c r="P851" i="12"/>
  <c r="H875" i="12"/>
  <c r="H876" i="12" l="1"/>
  <c r="M853" i="12"/>
  <c r="L854" i="12"/>
  <c r="N852" i="12"/>
  <c r="O852" i="12"/>
  <c r="P852" i="12"/>
  <c r="M854" i="12" l="1"/>
  <c r="L855" i="12"/>
  <c r="O853" i="12"/>
  <c r="N853" i="12"/>
  <c r="P853" i="12"/>
  <c r="H877" i="12"/>
  <c r="M855" i="12" l="1"/>
  <c r="L856" i="12"/>
  <c r="H878" i="12"/>
  <c r="N854" i="12"/>
  <c r="O854" i="12"/>
  <c r="P854" i="12"/>
  <c r="H879" i="12" l="1"/>
  <c r="M856" i="12"/>
  <c r="L857" i="12"/>
  <c r="O855" i="12"/>
  <c r="P855" i="12"/>
  <c r="N855" i="12"/>
  <c r="M857" i="12" l="1"/>
  <c r="L858" i="12"/>
  <c r="O856" i="12"/>
  <c r="P856" i="12"/>
  <c r="N856" i="12"/>
  <c r="H880" i="12"/>
  <c r="H881" i="12" l="1"/>
  <c r="M858" i="12"/>
  <c r="L859" i="12"/>
  <c r="N857" i="12"/>
  <c r="P857" i="12"/>
  <c r="O857" i="12"/>
  <c r="M859" i="12" l="1"/>
  <c r="L860" i="12"/>
  <c r="O858" i="12"/>
  <c r="P858" i="12"/>
  <c r="N858" i="12"/>
  <c r="H882" i="12"/>
  <c r="M860" i="12" l="1"/>
  <c r="L861" i="12"/>
  <c r="H883" i="12"/>
  <c r="P859" i="12"/>
  <c r="N859" i="12"/>
  <c r="O859" i="12"/>
  <c r="H884" i="12" l="1"/>
  <c r="M861" i="12"/>
  <c r="L862" i="12"/>
  <c r="N860" i="12"/>
  <c r="O860" i="12"/>
  <c r="P860" i="12"/>
  <c r="M862" i="12" l="1"/>
  <c r="L863" i="12"/>
  <c r="O861" i="12"/>
  <c r="P861" i="12"/>
  <c r="N861" i="12"/>
  <c r="H885" i="12"/>
  <c r="H886" i="12" l="1"/>
  <c r="M863" i="12"/>
  <c r="L864" i="12"/>
  <c r="P862" i="12"/>
  <c r="N862" i="12"/>
  <c r="O862" i="12"/>
  <c r="M864" i="12" l="1"/>
  <c r="L865" i="12"/>
  <c r="O863" i="12"/>
  <c r="N863" i="12"/>
  <c r="P863" i="12"/>
  <c r="H887" i="12"/>
  <c r="H888" i="12" l="1"/>
  <c r="M865" i="12"/>
  <c r="L866" i="12"/>
  <c r="P864" i="12"/>
  <c r="N864" i="12"/>
  <c r="O864" i="12"/>
  <c r="M866" i="12" l="1"/>
  <c r="L867" i="12"/>
  <c r="O865" i="12"/>
  <c r="N865" i="12"/>
  <c r="P865" i="12"/>
  <c r="H889" i="12"/>
  <c r="H890" i="12" l="1"/>
  <c r="M867" i="12"/>
  <c r="L868" i="12"/>
  <c r="N866" i="12"/>
  <c r="P866" i="12"/>
  <c r="O866" i="12"/>
  <c r="M868" i="12" l="1"/>
  <c r="L869" i="12"/>
  <c r="O867" i="12"/>
  <c r="P867" i="12"/>
  <c r="N867" i="12"/>
  <c r="H891" i="12"/>
  <c r="H892" i="12" l="1"/>
  <c r="M869" i="12"/>
  <c r="L870" i="12"/>
  <c r="O868" i="12"/>
  <c r="P868" i="12"/>
  <c r="N868" i="12"/>
  <c r="M870" i="12" l="1"/>
  <c r="L871" i="12"/>
  <c r="P869" i="12"/>
  <c r="O869" i="12"/>
  <c r="N869" i="12"/>
  <c r="H893" i="12"/>
  <c r="H894" i="12" l="1"/>
  <c r="M871" i="12"/>
  <c r="L872" i="12"/>
  <c r="O870" i="12"/>
  <c r="P870" i="12"/>
  <c r="N870" i="12"/>
  <c r="M872" i="12" l="1"/>
  <c r="L873" i="12"/>
  <c r="O871" i="12"/>
  <c r="P871" i="12"/>
  <c r="N871" i="12"/>
  <c r="H895" i="12"/>
  <c r="H896" i="12" l="1"/>
  <c r="M873" i="12"/>
  <c r="L874" i="12"/>
  <c r="O872" i="12"/>
  <c r="P872" i="12"/>
  <c r="N872" i="12"/>
  <c r="M874" i="12" l="1"/>
  <c r="L875" i="12"/>
  <c r="N873" i="12"/>
  <c r="P873" i="12"/>
  <c r="O873" i="12"/>
  <c r="H897" i="12"/>
  <c r="M875" i="12" l="1"/>
  <c r="L876" i="12"/>
  <c r="H898" i="12"/>
  <c r="N874" i="12"/>
  <c r="P874" i="12"/>
  <c r="O874" i="12"/>
  <c r="M876" i="12" l="1"/>
  <c r="L877" i="12"/>
  <c r="H899" i="12"/>
  <c r="O875" i="12"/>
  <c r="N875" i="12"/>
  <c r="P875" i="12"/>
  <c r="H900" i="12" l="1"/>
  <c r="M877" i="12"/>
  <c r="L878" i="12"/>
  <c r="N876" i="12"/>
  <c r="O876" i="12"/>
  <c r="P876" i="12"/>
  <c r="M878" i="12" l="1"/>
  <c r="L879" i="12"/>
  <c r="P877" i="12"/>
  <c r="N877" i="12"/>
  <c r="O877" i="12"/>
  <c r="H901" i="12"/>
  <c r="H902" i="12" l="1"/>
  <c r="M879" i="12"/>
  <c r="L880" i="12"/>
  <c r="O878" i="12"/>
  <c r="N878" i="12"/>
  <c r="P878" i="12"/>
  <c r="P879" i="12" l="1"/>
  <c r="O879" i="12"/>
  <c r="N879" i="12"/>
  <c r="M880" i="12"/>
  <c r="L881" i="12"/>
  <c r="H903" i="12"/>
  <c r="M881" i="12" l="1"/>
  <c r="L882" i="12"/>
  <c r="O880" i="12"/>
  <c r="N880" i="12"/>
  <c r="P880" i="12"/>
  <c r="H904" i="12"/>
  <c r="H905" i="12" l="1"/>
  <c r="M882" i="12"/>
  <c r="L883" i="12"/>
  <c r="P881" i="12"/>
  <c r="N881" i="12"/>
  <c r="O881" i="12"/>
  <c r="M883" i="12" l="1"/>
  <c r="L884" i="12"/>
  <c r="P882" i="12"/>
  <c r="O882" i="12"/>
  <c r="N882" i="12"/>
  <c r="H906" i="12"/>
  <c r="M884" i="12" l="1"/>
  <c r="L885" i="12"/>
  <c r="H907" i="12"/>
  <c r="N883" i="12"/>
  <c r="O883" i="12"/>
  <c r="P883" i="12"/>
  <c r="H908" i="12" l="1"/>
  <c r="M885" i="12"/>
  <c r="L886" i="12"/>
  <c r="P884" i="12"/>
  <c r="O884" i="12"/>
  <c r="N884" i="12"/>
  <c r="M886" i="12" l="1"/>
  <c r="L887" i="12"/>
  <c r="O885" i="12"/>
  <c r="N885" i="12"/>
  <c r="P885" i="12"/>
  <c r="H909" i="12"/>
  <c r="H910" i="12" l="1"/>
  <c r="M887" i="12"/>
  <c r="L888" i="12"/>
  <c r="O886" i="12"/>
  <c r="P886" i="12"/>
  <c r="N886" i="12"/>
  <c r="M888" i="12" l="1"/>
  <c r="L889" i="12"/>
  <c r="O887" i="12"/>
  <c r="P887" i="12"/>
  <c r="N887" i="12"/>
  <c r="H911" i="12"/>
  <c r="H912" i="12" l="1"/>
  <c r="M889" i="12"/>
  <c r="L890" i="12"/>
  <c r="P888" i="12"/>
  <c r="O888" i="12"/>
  <c r="N888" i="12"/>
  <c r="M890" i="12" l="1"/>
  <c r="L891" i="12"/>
  <c r="P889" i="12"/>
  <c r="O889" i="12"/>
  <c r="N889" i="12"/>
  <c r="H913" i="12"/>
  <c r="M891" i="12" l="1"/>
  <c r="L892" i="12"/>
  <c r="H914" i="12"/>
  <c r="P890" i="12"/>
  <c r="O890" i="12"/>
  <c r="N890" i="12"/>
  <c r="M892" i="12" l="1"/>
  <c r="L893" i="12"/>
  <c r="H915" i="12"/>
  <c r="N891" i="12"/>
  <c r="O891" i="12"/>
  <c r="P891" i="12"/>
  <c r="H916" i="12" l="1"/>
  <c r="M893" i="12"/>
  <c r="L894" i="12"/>
  <c r="P892" i="12"/>
  <c r="O892" i="12"/>
  <c r="N892" i="12"/>
  <c r="M894" i="12" l="1"/>
  <c r="L895" i="12"/>
  <c r="N893" i="12"/>
  <c r="P893" i="12"/>
  <c r="O893" i="12"/>
  <c r="H917" i="12"/>
  <c r="M895" i="12" l="1"/>
  <c r="L896" i="12"/>
  <c r="H918" i="12"/>
  <c r="O894" i="12"/>
  <c r="N894" i="12"/>
  <c r="P894" i="12"/>
  <c r="M896" i="12" l="1"/>
  <c r="L897" i="12"/>
  <c r="H919" i="12"/>
  <c r="N895" i="12"/>
  <c r="O895" i="12"/>
  <c r="P895" i="12"/>
  <c r="M897" i="12" l="1"/>
  <c r="L898" i="12"/>
  <c r="H920" i="12"/>
  <c r="N896" i="12"/>
  <c r="O896" i="12"/>
  <c r="P896" i="12"/>
  <c r="H921" i="12" l="1"/>
  <c r="M898" i="12"/>
  <c r="L899" i="12"/>
  <c r="P897" i="12"/>
  <c r="O897" i="12"/>
  <c r="N897" i="12"/>
  <c r="M899" i="12" l="1"/>
  <c r="L900" i="12"/>
  <c r="O898" i="12"/>
  <c r="N898" i="12"/>
  <c r="P898" i="12"/>
  <c r="H922" i="12"/>
  <c r="H923" i="12" l="1"/>
  <c r="M900" i="12"/>
  <c r="L901" i="12"/>
  <c r="N899" i="12"/>
  <c r="P899" i="12"/>
  <c r="O899" i="12"/>
  <c r="M901" i="12" l="1"/>
  <c r="L902" i="12"/>
  <c r="O900" i="12"/>
  <c r="N900" i="12"/>
  <c r="P900" i="12"/>
  <c r="H924" i="12"/>
  <c r="M902" i="12" l="1"/>
  <c r="L903" i="12"/>
  <c r="H925" i="12"/>
  <c r="P901" i="12"/>
  <c r="N901" i="12"/>
  <c r="O901" i="12"/>
  <c r="H926" i="12" l="1"/>
  <c r="M903" i="12"/>
  <c r="L904" i="12"/>
  <c r="O902" i="12"/>
  <c r="P902" i="12"/>
  <c r="N902" i="12"/>
  <c r="M904" i="12" l="1"/>
  <c r="L905" i="12"/>
  <c r="N903" i="12"/>
  <c r="O903" i="12"/>
  <c r="P903" i="12"/>
  <c r="H927" i="12"/>
  <c r="H928" i="12" l="1"/>
  <c r="M905" i="12"/>
  <c r="L906" i="12"/>
  <c r="N904" i="12"/>
  <c r="O904" i="12"/>
  <c r="P904" i="12"/>
  <c r="M906" i="12" l="1"/>
  <c r="L907" i="12"/>
  <c r="P905" i="12"/>
  <c r="O905" i="12"/>
  <c r="N905" i="12"/>
  <c r="H929" i="12"/>
  <c r="H930" i="12" l="1"/>
  <c r="M907" i="12"/>
  <c r="L908" i="12"/>
  <c r="O906" i="12"/>
  <c r="N906" i="12"/>
  <c r="P906" i="12"/>
  <c r="N907" i="12" l="1"/>
  <c r="P907" i="12"/>
  <c r="O907" i="12"/>
  <c r="M908" i="12"/>
  <c r="L909" i="12"/>
  <c r="H931" i="12"/>
  <c r="M909" i="12" l="1"/>
  <c r="L910" i="12"/>
  <c r="O908" i="12"/>
  <c r="P908" i="12"/>
  <c r="N908" i="12"/>
  <c r="H932" i="12"/>
  <c r="H933" i="12" l="1"/>
  <c r="M910" i="12"/>
  <c r="L911" i="12"/>
  <c r="P909" i="12"/>
  <c r="N909" i="12"/>
  <c r="O909" i="12"/>
  <c r="M911" i="12" l="1"/>
  <c r="L912" i="12"/>
  <c r="O910" i="12"/>
  <c r="P910" i="12"/>
  <c r="N910" i="12"/>
  <c r="H934" i="12"/>
  <c r="M912" i="12" l="1"/>
  <c r="L913" i="12"/>
  <c r="H935" i="12"/>
  <c r="N911" i="12"/>
  <c r="P911" i="12"/>
  <c r="O911" i="12"/>
  <c r="M913" i="12" l="1"/>
  <c r="L914" i="12"/>
  <c r="H936" i="12"/>
  <c r="P912" i="12"/>
  <c r="N912" i="12"/>
  <c r="O912" i="12"/>
  <c r="M914" i="12" l="1"/>
  <c r="L915" i="12"/>
  <c r="H937" i="12"/>
  <c r="P913" i="12"/>
  <c r="O913" i="12"/>
  <c r="N913" i="12"/>
  <c r="M915" i="12" l="1"/>
  <c r="L916" i="12"/>
  <c r="H938" i="12"/>
  <c r="O914" i="12"/>
  <c r="P914" i="12"/>
  <c r="N914" i="12"/>
  <c r="M916" i="12" l="1"/>
  <c r="L917" i="12"/>
  <c r="H939" i="12"/>
  <c r="O915" i="12"/>
  <c r="N915" i="12"/>
  <c r="P915" i="12"/>
  <c r="H940" i="12" l="1"/>
  <c r="M917" i="12"/>
  <c r="L918" i="12"/>
  <c r="N916" i="12"/>
  <c r="P916" i="12"/>
  <c r="O916" i="12"/>
  <c r="M918" i="12" l="1"/>
  <c r="L919" i="12"/>
  <c r="P917" i="12"/>
  <c r="N917" i="12"/>
  <c r="O917" i="12"/>
  <c r="H941" i="12"/>
  <c r="H942" i="12" l="1"/>
  <c r="M919" i="12"/>
  <c r="L920" i="12"/>
  <c r="O918" i="12"/>
  <c r="N918" i="12"/>
  <c r="P918" i="12"/>
  <c r="M920" i="12" l="1"/>
  <c r="L921" i="12"/>
  <c r="P919" i="12"/>
  <c r="N919" i="12"/>
  <c r="O919" i="12"/>
  <c r="H943" i="12"/>
  <c r="M921" i="12" l="1"/>
  <c r="L922" i="12"/>
  <c r="H944" i="12"/>
  <c r="N920" i="12"/>
  <c r="O920" i="12"/>
  <c r="P920" i="12"/>
  <c r="H945" i="12" l="1"/>
  <c r="M922" i="12"/>
  <c r="L923" i="12"/>
  <c r="P921" i="12"/>
  <c r="O921" i="12"/>
  <c r="N921" i="12"/>
  <c r="M923" i="12" l="1"/>
  <c r="L924" i="12"/>
  <c r="O922" i="12"/>
  <c r="P922" i="12"/>
  <c r="N922" i="12"/>
  <c r="H946" i="12"/>
  <c r="H947" i="12" l="1"/>
  <c r="M924" i="12"/>
  <c r="L925" i="12"/>
  <c r="N923" i="12"/>
  <c r="O923" i="12"/>
  <c r="P923" i="12"/>
  <c r="M925" i="12" l="1"/>
  <c r="L926" i="12"/>
  <c r="P924" i="12"/>
  <c r="N924" i="12"/>
  <c r="O924" i="12"/>
  <c r="H948" i="12"/>
  <c r="M926" i="12" l="1"/>
  <c r="L927" i="12"/>
  <c r="H949" i="12"/>
  <c r="P925" i="12"/>
  <c r="O925" i="12"/>
  <c r="N925" i="12"/>
  <c r="H950" i="12" l="1"/>
  <c r="M927" i="12"/>
  <c r="L928" i="12"/>
  <c r="O926" i="12"/>
  <c r="N926" i="12"/>
  <c r="P926" i="12"/>
  <c r="M928" i="12" l="1"/>
  <c r="L929" i="12"/>
  <c r="N927" i="12"/>
  <c r="P927" i="12"/>
  <c r="O927" i="12"/>
  <c r="H951" i="12"/>
  <c r="M929" i="12" l="1"/>
  <c r="L930" i="12"/>
  <c r="H952" i="12"/>
  <c r="P928" i="12"/>
  <c r="N928" i="12"/>
  <c r="O928" i="12"/>
  <c r="H953" i="12" l="1"/>
  <c r="M930" i="12"/>
  <c r="L931" i="12"/>
  <c r="N929" i="12"/>
  <c r="O929" i="12"/>
  <c r="P929" i="12"/>
  <c r="M931" i="12" l="1"/>
  <c r="L932" i="12"/>
  <c r="N930" i="12"/>
  <c r="O930" i="12"/>
  <c r="P930" i="12"/>
  <c r="H954" i="12"/>
  <c r="H955" i="12" l="1"/>
  <c r="M932" i="12"/>
  <c r="L933" i="12"/>
  <c r="O931" i="12"/>
  <c r="P931" i="12"/>
  <c r="N931" i="12"/>
  <c r="M933" i="12" l="1"/>
  <c r="L934" i="12"/>
  <c r="N932" i="12"/>
  <c r="O932" i="12"/>
  <c r="P932" i="12"/>
  <c r="H956" i="12"/>
  <c r="H957" i="12" l="1"/>
  <c r="M934" i="12"/>
  <c r="L935" i="12"/>
  <c r="P933" i="12"/>
  <c r="O933" i="12"/>
  <c r="N933" i="12"/>
  <c r="M935" i="12" l="1"/>
  <c r="L936" i="12"/>
  <c r="N934" i="12"/>
  <c r="O934" i="12"/>
  <c r="P934" i="12"/>
  <c r="H958" i="12"/>
  <c r="M936" i="12" l="1"/>
  <c r="L937" i="12"/>
  <c r="H959" i="12"/>
  <c r="O935" i="12"/>
  <c r="P935" i="12"/>
  <c r="N935" i="12"/>
  <c r="M937" i="12" l="1"/>
  <c r="L938" i="12"/>
  <c r="H960" i="12"/>
  <c r="O936" i="12"/>
  <c r="N936" i="12"/>
  <c r="P936" i="12"/>
  <c r="M938" i="12" l="1"/>
  <c r="L939" i="12"/>
  <c r="H961" i="12"/>
  <c r="N937" i="12"/>
  <c r="O937" i="12"/>
  <c r="P937" i="12"/>
  <c r="M939" i="12" l="1"/>
  <c r="L940" i="12"/>
  <c r="H962" i="12"/>
  <c r="O938" i="12"/>
  <c r="N938" i="12"/>
  <c r="P938" i="12"/>
  <c r="H963" i="12" l="1"/>
  <c r="M940" i="12"/>
  <c r="L941" i="12"/>
  <c r="O939" i="12"/>
  <c r="P939" i="12"/>
  <c r="N939" i="12"/>
  <c r="M941" i="12" l="1"/>
  <c r="L942" i="12"/>
  <c r="O940" i="12"/>
  <c r="N940" i="12"/>
  <c r="P940" i="12"/>
  <c r="H964" i="12"/>
  <c r="H965" i="12" l="1"/>
  <c r="M942" i="12"/>
  <c r="L943" i="12"/>
  <c r="P941" i="12"/>
  <c r="N941" i="12"/>
  <c r="O941" i="12"/>
  <c r="N942" i="12" l="1"/>
  <c r="P942" i="12"/>
  <c r="O942" i="12"/>
  <c r="M943" i="12"/>
  <c r="L944" i="12"/>
  <c r="H966" i="12"/>
  <c r="M944" i="12" l="1"/>
  <c r="L945" i="12"/>
  <c r="N943" i="12"/>
  <c r="P943" i="12"/>
  <c r="O943" i="12"/>
  <c r="H967" i="12"/>
  <c r="H968" i="12" l="1"/>
  <c r="M945" i="12"/>
  <c r="L946" i="12"/>
  <c r="P944" i="12"/>
  <c r="N944" i="12"/>
  <c r="O944" i="12"/>
  <c r="M946" i="12" l="1"/>
  <c r="L947" i="12"/>
  <c r="P945" i="12"/>
  <c r="O945" i="12"/>
  <c r="N945" i="12"/>
  <c r="H969" i="12"/>
  <c r="M947" i="12" l="1"/>
  <c r="L948" i="12"/>
  <c r="H970" i="12"/>
  <c r="N946" i="12"/>
  <c r="O946" i="12"/>
  <c r="P946" i="12"/>
  <c r="M948" i="12" l="1"/>
  <c r="L949" i="12"/>
  <c r="H971" i="12"/>
  <c r="P947" i="12"/>
  <c r="O947" i="12"/>
  <c r="N947" i="12"/>
  <c r="M949" i="12" l="1"/>
  <c r="L950" i="12"/>
  <c r="H972" i="12"/>
  <c r="P948" i="12"/>
  <c r="O948" i="12"/>
  <c r="N948" i="12"/>
  <c r="H973" i="12" l="1"/>
  <c r="M950" i="12"/>
  <c r="L951" i="12"/>
  <c r="P949" i="12"/>
  <c r="O949" i="12"/>
  <c r="N949" i="12"/>
  <c r="M951" i="12" l="1"/>
  <c r="L952" i="12"/>
  <c r="O950" i="12"/>
  <c r="N950" i="12"/>
  <c r="P950" i="12"/>
  <c r="H974" i="12"/>
  <c r="H975" i="12" l="1"/>
  <c r="M952" i="12"/>
  <c r="L953" i="12"/>
  <c r="N951" i="12"/>
  <c r="P951" i="12"/>
  <c r="O951" i="12"/>
  <c r="M953" i="12" l="1"/>
  <c r="L954" i="12"/>
  <c r="O952" i="12"/>
  <c r="P952" i="12"/>
  <c r="N952" i="12"/>
  <c r="H976" i="12"/>
  <c r="H977" i="12" l="1"/>
  <c r="M954" i="12"/>
  <c r="L955" i="12"/>
  <c r="O953" i="12"/>
  <c r="N953" i="12"/>
  <c r="P953" i="12"/>
  <c r="M955" i="12" l="1"/>
  <c r="L956" i="12"/>
  <c r="O954" i="12"/>
  <c r="N954" i="12"/>
  <c r="P954" i="12"/>
  <c r="H978" i="12"/>
  <c r="H979" i="12" l="1"/>
  <c r="M956" i="12"/>
  <c r="L957" i="12"/>
  <c r="O955" i="12"/>
  <c r="P955" i="12"/>
  <c r="N955" i="12"/>
  <c r="M957" i="12" l="1"/>
  <c r="L958" i="12"/>
  <c r="P956" i="12"/>
  <c r="O956" i="12"/>
  <c r="N956" i="12"/>
  <c r="H980" i="12"/>
  <c r="H981" i="12" l="1"/>
  <c r="M958" i="12"/>
  <c r="L959" i="12"/>
  <c r="N957" i="12"/>
  <c r="O957" i="12"/>
  <c r="P957" i="12"/>
  <c r="M959" i="12" l="1"/>
  <c r="L960" i="12"/>
  <c r="O958" i="12"/>
  <c r="N958" i="12"/>
  <c r="P958" i="12"/>
  <c r="H982" i="12"/>
  <c r="M960" i="12" l="1"/>
  <c r="L961" i="12"/>
  <c r="H983" i="12"/>
  <c r="N959" i="12"/>
  <c r="P959" i="12"/>
  <c r="O959" i="12"/>
  <c r="H984" i="12" l="1"/>
  <c r="M961" i="12"/>
  <c r="L962" i="12"/>
  <c r="O960" i="12"/>
  <c r="P960" i="12"/>
  <c r="N960" i="12"/>
  <c r="M962" i="12" l="1"/>
  <c r="L963" i="12"/>
  <c r="P961" i="12"/>
  <c r="O961" i="12"/>
  <c r="N961" i="12"/>
  <c r="H985" i="12"/>
  <c r="H986" i="12" l="1"/>
  <c r="M963" i="12"/>
  <c r="L964" i="12"/>
  <c r="O962" i="12"/>
  <c r="P962" i="12"/>
  <c r="N962" i="12"/>
  <c r="M964" i="12" l="1"/>
  <c r="L965" i="12"/>
  <c r="N963" i="12"/>
  <c r="P963" i="12"/>
  <c r="O963" i="12"/>
  <c r="H987" i="12"/>
  <c r="H988" i="12" l="1"/>
  <c r="M965" i="12"/>
  <c r="L966" i="12"/>
  <c r="O964" i="12"/>
  <c r="N964" i="12"/>
  <c r="P964" i="12"/>
  <c r="M966" i="12" l="1"/>
  <c r="L967" i="12"/>
  <c r="P965" i="12"/>
  <c r="N965" i="12"/>
  <c r="O965" i="12"/>
  <c r="H989" i="12"/>
  <c r="H990" i="12" l="1"/>
  <c r="M967" i="12"/>
  <c r="L968" i="12"/>
  <c r="O966" i="12"/>
  <c r="P966" i="12"/>
  <c r="N966" i="12"/>
  <c r="M968" i="12" l="1"/>
  <c r="L969" i="12"/>
  <c r="N967" i="12"/>
  <c r="P967" i="12"/>
  <c r="O967" i="12"/>
  <c r="H991" i="12"/>
  <c r="H992" i="12" l="1"/>
  <c r="M969" i="12"/>
  <c r="L970" i="12"/>
  <c r="O968" i="12"/>
  <c r="P968" i="12"/>
  <c r="N968" i="12"/>
  <c r="M970" i="12" l="1"/>
  <c r="L971" i="12"/>
  <c r="O969" i="12"/>
  <c r="N969" i="12"/>
  <c r="P969" i="12"/>
  <c r="H993" i="12"/>
  <c r="M971" i="12" l="1"/>
  <c r="L972" i="12"/>
  <c r="H994" i="12"/>
  <c r="N970" i="12"/>
  <c r="O970" i="12"/>
  <c r="P970" i="12"/>
  <c r="H995" i="12" l="1"/>
  <c r="M972" i="12"/>
  <c r="L973" i="12"/>
  <c r="O971" i="12"/>
  <c r="N971" i="12"/>
  <c r="P971" i="12"/>
  <c r="M973" i="12" l="1"/>
  <c r="L974" i="12"/>
  <c r="O972" i="12"/>
  <c r="P972" i="12"/>
  <c r="N972" i="12"/>
  <c r="H996" i="12"/>
  <c r="M974" i="12" l="1"/>
  <c r="L975" i="12"/>
  <c r="H997" i="12"/>
  <c r="P973" i="12"/>
  <c r="N973" i="12"/>
  <c r="O973" i="12"/>
  <c r="M975" i="12" l="1"/>
  <c r="L976" i="12"/>
  <c r="H998" i="12"/>
  <c r="N974" i="12"/>
  <c r="P974" i="12"/>
  <c r="O974" i="12"/>
  <c r="H999" i="12" l="1"/>
  <c r="M976" i="12"/>
  <c r="L977" i="12"/>
  <c r="P975" i="12"/>
  <c r="O975" i="12"/>
  <c r="N975" i="12"/>
  <c r="M977" i="12" l="1"/>
  <c r="L978" i="12"/>
  <c r="N976" i="12"/>
  <c r="O976" i="12"/>
  <c r="P976" i="12"/>
  <c r="M978" i="12" l="1"/>
  <c r="L979" i="12"/>
  <c r="N977" i="12"/>
  <c r="P977" i="12"/>
  <c r="O977" i="12"/>
  <c r="M979" i="12" l="1"/>
  <c r="L980" i="12"/>
  <c r="P978" i="12"/>
  <c r="O978" i="12"/>
  <c r="N978" i="12"/>
  <c r="M980" i="12" l="1"/>
  <c r="L981" i="12"/>
  <c r="O979" i="12"/>
  <c r="N979" i="12"/>
  <c r="P979" i="12"/>
  <c r="M981" i="12" l="1"/>
  <c r="L982" i="12"/>
  <c r="O980" i="12"/>
  <c r="P980" i="12"/>
  <c r="N980" i="12"/>
  <c r="M982" i="12" l="1"/>
  <c r="L983" i="12"/>
  <c r="O981" i="12"/>
  <c r="P981" i="12"/>
  <c r="N981" i="12"/>
  <c r="M983" i="12" l="1"/>
  <c r="L984" i="12"/>
  <c r="N982" i="12"/>
  <c r="P982" i="12"/>
  <c r="O982" i="12"/>
  <c r="M984" i="12" l="1"/>
  <c r="L985" i="12"/>
  <c r="O983" i="12"/>
  <c r="N983" i="12"/>
  <c r="P983" i="12"/>
  <c r="M985" i="12" l="1"/>
  <c r="L986" i="12"/>
  <c r="P984" i="12"/>
  <c r="O984" i="12"/>
  <c r="N984" i="12"/>
  <c r="M986" i="12" l="1"/>
  <c r="L987" i="12"/>
  <c r="O985" i="12"/>
  <c r="P985" i="12"/>
  <c r="N985" i="12"/>
  <c r="M987" i="12" l="1"/>
  <c r="L988" i="12"/>
  <c r="P986" i="12"/>
  <c r="N986" i="12"/>
  <c r="O986" i="12"/>
  <c r="M988" i="12" l="1"/>
  <c r="L989" i="12"/>
  <c r="O987" i="12"/>
  <c r="P987" i="12"/>
  <c r="N987" i="12"/>
  <c r="M989" i="12" l="1"/>
  <c r="L990" i="12"/>
  <c r="N988" i="12"/>
  <c r="O988" i="12"/>
  <c r="P988" i="12"/>
  <c r="M990" i="12" l="1"/>
  <c r="L991" i="12"/>
  <c r="N989" i="12"/>
  <c r="P989" i="12"/>
  <c r="O989" i="12"/>
  <c r="M991" i="12" l="1"/>
  <c r="L992" i="12"/>
  <c r="N990" i="12"/>
  <c r="P990" i="12"/>
  <c r="O990" i="12"/>
  <c r="M992" i="12" l="1"/>
  <c r="L993" i="12"/>
  <c r="P991" i="12"/>
  <c r="O991" i="12"/>
  <c r="N991" i="12"/>
  <c r="M993" i="12" l="1"/>
  <c r="L994" i="12"/>
  <c r="O992" i="12"/>
  <c r="P992" i="12"/>
  <c r="N992" i="12"/>
  <c r="M994" i="12" l="1"/>
  <c r="L995" i="12"/>
  <c r="N993" i="12"/>
  <c r="O993" i="12"/>
  <c r="P993" i="12"/>
  <c r="M995" i="12" l="1"/>
  <c r="L996" i="12"/>
  <c r="P994" i="12"/>
  <c r="O994" i="12"/>
  <c r="N994" i="12"/>
  <c r="M996" i="12" l="1"/>
  <c r="L997" i="12"/>
  <c r="N995" i="12"/>
  <c r="P995" i="12"/>
  <c r="O995" i="12"/>
  <c r="M997" i="12" l="1"/>
  <c r="L998" i="12"/>
  <c r="P996" i="12"/>
  <c r="N996" i="12"/>
  <c r="O996" i="12"/>
  <c r="M998" i="12" l="1"/>
  <c r="L999" i="12"/>
  <c r="M999" i="12" s="1"/>
  <c r="N997" i="12"/>
  <c r="P997" i="12"/>
  <c r="O997" i="12"/>
  <c r="O999" i="12" l="1"/>
  <c r="N999" i="12"/>
  <c r="P999" i="12"/>
  <c r="O998" i="12"/>
  <c r="P998" i="12"/>
  <c r="N998" i="12"/>
</calcChain>
</file>

<file path=xl/sharedStrings.xml><?xml version="1.0" encoding="utf-8"?>
<sst xmlns="http://schemas.openxmlformats.org/spreadsheetml/2006/main" count="7335" uniqueCount="3133">
  <si>
    <t>Carrera</t>
  </si>
  <si>
    <t>Distancia</t>
  </si>
  <si>
    <t>Cat</t>
  </si>
  <si>
    <t>Edad</t>
  </si>
  <si>
    <t>ns1:Position</t>
  </si>
  <si>
    <t>ns1:PosStatus</t>
  </si>
  <si>
    <t>ns1:PosStatusComplement</t>
  </si>
  <si>
    <t>ns1:PosStatusComplementData</t>
  </si>
  <si>
    <t>ns1:CompetitorFEIID</t>
  </si>
  <si>
    <t>ns1:CompetitorFirstname</t>
  </si>
  <si>
    <t>ns1:CompetitorFamilyname</t>
  </si>
  <si>
    <t>ns1:HorseFEIID</t>
  </si>
  <si>
    <t>ns1:HorseCompleteName</t>
  </si>
  <si>
    <t>ns1:Prize</t>
  </si>
  <si>
    <t>ns1:PrizeCurrency</t>
  </si>
  <si>
    <t>ns1:IsWNominated</t>
  </si>
  <si>
    <t>ns1:TeamNF</t>
  </si>
  <si>
    <t>ns1:CompetingFor</t>
  </si>
  <si>
    <t>ns1:VetFirstInspElimCode</t>
  </si>
  <si>
    <t>ns1:AvgSpeed1</t>
  </si>
  <si>
    <t>ns1:RideTime1</t>
  </si>
  <si>
    <t>ns1:VetGateElimCode1</t>
  </si>
  <si>
    <t>ns1:AvgSpeed2</t>
  </si>
  <si>
    <t>ns1:RideTime2</t>
  </si>
  <si>
    <t>ns1:VetGateElimCode2</t>
  </si>
  <si>
    <t>ns1:AvgSpeed3</t>
  </si>
  <si>
    <t>ns1:RideTime3</t>
  </si>
  <si>
    <t>ns1:VetGateElimCode3</t>
  </si>
  <si>
    <t>ns1:AvgSpeed4</t>
  </si>
  <si>
    <t>ns1:RideTime4</t>
  </si>
  <si>
    <t>ns1:VetGateElimCode4</t>
  </si>
  <si>
    <t>ns1:AvgSpeed5</t>
  </si>
  <si>
    <t>ns1:RideTime5</t>
  </si>
  <si>
    <t>ns1:VetGateElimCode5</t>
  </si>
  <si>
    <t>ns1:VetGateElimCode6</t>
  </si>
  <si>
    <t>ns1:AvgSpeed7</t>
  </si>
  <si>
    <t>ns1:RideTime7</t>
  </si>
  <si>
    <t>ns1:VetGateElimCode7</t>
  </si>
  <si>
    <t>ns1:AvgSpeed8</t>
  </si>
  <si>
    <t>ns1:RideTime8</t>
  </si>
  <si>
    <t>ns1:VetGateElimCode8</t>
  </si>
  <si>
    <t>ns1:AvgSpeed9</t>
  </si>
  <si>
    <t>ns1:RideTime9</t>
  </si>
  <si>
    <t>ns1:VetGateElimCode9</t>
  </si>
  <si>
    <t>ns1:AvgSpeed10</t>
  </si>
  <si>
    <t>ns1:RideTime10</t>
  </si>
  <si>
    <t>ns1:VetFinalInspElimCode</t>
  </si>
  <si>
    <t>ns1:BestCondition</t>
  </si>
  <si>
    <t>ns1:TotalAvgSpeed</t>
  </si>
  <si>
    <t>ns1:TotalTime</t>
  </si>
  <si>
    <t>FEI</t>
  </si>
  <si>
    <t>AD</t>
  </si>
  <si>
    <t>YR</t>
  </si>
  <si>
    <t>NAC</t>
  </si>
  <si>
    <t>RANKING</t>
  </si>
  <si>
    <t>PTS</t>
  </si>
  <si>
    <t xml:space="preserve">POSICION </t>
  </si>
  <si>
    <t>Bono</t>
  </si>
  <si>
    <t>Dif 1o</t>
  </si>
  <si>
    <t>Etiquetas de columna</t>
  </si>
  <si>
    <t>Etiquetas de fila</t>
  </si>
  <si>
    <t>Suma de PTS</t>
  </si>
  <si>
    <t>PERSEVERANCIA PAN DE AZUCAR</t>
  </si>
  <si>
    <t>ROBLE</t>
  </si>
  <si>
    <t>JINETE</t>
  </si>
  <si>
    <t>CRISTOBAL LARRAIN ARJONA</t>
  </si>
  <si>
    <t>CATALINA ORTUZAR ORPHANOPOULOS</t>
  </si>
  <si>
    <t>ANDRE ALVAREZ</t>
  </si>
  <si>
    <t>CLAUDIO CORNEJO CABEZAS</t>
  </si>
  <si>
    <t>MANUELA VALENZUELA VARGAS</t>
  </si>
  <si>
    <t>NICOLAS SCHMIDT GONZALEZ</t>
  </si>
  <si>
    <t>MAXI WIMMER</t>
  </si>
  <si>
    <t>DAVID</t>
  </si>
  <si>
    <t>VILLALOBOS</t>
  </si>
  <si>
    <t>BINOMIO</t>
  </si>
  <si>
    <t>8</t>
  </si>
  <si>
    <t>R</t>
  </si>
  <si>
    <t/>
  </si>
  <si>
    <t>CHL</t>
  </si>
  <si>
    <t>12</t>
  </si>
  <si>
    <t>Total</t>
  </si>
  <si>
    <t>tiempo carrera</t>
  </si>
  <si>
    <t>Total 40</t>
  </si>
  <si>
    <t>Total 80</t>
  </si>
  <si>
    <t>FTQ</t>
  </si>
  <si>
    <t>1</t>
  </si>
  <si>
    <t>2</t>
  </si>
  <si>
    <t>16</t>
  </si>
  <si>
    <t>3</t>
  </si>
  <si>
    <t>4</t>
  </si>
  <si>
    <t>CATALINA</t>
  </si>
  <si>
    <t>ORTUZAR ORPHANOPOULOS</t>
  </si>
  <si>
    <t>PABLO</t>
  </si>
  <si>
    <t>5</t>
  </si>
  <si>
    <t>ANDRE</t>
  </si>
  <si>
    <t>ALVAREZ</t>
  </si>
  <si>
    <t>6</t>
  </si>
  <si>
    <t>7</t>
  </si>
  <si>
    <t>9</t>
  </si>
  <si>
    <t>MAXI</t>
  </si>
  <si>
    <t>WIMMER</t>
  </si>
  <si>
    <t>10</t>
  </si>
  <si>
    <t>11</t>
  </si>
  <si>
    <t>FRANCISCO</t>
  </si>
  <si>
    <t>CARLOS</t>
  </si>
  <si>
    <t>20</t>
  </si>
  <si>
    <t>CARLA</t>
  </si>
  <si>
    <t>CRISTOBAL</t>
  </si>
  <si>
    <t>LARRAIN ARJONA</t>
  </si>
  <si>
    <t>MACARENA</t>
  </si>
  <si>
    <t>VICENTE</t>
  </si>
  <si>
    <t>MAYOL</t>
  </si>
  <si>
    <t>CORNEJO CABEZAS</t>
  </si>
  <si>
    <t>DANIEL</t>
  </si>
  <si>
    <t>MANUELA</t>
  </si>
  <si>
    <t>VALENZUELA VARGAS</t>
  </si>
  <si>
    <t>13</t>
  </si>
  <si>
    <t>14</t>
  </si>
  <si>
    <t>15</t>
  </si>
  <si>
    <t>17</t>
  </si>
  <si>
    <t>18</t>
  </si>
  <si>
    <t>19</t>
  </si>
  <si>
    <t>CLAUDIO</t>
  </si>
  <si>
    <t>21</t>
  </si>
  <si>
    <t>LARRAIN</t>
  </si>
  <si>
    <t>FELIPE</t>
  </si>
  <si>
    <t>RET</t>
  </si>
  <si>
    <t>FLORENCIA</t>
  </si>
  <si>
    <t>104YP08</t>
  </si>
  <si>
    <t>NICOLAS</t>
  </si>
  <si>
    <t>SCHMIDT GONZALEZ</t>
  </si>
  <si>
    <t>105EI51</t>
  </si>
  <si>
    <t>MATIAS</t>
  </si>
  <si>
    <t>OLIVARES</t>
  </si>
  <si>
    <t>JOSEFINA</t>
  </si>
  <si>
    <t>MARIA ROSA</t>
  </si>
  <si>
    <t>BARAHONA VARGAS</t>
  </si>
  <si>
    <t>RICARDO</t>
  </si>
  <si>
    <t>THOMSEN</t>
  </si>
  <si>
    <t>RAMIREZ FUENTES</t>
  </si>
  <si>
    <t>WD</t>
  </si>
  <si>
    <t>VARELA CERDA</t>
  </si>
  <si>
    <t>TRINIDAD</t>
  </si>
  <si>
    <t>ARENAS</t>
  </si>
  <si>
    <t>BORJA</t>
  </si>
  <si>
    <t>BORJA MAYOL</t>
  </si>
  <si>
    <t>FLORENCIA CARDONE ALMARZA</t>
  </si>
  <si>
    <t>CORAJE</t>
  </si>
  <si>
    <t>VALENZUELA FUENTES</t>
  </si>
  <si>
    <t>MARIA</t>
  </si>
  <si>
    <t>CARDONE ALMARZA</t>
  </si>
  <si>
    <t>17,03</t>
  </si>
  <si>
    <t>EQUIPO</t>
  </si>
  <si>
    <t>Total general</t>
  </si>
  <si>
    <t>CATALINA LLORENS CLARK</t>
  </si>
  <si>
    <t>ORLANDO</t>
  </si>
  <si>
    <t>CONSUELO</t>
  </si>
  <si>
    <t>MARCHANT CARDENAS</t>
  </si>
  <si>
    <t>RISHMAWI</t>
  </si>
  <si>
    <t>ANCAR FLOKI</t>
  </si>
  <si>
    <t>EMILIA PATTERSON</t>
  </si>
  <si>
    <t>ORLANDO VILLALOBOS</t>
  </si>
  <si>
    <t>CONSUELO MARCHANT CARDENAS</t>
  </si>
  <si>
    <t>To 1ro</t>
  </si>
  <si>
    <t>PEDRO TOMAS VARELA CERDA</t>
  </si>
  <si>
    <t>EL MOLINO A</t>
  </si>
  <si>
    <t>EL MOLINO B</t>
  </si>
  <si>
    <t>LETELIER SIVORI</t>
  </si>
  <si>
    <t>CARLOS LETELIER SIVORI</t>
  </si>
  <si>
    <t>14,3</t>
  </si>
  <si>
    <t>17,05</t>
  </si>
  <si>
    <t>14,39</t>
  </si>
  <si>
    <t>14,57</t>
  </si>
  <si>
    <t>13,88</t>
  </si>
  <si>
    <t>16,22</t>
  </si>
  <si>
    <t>FTQ GA</t>
  </si>
  <si>
    <t>13,09</t>
  </si>
  <si>
    <t>14,86</t>
  </si>
  <si>
    <t>ALMARA</t>
  </si>
  <si>
    <t>FTQ OT</t>
  </si>
  <si>
    <t>FTQ ME</t>
  </si>
  <si>
    <t>103hq92</t>
  </si>
  <si>
    <t>16,13</t>
  </si>
  <si>
    <t>18,45</t>
  </si>
  <si>
    <t>17,14</t>
  </si>
  <si>
    <t>105ZX50</t>
  </si>
  <si>
    <t>Time Adj</t>
  </si>
  <si>
    <t>MAÑIO</t>
  </si>
  <si>
    <t>14,6</t>
  </si>
  <si>
    <t>SULTAN AUGUSTO</t>
  </si>
  <si>
    <t>EL QUILLAY</t>
  </si>
  <si>
    <t>JORGE</t>
  </si>
  <si>
    <t>pos carrera eq</t>
  </si>
  <si>
    <t>suma</t>
  </si>
  <si>
    <t>clas</t>
  </si>
  <si>
    <t>pts eq</t>
  </si>
  <si>
    <t>pts no eq</t>
  </si>
  <si>
    <t>Puntos</t>
  </si>
  <si>
    <t>Suma de Puntos</t>
  </si>
  <si>
    <t>Puntos por equipo</t>
  </si>
  <si>
    <t>RANKING NACIONAL 2018</t>
  </si>
  <si>
    <t>GARCIA LAZO</t>
  </si>
  <si>
    <t>SAT YABER</t>
  </si>
  <si>
    <t>105SM79</t>
  </si>
  <si>
    <t>HLS CHOCOLATE AMARGO</t>
  </si>
  <si>
    <t>DEL CANTO</t>
  </si>
  <si>
    <t>LLORENS CLARK</t>
  </si>
  <si>
    <t>VARGAS</t>
  </si>
  <si>
    <t>6367</t>
  </si>
  <si>
    <t>TORRES HORTA</t>
  </si>
  <si>
    <t xml:space="preserve">FRANCISCO </t>
  </si>
  <si>
    <t>EGUIGUREN VALDÉS</t>
  </si>
  <si>
    <t>PAULA</t>
  </si>
  <si>
    <t>105UH26</t>
  </si>
  <si>
    <t>HLS FLOR DE CACHA</t>
  </si>
  <si>
    <t>PIA</t>
  </si>
  <si>
    <t>FLORENCIA CATALINA</t>
  </si>
  <si>
    <t>CERPA VERA</t>
  </si>
  <si>
    <t>CARRERE</t>
  </si>
  <si>
    <t>PY SORPRESIVO</t>
  </si>
  <si>
    <t>MARTIN</t>
  </si>
  <si>
    <t>SEMBLANZA</t>
  </si>
  <si>
    <t>FERNANDO</t>
  </si>
  <si>
    <t>105IK40</t>
  </si>
  <si>
    <t>SOLOPETE</t>
  </si>
  <si>
    <t>VICTOR</t>
  </si>
  <si>
    <t>RIOS GARCIA HUIDOBRO</t>
  </si>
  <si>
    <t>FRANCISCO  EGUIGUREN VALDÉS</t>
  </si>
  <si>
    <t>FELIPE SAT YABER</t>
  </si>
  <si>
    <t>Total 120</t>
  </si>
  <si>
    <t>JUAN EDUARDO SPOERER DE LA SOTTA</t>
  </si>
  <si>
    <t>120/160 AD</t>
  </si>
  <si>
    <t>80 AD</t>
  </si>
  <si>
    <t>40 AD</t>
  </si>
  <si>
    <t>120/160 YR</t>
  </si>
  <si>
    <t>80 YR</t>
  </si>
  <si>
    <t>40 YR</t>
  </si>
  <si>
    <t>MARTIN GARCIA LAZO</t>
  </si>
  <si>
    <t>JUAN FRANCISCO DEL CANTO</t>
  </si>
  <si>
    <t>MICAELA TORRES HORTA</t>
  </si>
  <si>
    <t>FRANCESCA GIOIA MANSILLA</t>
  </si>
  <si>
    <t>18,86</t>
  </si>
  <si>
    <t>19,42</t>
  </si>
  <si>
    <t>18,19</t>
  </si>
  <si>
    <t>17,48</t>
  </si>
  <si>
    <t>18,66</t>
  </si>
  <si>
    <t>17,23</t>
  </si>
  <si>
    <t>16,49</t>
  </si>
  <si>
    <t>16,78</t>
  </si>
  <si>
    <t>16,61</t>
  </si>
  <si>
    <t>17,92</t>
  </si>
  <si>
    <t>18,48</t>
  </si>
  <si>
    <t>17,11</t>
  </si>
  <si>
    <t>15,32</t>
  </si>
  <si>
    <t>16,03</t>
  </si>
  <si>
    <t>15,53</t>
  </si>
  <si>
    <t>19,54</t>
  </si>
  <si>
    <t>DIEGO</t>
  </si>
  <si>
    <t>16,28</t>
  </si>
  <si>
    <t>16,85</t>
  </si>
  <si>
    <t>CAMILA</t>
  </si>
  <si>
    <t>106CE28</t>
  </si>
  <si>
    <t>ALCAZAR MAGNOLIO</t>
  </si>
  <si>
    <t>HF BARII</t>
  </si>
  <si>
    <t>18,8</t>
  </si>
  <si>
    <t>18,31</t>
  </si>
  <si>
    <t>18,32</t>
  </si>
  <si>
    <t>15,2</t>
  </si>
  <si>
    <t>17,96</t>
  </si>
  <si>
    <t>17,07</t>
  </si>
  <si>
    <t>16,14</t>
  </si>
  <si>
    <t>15,92</t>
  </si>
  <si>
    <t>16,53</t>
  </si>
  <si>
    <t>15,14</t>
  </si>
  <si>
    <t>15,13</t>
  </si>
  <si>
    <t>15,57</t>
  </si>
  <si>
    <t>16,39</t>
  </si>
  <si>
    <t>16,89</t>
  </si>
  <si>
    <t>16,93</t>
  </si>
  <si>
    <t>16,37</t>
  </si>
  <si>
    <t>16,44</t>
  </si>
  <si>
    <t>15,72</t>
  </si>
  <si>
    <t>16,43</t>
  </si>
  <si>
    <t>14,76</t>
  </si>
  <si>
    <t>15,09</t>
  </si>
  <si>
    <t>15,95</t>
  </si>
  <si>
    <t>18,17</t>
  </si>
  <si>
    <t>19,18</t>
  </si>
  <si>
    <t>19,07</t>
  </si>
  <si>
    <t>17,9</t>
  </si>
  <si>
    <t>18,33</t>
  </si>
  <si>
    <t>17,63</t>
  </si>
  <si>
    <t>18,5</t>
  </si>
  <si>
    <t>18,72</t>
  </si>
  <si>
    <t>17,86</t>
  </si>
  <si>
    <t>17,1</t>
  </si>
  <si>
    <t>17,64</t>
  </si>
  <si>
    <t>SEBASTIAN</t>
  </si>
  <si>
    <t>IRRIBARRA CONA</t>
  </si>
  <si>
    <t>JOSE IGNACIO</t>
  </si>
  <si>
    <t>18,83</t>
  </si>
  <si>
    <t>17,3</t>
  </si>
  <si>
    <t>16,09</t>
  </si>
  <si>
    <t>14,45</t>
  </si>
  <si>
    <t>16,67</t>
  </si>
  <si>
    <t>MARIA JOSE</t>
  </si>
  <si>
    <t>15,65</t>
  </si>
  <si>
    <t>18,56</t>
  </si>
  <si>
    <t>ALFREDO SAT YABER</t>
  </si>
  <si>
    <t>base II para ranking por equipos</t>
  </si>
  <si>
    <t>AO TORUK</t>
  </si>
  <si>
    <t>Suma de ns1:CompetitorFEIID</t>
  </si>
  <si>
    <t>carrera 10</t>
  </si>
  <si>
    <t>Nombre</t>
  </si>
  <si>
    <t>Jinete FEI</t>
  </si>
  <si>
    <t># FEI</t>
  </si>
  <si>
    <t>Cat Jinete</t>
  </si>
  <si>
    <t>(Todas)</t>
  </si>
  <si>
    <t>FEI ID</t>
  </si>
  <si>
    <t>106CV86</t>
  </si>
  <si>
    <t>6891</t>
  </si>
  <si>
    <t>4665</t>
  </si>
  <si>
    <t>13:00:30</t>
  </si>
  <si>
    <t>HF CAIRO</t>
  </si>
  <si>
    <t>6428</t>
  </si>
  <si>
    <t>Copihue</t>
  </si>
  <si>
    <t>14,91</t>
  </si>
  <si>
    <t>19,2</t>
  </si>
  <si>
    <t>19,22</t>
  </si>
  <si>
    <t>19,16</t>
  </si>
  <si>
    <t>18,36</t>
  </si>
  <si>
    <t>15,59</t>
  </si>
  <si>
    <t>17,77</t>
  </si>
  <si>
    <t>MC Tango</t>
  </si>
  <si>
    <t>15,23</t>
  </si>
  <si>
    <t>POBLETE SALCEDO</t>
  </si>
  <si>
    <t>GARROCHA</t>
  </si>
  <si>
    <t>15,55</t>
  </si>
  <si>
    <t>17,28</t>
  </si>
  <si>
    <t>15,77</t>
  </si>
  <si>
    <t>17,09</t>
  </si>
  <si>
    <t>15,81</t>
  </si>
  <si>
    <t>16,96</t>
  </si>
  <si>
    <t>20,8</t>
  </si>
  <si>
    <t>14,08</t>
  </si>
  <si>
    <t>13,53</t>
  </si>
  <si>
    <t>19,39</t>
  </si>
  <si>
    <t>18,68</t>
  </si>
  <si>
    <t>HELENA</t>
  </si>
  <si>
    <t>CERPA PINOCHET</t>
  </si>
  <si>
    <t>JOSE ANDRES  POBLETE SALCEDO</t>
  </si>
  <si>
    <t>Resumen</t>
  </si>
  <si>
    <t>Detalle</t>
  </si>
  <si>
    <t>19,87</t>
  </si>
  <si>
    <t>JUAN FRANCISCO</t>
  </si>
  <si>
    <t>19,28</t>
  </si>
  <si>
    <t>17,31</t>
  </si>
  <si>
    <t>14,56</t>
  </si>
  <si>
    <t>18,62</t>
  </si>
  <si>
    <t>17,46</t>
  </si>
  <si>
    <t>10105805</t>
  </si>
  <si>
    <t>19,64</t>
  </si>
  <si>
    <t>17,68</t>
  </si>
  <si>
    <t>16,79</t>
  </si>
  <si>
    <t>SANCHEZ</t>
  </si>
  <si>
    <t>20,76</t>
  </si>
  <si>
    <t>18,11</t>
  </si>
  <si>
    <t>18,64</t>
  </si>
  <si>
    <t>18,06</t>
  </si>
  <si>
    <t>18,02</t>
  </si>
  <si>
    <t>15,48</t>
  </si>
  <si>
    <t>18,92</t>
  </si>
  <si>
    <t>15,94</t>
  </si>
  <si>
    <t>16,2</t>
  </si>
  <si>
    <t>DE LA FUENTE FUENZALIDA</t>
  </si>
  <si>
    <t>19,09</t>
  </si>
  <si>
    <t>18,3</t>
  </si>
  <si>
    <t>11:00:00</t>
  </si>
  <si>
    <t>14,54</t>
  </si>
  <si>
    <t>20,19</t>
  </si>
  <si>
    <t>16,95</t>
  </si>
  <si>
    <t>18,37</t>
  </si>
  <si>
    <t>19,38</t>
  </si>
  <si>
    <t>18,2</t>
  </si>
  <si>
    <t>15,38</t>
  </si>
  <si>
    <t>18,29</t>
  </si>
  <si>
    <t>15,28</t>
  </si>
  <si>
    <t>14,13</t>
  </si>
  <si>
    <t>15,27</t>
  </si>
  <si>
    <t>RINCONADA A</t>
  </si>
  <si>
    <t>RINCONADA B</t>
  </si>
  <si>
    <t>MICAELA</t>
  </si>
  <si>
    <t>16,27</t>
  </si>
  <si>
    <t>6134</t>
  </si>
  <si>
    <t>18,69</t>
  </si>
  <si>
    <t>CL LLANCA</t>
  </si>
  <si>
    <t>6010</t>
  </si>
  <si>
    <t>106FS83</t>
  </si>
  <si>
    <t>16,58</t>
  </si>
  <si>
    <t>18,39</t>
  </si>
  <si>
    <t>CALAFQUEN</t>
  </si>
  <si>
    <t>18,76</t>
  </si>
  <si>
    <t>TAHAN</t>
  </si>
  <si>
    <t>16,84</t>
  </si>
  <si>
    <t>DESPERADO</t>
  </si>
  <si>
    <t xml:space="preserve">RENI </t>
  </si>
  <si>
    <t>MULLER</t>
  </si>
  <si>
    <t>4953</t>
  </si>
  <si>
    <t>17,04</t>
  </si>
  <si>
    <t>16,21</t>
  </si>
  <si>
    <t>RENI  MULLER</t>
  </si>
  <si>
    <t>MARIA IGNACIA SAT YABER</t>
  </si>
  <si>
    <t>Cat Caballo</t>
  </si>
  <si>
    <t>14,35</t>
  </si>
  <si>
    <t>5125</t>
  </si>
  <si>
    <t>10102392</t>
  </si>
  <si>
    <t>10072682</t>
  </si>
  <si>
    <t>10072514</t>
  </si>
  <si>
    <t>10018246</t>
  </si>
  <si>
    <t>10078206</t>
  </si>
  <si>
    <t>10040015</t>
  </si>
  <si>
    <t>10108052</t>
  </si>
  <si>
    <t>10172596</t>
  </si>
  <si>
    <t>SI QUILILCHE</t>
  </si>
  <si>
    <t>10141895</t>
  </si>
  <si>
    <t>15,96</t>
  </si>
  <si>
    <t>10172476</t>
  </si>
  <si>
    <t>16,46</t>
  </si>
  <si>
    <t>10036495</t>
  </si>
  <si>
    <t>14,17</t>
  </si>
  <si>
    <t>14,06</t>
  </si>
  <si>
    <t>10160530</t>
  </si>
  <si>
    <t>18,27</t>
  </si>
  <si>
    <t>16,86</t>
  </si>
  <si>
    <t>19,68</t>
  </si>
  <si>
    <t>4661</t>
  </si>
  <si>
    <t>15,4</t>
  </si>
  <si>
    <t>14,12</t>
  </si>
  <si>
    <t>10018240</t>
  </si>
  <si>
    <t>19,08</t>
  </si>
  <si>
    <t>105QS17</t>
  </si>
  <si>
    <t>OBI WAN</t>
  </si>
  <si>
    <t>10118325</t>
  </si>
  <si>
    <t>106FS86</t>
  </si>
  <si>
    <t>18,18</t>
  </si>
  <si>
    <t>10107869</t>
  </si>
  <si>
    <t>15,45</t>
  </si>
  <si>
    <t>14,18</t>
  </si>
  <si>
    <t>15,83</t>
  </si>
  <si>
    <t>17,97</t>
  </si>
  <si>
    <t>17,99</t>
  </si>
  <si>
    <t>RABIOSA</t>
  </si>
  <si>
    <t>16,16</t>
  </si>
  <si>
    <t>13,27</t>
  </si>
  <si>
    <t>ZINGARA</t>
  </si>
  <si>
    <t>17,91</t>
  </si>
  <si>
    <t xml:space="preserve">RAFAEL </t>
  </si>
  <si>
    <t>RAFAEL  CARRERE</t>
  </si>
  <si>
    <t>INSCRITO</t>
  </si>
  <si>
    <t>TERMINA</t>
  </si>
  <si>
    <t>Valores</t>
  </si>
  <si>
    <t>Suma de TERMINA</t>
  </si>
  <si>
    <t>Suma de INSCRITO</t>
  </si>
  <si>
    <t>% término</t>
  </si>
  <si>
    <t>10072686</t>
  </si>
  <si>
    <t>LLOMPART</t>
  </si>
  <si>
    <t>6317</t>
  </si>
  <si>
    <t>10036587</t>
  </si>
  <si>
    <t>10067266</t>
  </si>
  <si>
    <t>16,65</t>
  </si>
  <si>
    <t>6249</t>
  </si>
  <si>
    <t>10040068</t>
  </si>
  <si>
    <t>8147</t>
  </si>
  <si>
    <t>10086065</t>
  </si>
  <si>
    <t>5499</t>
  </si>
  <si>
    <t>10172600</t>
  </si>
  <si>
    <t>JESUS Maximiliano</t>
  </si>
  <si>
    <t>10181712</t>
  </si>
  <si>
    <t xml:space="preserve">VICENTE </t>
  </si>
  <si>
    <t>MAYOL Larrain</t>
  </si>
  <si>
    <t>7338</t>
  </si>
  <si>
    <t>VALENTINA</t>
  </si>
  <si>
    <t>PEDRO Tomas</t>
  </si>
  <si>
    <t>ALAMOS</t>
  </si>
  <si>
    <t>5602</t>
  </si>
  <si>
    <t>10085801</t>
  </si>
  <si>
    <t>106KN67</t>
  </si>
  <si>
    <t>10139724</t>
  </si>
  <si>
    <t>104LA18</t>
  </si>
  <si>
    <t>6414</t>
  </si>
  <si>
    <t>106FS02</t>
  </si>
  <si>
    <t>6989</t>
  </si>
  <si>
    <t>10062880</t>
  </si>
  <si>
    <t>6047</t>
  </si>
  <si>
    <t>106KU10</t>
  </si>
  <si>
    <t>10035755</t>
  </si>
  <si>
    <t>6478</t>
  </si>
  <si>
    <t>10094691</t>
  </si>
  <si>
    <t>10192484</t>
  </si>
  <si>
    <t>6121</t>
  </si>
  <si>
    <t>106KS93</t>
  </si>
  <si>
    <t>10155174</t>
  </si>
  <si>
    <t>10169490</t>
  </si>
  <si>
    <t>GABRIEL AGUSTIN</t>
  </si>
  <si>
    <t>5893</t>
  </si>
  <si>
    <t>OSCAR</t>
  </si>
  <si>
    <t>17,79</t>
  </si>
  <si>
    <t>SERGIO</t>
  </si>
  <si>
    <t>ULLOA C</t>
  </si>
  <si>
    <t>18,13</t>
  </si>
  <si>
    <t>14,52</t>
  </si>
  <si>
    <t>14,55</t>
  </si>
  <si>
    <t>7014</t>
  </si>
  <si>
    <t>6765</t>
  </si>
  <si>
    <t>14,81</t>
  </si>
  <si>
    <t>15,98</t>
  </si>
  <si>
    <t xml:space="preserve">AMELIA </t>
  </si>
  <si>
    <t>12:20:30</t>
  </si>
  <si>
    <t>4830</t>
  </si>
  <si>
    <t>4549</t>
  </si>
  <si>
    <t>17,49</t>
  </si>
  <si>
    <t>10036576</t>
  </si>
  <si>
    <t>16,33</t>
  </si>
  <si>
    <t>15:46:55</t>
  </si>
  <si>
    <t>HURACAN</t>
  </si>
  <si>
    <t>10017622</t>
  </si>
  <si>
    <t>12,79</t>
  </si>
  <si>
    <t>13,6</t>
  </si>
  <si>
    <t>4952</t>
  </si>
  <si>
    <t>6073</t>
  </si>
  <si>
    <t>12,36</t>
  </si>
  <si>
    <t>JOSEFA</t>
  </si>
  <si>
    <t>AGUILERA</t>
  </si>
  <si>
    <t xml:space="preserve">JOSE  ELIAS </t>
  </si>
  <si>
    <t>PABLO LLOMPART</t>
  </si>
  <si>
    <t>JESUS MAXIMILIANO CERPA VERA</t>
  </si>
  <si>
    <t>MATIAS ALAMOS</t>
  </si>
  <si>
    <t>OSCAR TAHAN</t>
  </si>
  <si>
    <t>SERGIO ULLOA C</t>
  </si>
  <si>
    <t>GABRIEL AGUSTIN ALMARA</t>
  </si>
  <si>
    <t>ADRIANA PANTOJA CONTRERAA</t>
  </si>
  <si>
    <t>JOSEFA AGUILERA</t>
  </si>
  <si>
    <t>MARIA RISHMAWI</t>
  </si>
  <si>
    <t>JOSE  ELIAS  RISHMAWI</t>
  </si>
  <si>
    <t>106FR87</t>
  </si>
  <si>
    <t>7370</t>
  </si>
  <si>
    <t>7605</t>
  </si>
  <si>
    <t>7538</t>
  </si>
  <si>
    <t>FTQ GA+ME</t>
  </si>
  <si>
    <t>6164</t>
  </si>
  <si>
    <t>9131</t>
  </si>
  <si>
    <t>7471</t>
  </si>
  <si>
    <t>6727</t>
  </si>
  <si>
    <t>6863</t>
  </si>
  <si>
    <t>6312</t>
  </si>
  <si>
    <t>106FJ84</t>
  </si>
  <si>
    <t>AO PATRIARCA</t>
  </si>
  <si>
    <t>6877</t>
  </si>
  <si>
    <t>PILAR TORREALBA</t>
  </si>
  <si>
    <t>Carlos Humeres Sigala</t>
  </si>
  <si>
    <t>09:30:00</t>
  </si>
  <si>
    <t>10118391</t>
  </si>
  <si>
    <t xml:space="preserve">CARLOS </t>
  </si>
  <si>
    <t>SILVA ESCOBAR</t>
  </si>
  <si>
    <t>20,57</t>
  </si>
  <si>
    <t>15,31</t>
  </si>
  <si>
    <t>18,07</t>
  </si>
  <si>
    <t>16,94</t>
  </si>
  <si>
    <t>14:11:22</t>
  </si>
  <si>
    <t>15,24</t>
  </si>
  <si>
    <t>6613</t>
  </si>
  <si>
    <t>RAISA</t>
  </si>
  <si>
    <t>15,58</t>
  </si>
  <si>
    <t>BELLA</t>
  </si>
  <si>
    <t>15,54</t>
  </si>
  <si>
    <t>15,82</t>
  </si>
  <si>
    <t>14,64</t>
  </si>
  <si>
    <t>8605</t>
  </si>
  <si>
    <t>14:22:59</t>
  </si>
  <si>
    <t>UMARA</t>
  </si>
  <si>
    <t>14,11</t>
  </si>
  <si>
    <t>15,56</t>
  </si>
  <si>
    <t>17,8</t>
  </si>
  <si>
    <t>15,6</t>
  </si>
  <si>
    <t>18,6</t>
  </si>
  <si>
    <t>ANCAR FARUK</t>
  </si>
  <si>
    <t>17,95</t>
  </si>
  <si>
    <t>10066737</t>
  </si>
  <si>
    <t>BOETSCH VICUÑA</t>
  </si>
  <si>
    <t>18,35</t>
  </si>
  <si>
    <t>18,01</t>
  </si>
  <si>
    <t>14,31</t>
  </si>
  <si>
    <t>11,55</t>
  </si>
  <si>
    <t>MAUD</t>
  </si>
  <si>
    <t>BREYNE</t>
  </si>
  <si>
    <t>DSQ ME</t>
  </si>
  <si>
    <t>17,59</t>
  </si>
  <si>
    <t>12,08</t>
  </si>
  <si>
    <t>15,25</t>
  </si>
  <si>
    <t>17,42</t>
  </si>
  <si>
    <t>ANDRES</t>
  </si>
  <si>
    <t>GATICA JOLFRE</t>
  </si>
  <si>
    <t>15,46</t>
  </si>
  <si>
    <t>16,01</t>
  </si>
  <si>
    <t>15,37</t>
  </si>
  <si>
    <t>19,14</t>
  </si>
  <si>
    <t>18,38</t>
  </si>
  <si>
    <t>14:31:25</t>
  </si>
  <si>
    <t>16,88</t>
  </si>
  <si>
    <t>15:46:11</t>
  </si>
  <si>
    <t>16,69</t>
  </si>
  <si>
    <t>CAL MAR ROLON</t>
  </si>
  <si>
    <t>14,72</t>
  </si>
  <si>
    <t>15,41</t>
  </si>
  <si>
    <t>6940</t>
  </si>
  <si>
    <t>LILLO</t>
  </si>
  <si>
    <t>14,53</t>
  </si>
  <si>
    <t>15,67</t>
  </si>
  <si>
    <t>13,13</t>
  </si>
  <si>
    <t>7645</t>
  </si>
  <si>
    <t>COSACO</t>
  </si>
  <si>
    <t>COLIPI</t>
  </si>
  <si>
    <t>12,84</t>
  </si>
  <si>
    <t>CARLOS  SILVA ESCOBAR</t>
  </si>
  <si>
    <t>05:31:59</t>
  </si>
  <si>
    <t>HELENA CERPA PINOCHET</t>
  </si>
  <si>
    <t>ANDRES GATICA JOLFRE</t>
  </si>
  <si>
    <t>BENJAMIN SCHMIDT GONZALEZ</t>
  </si>
  <si>
    <t>JORGE ESPARZA POBLETE</t>
  </si>
  <si>
    <t>AMELIA  LARRAIN</t>
  </si>
  <si>
    <t>VICENTE  LARRAIN ARJONA</t>
  </si>
  <si>
    <t>Jose Pedro Varela Alfonso</t>
  </si>
  <si>
    <t>EL PANGUE</t>
  </si>
  <si>
    <t>EL CUADRO I</t>
  </si>
  <si>
    <t>EL CUADRO II</t>
  </si>
  <si>
    <t>EL CUADRO III</t>
  </si>
  <si>
    <t>LLAYLLAY I</t>
  </si>
  <si>
    <t>LLAYLLAY II</t>
  </si>
  <si>
    <t>LLAYLLAY III</t>
  </si>
  <si>
    <t>BIO BIO</t>
  </si>
  <si>
    <t>MATETIC</t>
  </si>
  <si>
    <t>TRICAO</t>
  </si>
  <si>
    <t>MATETIC I</t>
  </si>
  <si>
    <t>LLAYLLAY</t>
  </si>
  <si>
    <t>EL CUADRO</t>
  </si>
  <si>
    <t>TRICAO II</t>
  </si>
  <si>
    <t>PIRQUE</t>
  </si>
  <si>
    <t>TOT</t>
  </si>
  <si>
    <t>prom/carr</t>
  </si>
  <si>
    <t>Inscritos sin Copa Chile</t>
  </si>
  <si>
    <t>D Rank</t>
  </si>
  <si>
    <t>D real</t>
  </si>
  <si>
    <t>10092659</t>
  </si>
  <si>
    <t>MATURANA FELL</t>
  </si>
  <si>
    <t>105KJ14</t>
  </si>
  <si>
    <t>SUFFA</t>
  </si>
  <si>
    <t>105ON88</t>
  </si>
  <si>
    <t>OMAN</t>
  </si>
  <si>
    <t>5448</t>
  </si>
  <si>
    <t>17,78</t>
  </si>
  <si>
    <t>18,79</t>
  </si>
  <si>
    <t>18,25</t>
  </si>
  <si>
    <t>19,53</t>
  </si>
  <si>
    <t>4646</t>
  </si>
  <si>
    <t>19,27</t>
  </si>
  <si>
    <t>16,59</t>
  </si>
  <si>
    <t>6076</t>
  </si>
  <si>
    <t>15,04</t>
  </si>
  <si>
    <t>15,07</t>
  </si>
  <si>
    <t>8011</t>
  </si>
  <si>
    <t>17,12</t>
  </si>
  <si>
    <t>17,65</t>
  </si>
  <si>
    <t>5711</t>
  </si>
  <si>
    <t>15,79</t>
  </si>
  <si>
    <t>17,27</t>
  </si>
  <si>
    <t>19,7</t>
  </si>
  <si>
    <t>15,5</t>
  </si>
  <si>
    <t>15,91</t>
  </si>
  <si>
    <t>17,17</t>
  </si>
  <si>
    <t>14,05</t>
  </si>
  <si>
    <t>15,71</t>
  </si>
  <si>
    <t>14,89</t>
  </si>
  <si>
    <t>105UU64</t>
  </si>
  <si>
    <t>CL KATANA</t>
  </si>
  <si>
    <t>6324</t>
  </si>
  <si>
    <t>20,38</t>
  </si>
  <si>
    <t>5102</t>
  </si>
  <si>
    <t>19,37</t>
  </si>
  <si>
    <t>19,11</t>
  </si>
  <si>
    <t>6593</t>
  </si>
  <si>
    <t>19,57</t>
  </si>
  <si>
    <t>18,47</t>
  </si>
  <si>
    <t>19,81</t>
  </si>
  <si>
    <t>14,82</t>
  </si>
  <si>
    <t>6803</t>
  </si>
  <si>
    <t>10045218</t>
  </si>
  <si>
    <t>ALVARO</t>
  </si>
  <si>
    <t>LLOMPART GRIMM</t>
  </si>
  <si>
    <t>10063169</t>
  </si>
  <si>
    <t>RAIMUNDO</t>
  </si>
  <si>
    <t>UNDURRAGA MUJICA</t>
  </si>
  <si>
    <t>19,4</t>
  </si>
  <si>
    <t>17,52</t>
  </si>
  <si>
    <t>19,59</t>
  </si>
  <si>
    <t>20,06</t>
  </si>
  <si>
    <t>15,99</t>
  </si>
  <si>
    <t>16,6</t>
  </si>
  <si>
    <t>15,8</t>
  </si>
  <si>
    <t>15,61</t>
  </si>
  <si>
    <t>16,15</t>
  </si>
  <si>
    <t>6378</t>
  </si>
  <si>
    <t>13,48</t>
  </si>
  <si>
    <t>5607</t>
  </si>
  <si>
    <t>10138423</t>
  </si>
  <si>
    <t>JOSE PEDRO</t>
  </si>
  <si>
    <t>VARELA ALFONSO</t>
  </si>
  <si>
    <t>11:14:30</t>
  </si>
  <si>
    <t>15,85</t>
  </si>
  <si>
    <t>7951</t>
  </si>
  <si>
    <t>10078544</t>
  </si>
  <si>
    <t>MAURICIO</t>
  </si>
  <si>
    <t>GONZALEZ</t>
  </si>
  <si>
    <t>SIMSEK</t>
  </si>
  <si>
    <t>8141</t>
  </si>
  <si>
    <t>18,12</t>
  </si>
  <si>
    <t>16,81</t>
  </si>
  <si>
    <t>15,35</t>
  </si>
  <si>
    <t>15,49</t>
  </si>
  <si>
    <t>15,86</t>
  </si>
  <si>
    <t>15,26</t>
  </si>
  <si>
    <t>18,94</t>
  </si>
  <si>
    <t>ALI BABA</t>
  </si>
  <si>
    <t>17,6</t>
  </si>
  <si>
    <t>5561</t>
  </si>
  <si>
    <t>5452</t>
  </si>
  <si>
    <t>20,36</t>
  </si>
  <si>
    <t>14,4</t>
  </si>
  <si>
    <t>CL ANATOLIA</t>
  </si>
  <si>
    <t>13,81</t>
  </si>
  <si>
    <t>5473</t>
  </si>
  <si>
    <t>Punta del viento Mushali</t>
  </si>
  <si>
    <t>5937</t>
  </si>
  <si>
    <t>5280</t>
  </si>
  <si>
    <t>15,17</t>
  </si>
  <si>
    <t>JOSEFINA MATURANA FELL</t>
  </si>
  <si>
    <t>JOSE PEDRO VARELA ALFONSO</t>
  </si>
  <si>
    <t>SEBASTIAN IRRIBARRA CONA</t>
  </si>
  <si>
    <t>20,41</t>
  </si>
  <si>
    <t>3777</t>
  </si>
  <si>
    <t>20,73</t>
  </si>
  <si>
    <t>18,34</t>
  </si>
  <si>
    <t>20,49</t>
  </si>
  <si>
    <t>10048648</t>
  </si>
  <si>
    <t>RIOS SALAS</t>
  </si>
  <si>
    <t>105QS15</t>
  </si>
  <si>
    <t>CHISPEZA</t>
  </si>
  <si>
    <t>10030149</t>
  </si>
  <si>
    <t>PEDRO PABLO </t>
  </si>
  <si>
    <t>GÓMEZ MARTÍNEZ</t>
  </si>
  <si>
    <t>17,35</t>
  </si>
  <si>
    <t>4049</t>
  </si>
  <si>
    <t>19,1</t>
  </si>
  <si>
    <t>18,81</t>
  </si>
  <si>
    <t>14,27</t>
  </si>
  <si>
    <t>5098</t>
  </si>
  <si>
    <t>16,32</t>
  </si>
  <si>
    <t>16,4</t>
  </si>
  <si>
    <t>104VY59</t>
  </si>
  <si>
    <t>Cal Flaming Drahk</t>
  </si>
  <si>
    <t>105WL48</t>
  </si>
  <si>
    <t>HLS Pampa 69</t>
  </si>
  <si>
    <t>19,06</t>
  </si>
  <si>
    <t>16,56</t>
  </si>
  <si>
    <t>6629</t>
  </si>
  <si>
    <t>6587</t>
  </si>
  <si>
    <t>16,74</t>
  </si>
  <si>
    <t>10070382</t>
  </si>
  <si>
    <t>19,55</t>
  </si>
  <si>
    <t>6424</t>
  </si>
  <si>
    <t>4574</t>
  </si>
  <si>
    <t>17,08</t>
  </si>
  <si>
    <t>5825</t>
  </si>
  <si>
    <t>CONDESA</t>
  </si>
  <si>
    <t>12,85</t>
  </si>
  <si>
    <t>17,61</t>
  </si>
  <si>
    <t>EDUARDO</t>
  </si>
  <si>
    <t>BAEZA</t>
  </si>
  <si>
    <t>JUAN PABLO</t>
  </si>
  <si>
    <t>10154327</t>
  </si>
  <si>
    <t>VELASQUEZ</t>
  </si>
  <si>
    <t>18,99</t>
  </si>
  <si>
    <t>20,46</t>
  </si>
  <si>
    <t>20,45</t>
  </si>
  <si>
    <t>19,49</t>
  </si>
  <si>
    <t>5634</t>
  </si>
  <si>
    <t>20,84</t>
  </si>
  <si>
    <t>HF EVA</t>
  </si>
  <si>
    <t>FERNANDA</t>
  </si>
  <si>
    <t>15,16</t>
  </si>
  <si>
    <t>15,74</t>
  </si>
  <si>
    <t>3758</t>
  </si>
  <si>
    <t>malboro</t>
  </si>
  <si>
    <t>19,17</t>
  </si>
  <si>
    <t>16,23</t>
  </si>
  <si>
    <t>17,94</t>
  </si>
  <si>
    <t>4437</t>
  </si>
  <si>
    <t>16,62</t>
  </si>
  <si>
    <t>14:24:13</t>
  </si>
  <si>
    <t>14:24:50</t>
  </si>
  <si>
    <t>5299</t>
  </si>
  <si>
    <t>5719</t>
  </si>
  <si>
    <t>12,4</t>
  </si>
  <si>
    <t>13,43</t>
  </si>
  <si>
    <t>QUEZADA</t>
  </si>
  <si>
    <t>16,31</t>
  </si>
  <si>
    <t>20,27</t>
  </si>
  <si>
    <t>4003</t>
  </si>
  <si>
    <t>16,1</t>
  </si>
  <si>
    <t>5529</t>
  </si>
  <si>
    <t>RAIMUNDO UNDURRAGA MUJICA</t>
  </si>
  <si>
    <t>PEDRO PABLO  GÓMEZ MARTÍNEZ</t>
  </si>
  <si>
    <t>EDUARDO BAEZA</t>
  </si>
  <si>
    <t>FERNANDA TORRES HORTA</t>
  </si>
  <si>
    <t>18,61</t>
  </si>
  <si>
    <t>5609</t>
  </si>
  <si>
    <t>17,93</t>
  </si>
  <si>
    <t>18,88</t>
  </si>
  <si>
    <t>6507</t>
  </si>
  <si>
    <t>17,32</t>
  </si>
  <si>
    <t>16,38</t>
  </si>
  <si>
    <t>5503</t>
  </si>
  <si>
    <t>5470</t>
  </si>
  <si>
    <t>5524</t>
  </si>
  <si>
    <t>18,16</t>
  </si>
  <si>
    <t>7870</t>
  </si>
  <si>
    <t>18,84</t>
  </si>
  <si>
    <t>17,69</t>
  </si>
  <si>
    <t>6435</t>
  </si>
  <si>
    <t>18,23</t>
  </si>
  <si>
    <t>6343</t>
  </si>
  <si>
    <t>17,98</t>
  </si>
  <si>
    <t>21,38</t>
  </si>
  <si>
    <t>20,13</t>
  </si>
  <si>
    <t>O'NELL</t>
  </si>
  <si>
    <t>ALI</t>
  </si>
  <si>
    <t>16,05</t>
  </si>
  <si>
    <t>18,82</t>
  </si>
  <si>
    <t>ALCAZAR KALA</t>
  </si>
  <si>
    <t>105VW73</t>
  </si>
  <si>
    <t>15,84</t>
  </si>
  <si>
    <t>20,21</t>
  </si>
  <si>
    <t>5435</t>
  </si>
  <si>
    <t>16,57</t>
  </si>
  <si>
    <t>6026</t>
  </si>
  <si>
    <t>21,79</t>
  </si>
  <si>
    <t>7872</t>
  </si>
  <si>
    <t>12:58:20</t>
  </si>
  <si>
    <t>16,73</t>
  </si>
  <si>
    <t>6499</t>
  </si>
  <si>
    <t>15,68</t>
  </si>
  <si>
    <t>8548</t>
  </si>
  <si>
    <t>14,85</t>
  </si>
  <si>
    <t>5015</t>
  </si>
  <si>
    <t>16,51</t>
  </si>
  <si>
    <t>14:08:40</t>
  </si>
  <si>
    <t>13,26</t>
  </si>
  <si>
    <t>4573</t>
  </si>
  <si>
    <t>EPICO</t>
  </si>
  <si>
    <t>14:03:37</t>
  </si>
  <si>
    <t>CARLA O'NELL</t>
  </si>
  <si>
    <t>21,81</t>
  </si>
  <si>
    <t>18,71</t>
  </si>
  <si>
    <t>17,44</t>
  </si>
  <si>
    <t>17,76</t>
  </si>
  <si>
    <t>19,43</t>
  </si>
  <si>
    <t>19,73</t>
  </si>
  <si>
    <t>6915</t>
  </si>
  <si>
    <t>7980</t>
  </si>
  <si>
    <t>LORETO</t>
  </si>
  <si>
    <t>HENRIQUEZ PEREZ</t>
  </si>
  <si>
    <t>17,29</t>
  </si>
  <si>
    <t>19,25</t>
  </si>
  <si>
    <t>AS VIOLA</t>
  </si>
  <si>
    <t>SI QUILLEM</t>
  </si>
  <si>
    <t>106JV75</t>
  </si>
  <si>
    <t>A. BABAH</t>
  </si>
  <si>
    <t>106PU74</t>
  </si>
  <si>
    <t>SI QUEEN</t>
  </si>
  <si>
    <t>16,42</t>
  </si>
  <si>
    <t>6182</t>
  </si>
  <si>
    <t>RB USHIA</t>
  </si>
  <si>
    <t>13:48:15</t>
  </si>
  <si>
    <t>15,62</t>
  </si>
  <si>
    <t>8356</t>
  </si>
  <si>
    <t>12,68</t>
  </si>
  <si>
    <t>10018248</t>
  </si>
  <si>
    <t>LUKAS</t>
  </si>
  <si>
    <t>BUCKEL OCQUETEAU</t>
  </si>
  <si>
    <t>MUSKARI</t>
  </si>
  <si>
    <t>MALA CAÑA</t>
  </si>
  <si>
    <t>19,23</t>
  </si>
  <si>
    <t>13:55:04</t>
  </si>
  <si>
    <t>14:09:20</t>
  </si>
  <si>
    <t>16:10:43</t>
  </si>
  <si>
    <t>21,59</t>
  </si>
  <si>
    <t>11,2</t>
  </si>
  <si>
    <t>12,81</t>
  </si>
  <si>
    <t>16,92</t>
  </si>
  <si>
    <t>JOAQUIN</t>
  </si>
  <si>
    <t>LAGOS VELASCO</t>
  </si>
  <si>
    <t>7507</t>
  </si>
  <si>
    <t>13,84</t>
  </si>
  <si>
    <t>6175</t>
  </si>
  <si>
    <t>14,37</t>
  </si>
  <si>
    <t>ALISON</t>
  </si>
  <si>
    <t>CASTILLO</t>
  </si>
  <si>
    <t>RAFAELA</t>
  </si>
  <si>
    <t>CORTES</t>
  </si>
  <si>
    <t>4542</t>
  </si>
  <si>
    <t>4723</t>
  </si>
  <si>
    <t xml:space="preserve">INES </t>
  </si>
  <si>
    <t>AGUSTINA</t>
  </si>
  <si>
    <t>LETELIER</t>
  </si>
  <si>
    <t>EMMA</t>
  </si>
  <si>
    <t>PERSEVERANCIA PETETE</t>
  </si>
  <si>
    <t>DAVID RAMIREZ FUENTES</t>
  </si>
  <si>
    <t>LUKAS BUCKEL OCQUETEAU</t>
  </si>
  <si>
    <t>ALISON CASTILLO</t>
  </si>
  <si>
    <t>RAFAELA CORTES</t>
  </si>
  <si>
    <t>INES  ALAMOS</t>
  </si>
  <si>
    <t>VALENTINA LETELIER</t>
  </si>
  <si>
    <t>EMMA LETELIER</t>
  </si>
  <si>
    <t>5756</t>
  </si>
  <si>
    <t>21,17</t>
  </si>
  <si>
    <t>18,91</t>
  </si>
  <si>
    <t>4008</t>
  </si>
  <si>
    <t>10161123</t>
  </si>
  <si>
    <t>16,87</t>
  </si>
  <si>
    <t>106QO62</t>
  </si>
  <si>
    <t>4949</t>
  </si>
  <si>
    <t>10203380</t>
  </si>
  <si>
    <t>17,73</t>
  </si>
  <si>
    <t>106QM54</t>
  </si>
  <si>
    <t>ML SAMIRA</t>
  </si>
  <si>
    <t>15,88</t>
  </si>
  <si>
    <t>6591</t>
  </si>
  <si>
    <t>4399</t>
  </si>
  <si>
    <t>4688</t>
  </si>
  <si>
    <t>5526</t>
  </si>
  <si>
    <t>7691</t>
  </si>
  <si>
    <t>11:10:12</t>
  </si>
  <si>
    <t>16,29</t>
  </si>
  <si>
    <t>Esperanza Mailka</t>
  </si>
  <si>
    <t>15,21</t>
  </si>
  <si>
    <t>19,36</t>
  </si>
  <si>
    <t>19,3</t>
  </si>
  <si>
    <t>5305</t>
  </si>
  <si>
    <t>12:52:59</t>
  </si>
  <si>
    <t>16,35</t>
  </si>
  <si>
    <t>17,47</t>
  </si>
  <si>
    <t>14:53:45</t>
  </si>
  <si>
    <t xml:space="preserve">JUAN PABLO </t>
  </si>
  <si>
    <t>4471</t>
  </si>
  <si>
    <t>20,4</t>
  </si>
  <si>
    <t>5215</t>
  </si>
  <si>
    <t>Toba Bronco</t>
  </si>
  <si>
    <t>14:00:31</t>
  </si>
  <si>
    <t>6032</t>
  </si>
  <si>
    <t>14:00:41</t>
  </si>
  <si>
    <t>13,03</t>
  </si>
  <si>
    <t>FOLCA</t>
  </si>
  <si>
    <t>10,37</t>
  </si>
  <si>
    <t>3501</t>
  </si>
  <si>
    <t>CRISTI</t>
  </si>
  <si>
    <t>CASINO NIGHT</t>
  </si>
  <si>
    <t>14:02:10</t>
  </si>
  <si>
    <t>13,22</t>
  </si>
  <si>
    <t>14:17:22</t>
  </si>
  <si>
    <t>JUAN PABLO  THOMSEN</t>
  </si>
  <si>
    <t>MARIA ROSA BARAHONA VARGAS</t>
  </si>
  <si>
    <t>JUAN PABLO CRISTI</t>
  </si>
  <si>
    <t>LLAYLLAY IV</t>
  </si>
  <si>
    <t>LLAYLLAY V</t>
  </si>
  <si>
    <t>FEDERICO SCHMIDT GONZALEZ</t>
  </si>
  <si>
    <t>LLAYLLAY 21 I</t>
  </si>
  <si>
    <t>00:01:10</t>
  </si>
  <si>
    <t>5209</t>
  </si>
  <si>
    <t>00:00:52</t>
  </si>
  <si>
    <t>5279</t>
  </si>
  <si>
    <t>00:00:58</t>
  </si>
  <si>
    <t>24,25</t>
  </si>
  <si>
    <t>2969</t>
  </si>
  <si>
    <t>00:09:04</t>
  </si>
  <si>
    <t>10056474</t>
  </si>
  <si>
    <t>00:01:41</t>
  </si>
  <si>
    <t>20,22</t>
  </si>
  <si>
    <t>5340</t>
  </si>
  <si>
    <t>00:02:01</t>
  </si>
  <si>
    <t>00:01:59</t>
  </si>
  <si>
    <t>00:12:37</t>
  </si>
  <si>
    <t>7525</t>
  </si>
  <si>
    <t>00:01:20</t>
  </si>
  <si>
    <t>20,16</t>
  </si>
  <si>
    <t>5356</t>
  </si>
  <si>
    <t>00:02:37</t>
  </si>
  <si>
    <t>00:01:55</t>
  </si>
  <si>
    <t>21,93</t>
  </si>
  <si>
    <t>3283</t>
  </si>
  <si>
    <t>00:08:37</t>
  </si>
  <si>
    <t>7664</t>
  </si>
  <si>
    <t>00:01:16</t>
  </si>
  <si>
    <t>5514</t>
  </si>
  <si>
    <t>00:01:27</t>
  </si>
  <si>
    <t>5272</t>
  </si>
  <si>
    <t>00:01:19</t>
  </si>
  <si>
    <t>22,28</t>
  </si>
  <si>
    <t>3232</t>
  </si>
  <si>
    <t>00:10:08</t>
  </si>
  <si>
    <t>7479</t>
  </si>
  <si>
    <t>18,87</t>
  </si>
  <si>
    <t>5722</t>
  </si>
  <si>
    <t>00:01:31</t>
  </si>
  <si>
    <t>22,11</t>
  </si>
  <si>
    <t>3257</t>
  </si>
  <si>
    <t>00:04:26</t>
  </si>
  <si>
    <t>105WL50</t>
  </si>
  <si>
    <t>7656</t>
  </si>
  <si>
    <t>00:01:06</t>
  </si>
  <si>
    <t>00:03:47</t>
  </si>
  <si>
    <t>00:05:38</t>
  </si>
  <si>
    <t>3305</t>
  </si>
  <si>
    <t>00:05:52</t>
  </si>
  <si>
    <t>TOBA AMAROK</t>
  </si>
  <si>
    <t>7704</t>
  </si>
  <si>
    <t>5701</t>
  </si>
  <si>
    <t>00:05:17</t>
  </si>
  <si>
    <t>17,19</t>
  </si>
  <si>
    <t>6281</t>
  </si>
  <si>
    <t>00:08:24</t>
  </si>
  <si>
    <t>4555</t>
  </si>
  <si>
    <t>00:11:13</t>
  </si>
  <si>
    <t>7555</t>
  </si>
  <si>
    <t>00:01:48</t>
  </si>
  <si>
    <t>5578</t>
  </si>
  <si>
    <t>00:03:23</t>
  </si>
  <si>
    <t>00:04:34</t>
  </si>
  <si>
    <t>12,89</t>
  </si>
  <si>
    <t>5587</t>
  </si>
  <si>
    <t>00:07:51</t>
  </si>
  <si>
    <t>10071</t>
  </si>
  <si>
    <t>00:02:28</t>
  </si>
  <si>
    <t>6956</t>
  </si>
  <si>
    <t>00:01:36</t>
  </si>
  <si>
    <t>4526</t>
  </si>
  <si>
    <t>00:04:28</t>
  </si>
  <si>
    <t>TOBA AZAFRAN</t>
  </si>
  <si>
    <t>00:02:21</t>
  </si>
  <si>
    <t>00:04:24</t>
  </si>
  <si>
    <t>7377</t>
  </si>
  <si>
    <t>00:10:25</t>
  </si>
  <si>
    <t>5630</t>
  </si>
  <si>
    <t>00:17:01</t>
  </si>
  <si>
    <t>106LO96</t>
  </si>
  <si>
    <t>7490</t>
  </si>
  <si>
    <t>5294</t>
  </si>
  <si>
    <t>00:01:24</t>
  </si>
  <si>
    <t>5709</t>
  </si>
  <si>
    <t>00:11:34</t>
  </si>
  <si>
    <t>10109196</t>
  </si>
  <si>
    <t>RENE</t>
  </si>
  <si>
    <t>106OY04</t>
  </si>
  <si>
    <t>7540</t>
  </si>
  <si>
    <t>00:02:07</t>
  </si>
  <si>
    <t>00:07:56</t>
  </si>
  <si>
    <t>19,26</t>
  </si>
  <si>
    <t>00:06:33</t>
  </si>
  <si>
    <t>7660</t>
  </si>
  <si>
    <t>00:04:05</t>
  </si>
  <si>
    <t>19,63</t>
  </si>
  <si>
    <t>00:07:15</t>
  </si>
  <si>
    <t>00:12:54</t>
  </si>
  <si>
    <t>VICTOR IGNACIO</t>
  </si>
  <si>
    <t>KEHR HERRERA</t>
  </si>
  <si>
    <t>106PU73</t>
  </si>
  <si>
    <t>10062</t>
  </si>
  <si>
    <t>00:02:50</t>
  </si>
  <si>
    <t>00:03:27</t>
  </si>
  <si>
    <t>7023</t>
  </si>
  <si>
    <t>00:03:15</t>
  </si>
  <si>
    <t>106PT42</t>
  </si>
  <si>
    <t>19,13</t>
  </si>
  <si>
    <t>7529</t>
  </si>
  <si>
    <t>00:01:21</t>
  </si>
  <si>
    <t>20,58</t>
  </si>
  <si>
    <t>5248</t>
  </si>
  <si>
    <t>00:01:35</t>
  </si>
  <si>
    <t>5739</t>
  </si>
  <si>
    <t>00:03:45</t>
  </si>
  <si>
    <t>22,71</t>
  </si>
  <si>
    <t>3170</t>
  </si>
  <si>
    <t>00:10:24</t>
  </si>
  <si>
    <t>7544</t>
  </si>
  <si>
    <t>00:01:45</t>
  </si>
  <si>
    <t>5343</t>
  </si>
  <si>
    <t>00:01:56</t>
  </si>
  <si>
    <t>5631</t>
  </si>
  <si>
    <t>00:03:36</t>
  </si>
  <si>
    <t>18,58</t>
  </si>
  <si>
    <t>3875</t>
  </si>
  <si>
    <t>00:05:34</t>
  </si>
  <si>
    <t>7534</t>
  </si>
  <si>
    <t>00:01:40</t>
  </si>
  <si>
    <t>00:02:26</t>
  </si>
  <si>
    <t>5653</t>
  </si>
  <si>
    <t>00:02:54</t>
  </si>
  <si>
    <t>4613</t>
  </si>
  <si>
    <t>00:07:28</t>
  </si>
  <si>
    <t>CRISTOBAL JESUS</t>
  </si>
  <si>
    <t>ROJAS SANCHEZ</t>
  </si>
  <si>
    <t xml:space="preserve">105KZ32 </t>
  </si>
  <si>
    <t>CHAMPULLI ALI</t>
  </si>
  <si>
    <t>7839</t>
  </si>
  <si>
    <t>00:06:38</t>
  </si>
  <si>
    <t>6067</t>
  </si>
  <si>
    <t>00:05:22</t>
  </si>
  <si>
    <t>6223</t>
  </si>
  <si>
    <t>00:06:18</t>
  </si>
  <si>
    <t>4080</t>
  </si>
  <si>
    <t>00:07:18</t>
  </si>
  <si>
    <t>SI REPLICA</t>
  </si>
  <si>
    <t>9165</t>
  </si>
  <si>
    <t>6768</t>
  </si>
  <si>
    <t>00:02:52</t>
  </si>
  <si>
    <t>6953</t>
  </si>
  <si>
    <t>00:01:38</t>
  </si>
  <si>
    <t>4522</t>
  </si>
  <si>
    <t>00:04:48</t>
  </si>
  <si>
    <t>105EL43</t>
  </si>
  <si>
    <t>7425</t>
  </si>
  <si>
    <t>5820</t>
  </si>
  <si>
    <t>00:01:22</t>
  </si>
  <si>
    <t>00:17:12</t>
  </si>
  <si>
    <t>107IY34</t>
  </si>
  <si>
    <t>LO CAMPO NADIR</t>
  </si>
  <si>
    <t>7535</t>
  </si>
  <si>
    <t>00:00:55</t>
  </si>
  <si>
    <t>00:01:23</t>
  </si>
  <si>
    <t>5002</t>
  </si>
  <si>
    <t>00:15:57</t>
  </si>
  <si>
    <t>10247234</t>
  </si>
  <si>
    <t>JUAN JOSE</t>
  </si>
  <si>
    <t>SEARLE MARTINEZ</t>
  </si>
  <si>
    <t>107AQ50</t>
  </si>
  <si>
    <t>TOBA DEJAVU</t>
  </si>
  <si>
    <t>18,93</t>
  </si>
  <si>
    <t>5618</t>
  </si>
  <si>
    <t>5051</t>
  </si>
  <si>
    <t>00:12:17</t>
  </si>
  <si>
    <t>7628</t>
  </si>
  <si>
    <t>00:03:19</t>
  </si>
  <si>
    <t>5635</t>
  </si>
  <si>
    <t>00:02:05</t>
  </si>
  <si>
    <t>21,54</t>
  </si>
  <si>
    <t>00:16:29</t>
  </si>
  <si>
    <t>8121</t>
  </si>
  <si>
    <t>00:03:33</t>
  </si>
  <si>
    <t>5853</t>
  </si>
  <si>
    <t>00:03:38</t>
  </si>
  <si>
    <t>5579</t>
  </si>
  <si>
    <t>00:10:21</t>
  </si>
  <si>
    <t>SALEM</t>
  </si>
  <si>
    <t>8095</t>
  </si>
  <si>
    <t>5838</t>
  </si>
  <si>
    <t>00:02:53</t>
  </si>
  <si>
    <t>5625</t>
  </si>
  <si>
    <t>00:04:17</t>
  </si>
  <si>
    <t>10203378</t>
  </si>
  <si>
    <t>ESPARZA ROJAS</t>
  </si>
  <si>
    <t>19,74</t>
  </si>
  <si>
    <t>5472</t>
  </si>
  <si>
    <t>6731</t>
  </si>
  <si>
    <t>00:05:13</t>
  </si>
  <si>
    <t>SUAZO ZEPEDA</t>
  </si>
  <si>
    <t>107AR30</t>
  </si>
  <si>
    <t>8505</t>
  </si>
  <si>
    <t>00:01:17</t>
  </si>
  <si>
    <t>5808</t>
  </si>
  <si>
    <t>00:03:06</t>
  </si>
  <si>
    <t>10168576</t>
  </si>
  <si>
    <t>107IY43</t>
  </si>
  <si>
    <t>CHELLA ANGOSTURA</t>
  </si>
  <si>
    <t>00:02:03</t>
  </si>
  <si>
    <t>6138</t>
  </si>
  <si>
    <t>00:01:37</t>
  </si>
  <si>
    <t>5794</t>
  </si>
  <si>
    <t>10067221</t>
  </si>
  <si>
    <t>107AR33</t>
  </si>
  <si>
    <t>00:03:03</t>
  </si>
  <si>
    <t>00:02:00</t>
  </si>
  <si>
    <t>18,15</t>
  </si>
  <si>
    <t>5950</t>
  </si>
  <si>
    <t>00:03:32</t>
  </si>
  <si>
    <t>107AQ56</t>
  </si>
  <si>
    <t>9101</t>
  </si>
  <si>
    <t>6300</t>
  </si>
  <si>
    <t>5997</t>
  </si>
  <si>
    <t>00:04:46</t>
  </si>
  <si>
    <t>10151828</t>
  </si>
  <si>
    <t>ALIBABA</t>
  </si>
  <si>
    <t>8839</t>
  </si>
  <si>
    <t>00:02:51</t>
  </si>
  <si>
    <t>6457</t>
  </si>
  <si>
    <t>00:01:46</t>
  </si>
  <si>
    <t>00:02:18</t>
  </si>
  <si>
    <t>10247325</t>
  </si>
  <si>
    <t xml:space="preserve">MATIAS </t>
  </si>
  <si>
    <t>107IY57</t>
  </si>
  <si>
    <t>8847</t>
  </si>
  <si>
    <t>00:02:57</t>
  </si>
  <si>
    <t>6477</t>
  </si>
  <si>
    <t>00:02:17</t>
  </si>
  <si>
    <t>00:03:26</t>
  </si>
  <si>
    <t>107IY42</t>
  </si>
  <si>
    <t>TOBA ASTURIAS</t>
  </si>
  <si>
    <t>00:03:53</t>
  </si>
  <si>
    <t>5917</t>
  </si>
  <si>
    <t>00:03:12</t>
  </si>
  <si>
    <t>FNR</t>
  </si>
  <si>
    <t>00:17:59</t>
  </si>
  <si>
    <t>107IZ54</t>
  </si>
  <si>
    <t>SAYEN DV</t>
  </si>
  <si>
    <t>COL</t>
  </si>
  <si>
    <t>7675</t>
  </si>
  <si>
    <t>00:01:11</t>
  </si>
  <si>
    <t>5890</t>
  </si>
  <si>
    <t>00:02:58</t>
  </si>
  <si>
    <t>6757</t>
  </si>
  <si>
    <t>00:05:05</t>
  </si>
  <si>
    <t>107JA67</t>
  </si>
  <si>
    <t>POZO BRUJO HUINCA</t>
  </si>
  <si>
    <t>8647</t>
  </si>
  <si>
    <t>00:04:11</t>
  </si>
  <si>
    <t>00:03:28</t>
  </si>
  <si>
    <t>5992</t>
  </si>
  <si>
    <t>FTQ MI</t>
  </si>
  <si>
    <t>7553</t>
  </si>
  <si>
    <t>00:01:58</t>
  </si>
  <si>
    <t>00:02:42</t>
  </si>
  <si>
    <t>107IZ55</t>
  </si>
  <si>
    <t>8029</t>
  </si>
  <si>
    <t>00:04:19</t>
  </si>
  <si>
    <t>5737</t>
  </si>
  <si>
    <t>00:08:29</t>
  </si>
  <si>
    <t>107AX06</t>
  </si>
  <si>
    <t>HLS ELEKTRA</t>
  </si>
  <si>
    <t>9070</t>
  </si>
  <si>
    <t>00:00:59</t>
  </si>
  <si>
    <t>00:05:45</t>
  </si>
  <si>
    <t>22,31</t>
  </si>
  <si>
    <t>4840</t>
  </si>
  <si>
    <t>00:05:00</t>
  </si>
  <si>
    <t>23,04</t>
  </si>
  <si>
    <t>00:10:51</t>
  </si>
  <si>
    <t>10247115</t>
  </si>
  <si>
    <t>107IY31</t>
  </si>
  <si>
    <t>LO CAMPO ELECTRA</t>
  </si>
  <si>
    <t>7636</t>
  </si>
  <si>
    <t>22,98</t>
  </si>
  <si>
    <t>4700</t>
  </si>
  <si>
    <t>00:01:01</t>
  </si>
  <si>
    <t>00:10:23</t>
  </si>
  <si>
    <t>10247228</t>
  </si>
  <si>
    <t>LUCIANO</t>
  </si>
  <si>
    <t>CACERES</t>
  </si>
  <si>
    <t>107IZ58</t>
  </si>
  <si>
    <t>TOBA ESPIRTU</t>
  </si>
  <si>
    <t>7716</t>
  </si>
  <si>
    <t>5878</t>
  </si>
  <si>
    <t>00:02:32</t>
  </si>
  <si>
    <t>00:06:46</t>
  </si>
  <si>
    <t>10247223</t>
  </si>
  <si>
    <t>AGUSTIN</t>
  </si>
  <si>
    <t>107IY59</t>
  </si>
  <si>
    <t>00:01:44</t>
  </si>
  <si>
    <t>5844</t>
  </si>
  <si>
    <t>00:01:26</t>
  </si>
  <si>
    <t>5528</t>
  </si>
  <si>
    <t>00:06:47</t>
  </si>
  <si>
    <t>10183943</t>
  </si>
  <si>
    <t xml:space="preserve">ELISA </t>
  </si>
  <si>
    <t>107IZ51</t>
  </si>
  <si>
    <t>SI SUEÑO</t>
  </si>
  <si>
    <t>8158</t>
  </si>
  <si>
    <t>00:01:43</t>
  </si>
  <si>
    <t>00:03:02</t>
  </si>
  <si>
    <t>5783</t>
  </si>
  <si>
    <t>00:05:27</t>
  </si>
  <si>
    <t>107JA66</t>
  </si>
  <si>
    <t>TIA HAYDEE</t>
  </si>
  <si>
    <t>00:01:25</t>
  </si>
  <si>
    <t>00:01:33</t>
  </si>
  <si>
    <t>00:02:45</t>
  </si>
  <si>
    <t>10247219</t>
  </si>
  <si>
    <t>AMPARO</t>
  </si>
  <si>
    <t>LOPEZ HORTA</t>
  </si>
  <si>
    <t>106KP67</t>
  </si>
  <si>
    <t>7795</t>
  </si>
  <si>
    <t>00:03:18</t>
  </si>
  <si>
    <t>00:04:41</t>
  </si>
  <si>
    <t>6184</t>
  </si>
  <si>
    <t>10208558</t>
  </si>
  <si>
    <t>8176</t>
  </si>
  <si>
    <t>00:01:42</t>
  </si>
  <si>
    <t>5568</t>
  </si>
  <si>
    <t>00:05:50</t>
  </si>
  <si>
    <t>8388</t>
  </si>
  <si>
    <t>00:02:06</t>
  </si>
  <si>
    <t>5881</t>
  </si>
  <si>
    <t>00:03:09</t>
  </si>
  <si>
    <t>107AQ65</t>
  </si>
  <si>
    <t>00:02:22</t>
  </si>
  <si>
    <t>6135</t>
  </si>
  <si>
    <t>5814</t>
  </si>
  <si>
    <t>00:05:51</t>
  </si>
  <si>
    <t>107IY58</t>
  </si>
  <si>
    <t>8324</t>
  </si>
  <si>
    <t>00:01:52</t>
  </si>
  <si>
    <t>6080</t>
  </si>
  <si>
    <t>5904</t>
  </si>
  <si>
    <t>10247235</t>
  </si>
  <si>
    <t>SILVA</t>
  </si>
  <si>
    <t>107IY41</t>
  </si>
  <si>
    <t>8318</t>
  </si>
  <si>
    <t>00:12:04</t>
  </si>
  <si>
    <t>00:05:32</t>
  </si>
  <si>
    <t>00:06:11</t>
  </si>
  <si>
    <t>10222924</t>
  </si>
  <si>
    <t>107AR39</t>
  </si>
  <si>
    <t>8424</t>
  </si>
  <si>
    <t>00:03:07</t>
  </si>
  <si>
    <t>5900</t>
  </si>
  <si>
    <t>00:02:23</t>
  </si>
  <si>
    <t>10222923</t>
  </si>
  <si>
    <t>107AR37</t>
  </si>
  <si>
    <t>8435</t>
  </si>
  <si>
    <t>00:05:09</t>
  </si>
  <si>
    <t>6127</t>
  </si>
  <si>
    <t>107IZ60</t>
  </si>
  <si>
    <t>9441</t>
  </si>
  <si>
    <t>00:09:01</t>
  </si>
  <si>
    <t>6008</t>
  </si>
  <si>
    <t>00:03:55</t>
  </si>
  <si>
    <t>5960</t>
  </si>
  <si>
    <t>00:17:53</t>
  </si>
  <si>
    <t>POZO BRUJO ITAHUE</t>
  </si>
  <si>
    <t>00:01:30</t>
  </si>
  <si>
    <t>7732</t>
  </si>
  <si>
    <t>00:02:20</t>
  </si>
  <si>
    <t>5965</t>
  </si>
  <si>
    <t>00:04:13</t>
  </si>
  <si>
    <t>10247116</t>
  </si>
  <si>
    <t>107IZ56</t>
  </si>
  <si>
    <t>ADYRA DV</t>
  </si>
  <si>
    <t>8242</t>
  </si>
  <si>
    <t>00:07:29</t>
  </si>
  <si>
    <t>7501</t>
  </si>
  <si>
    <t>00:08:39</t>
  </si>
  <si>
    <t>CHACOLI</t>
  </si>
  <si>
    <t>11:21:07</t>
  </si>
  <si>
    <t>11:23:33</t>
  </si>
  <si>
    <t>6813</t>
  </si>
  <si>
    <t>11:53:33</t>
  </si>
  <si>
    <t>13:42:42</t>
  </si>
  <si>
    <t>13:44:13</t>
  </si>
  <si>
    <t>6640</t>
  </si>
  <si>
    <t>15:35:35</t>
  </si>
  <si>
    <t>15:37:42</t>
  </si>
  <si>
    <t>4409</t>
  </si>
  <si>
    <t xml:space="preserve">ANDRES </t>
  </si>
  <si>
    <t>11:09:44</t>
  </si>
  <si>
    <t>11:16:14</t>
  </si>
  <si>
    <t>18,05</t>
  </si>
  <si>
    <t>6374</t>
  </si>
  <si>
    <t>11:46:14</t>
  </si>
  <si>
    <t>13:42:40</t>
  </si>
  <si>
    <t>13:44:24</t>
  </si>
  <si>
    <t>7090</t>
  </si>
  <si>
    <t>14:24:24</t>
  </si>
  <si>
    <t>15:37:27</t>
  </si>
  <si>
    <t>15:40:08</t>
  </si>
  <si>
    <t>4544</t>
  </si>
  <si>
    <t>107KA91</t>
  </si>
  <si>
    <t>KHALMA</t>
  </si>
  <si>
    <t>11:22:35</t>
  </si>
  <si>
    <t>11:23:39</t>
  </si>
  <si>
    <t>6819</t>
  </si>
  <si>
    <t>11:53:39</t>
  </si>
  <si>
    <t>13:49:20</t>
  </si>
  <si>
    <t>6941</t>
  </si>
  <si>
    <t>14:29:20</t>
  </si>
  <si>
    <t>15:43:44</t>
  </si>
  <si>
    <t>4611</t>
  </si>
  <si>
    <t>107JZ74</t>
  </si>
  <si>
    <t>HL SONJA</t>
  </si>
  <si>
    <t>11:20:29</t>
  </si>
  <si>
    <t>11:24:31</t>
  </si>
  <si>
    <t>6871</t>
  </si>
  <si>
    <t>11:54:31</t>
  </si>
  <si>
    <t>13:48:29</t>
  </si>
  <si>
    <t>13:51:25</t>
  </si>
  <si>
    <t>15:43:49</t>
  </si>
  <si>
    <t>15:46:24</t>
  </si>
  <si>
    <t>4499</t>
  </si>
  <si>
    <t>POLLONI  VIVERO</t>
  </si>
  <si>
    <t>V-POWER KOSSACK</t>
  </si>
  <si>
    <t>11:23:47</t>
  </si>
  <si>
    <t>11:25:30</t>
  </si>
  <si>
    <t>6930</t>
  </si>
  <si>
    <t>11:55:30</t>
  </si>
  <si>
    <t>13:48:18</t>
  </si>
  <si>
    <t>13:51:48</t>
  </si>
  <si>
    <t>6978</t>
  </si>
  <si>
    <t>14:31:48</t>
  </si>
  <si>
    <t>15:54:50</t>
  </si>
  <si>
    <t>4982</t>
  </si>
  <si>
    <t>10222893</t>
  </si>
  <si>
    <t>AREVALO</t>
  </si>
  <si>
    <t>FLOR DE PINGO</t>
  </si>
  <si>
    <t>11:35:26</t>
  </si>
  <si>
    <t>11:36:58</t>
  </si>
  <si>
    <t>7618</t>
  </si>
  <si>
    <t>12:06:58</t>
  </si>
  <si>
    <t>14:25:51</t>
  </si>
  <si>
    <t>14:27:03</t>
  </si>
  <si>
    <t>12,96</t>
  </si>
  <si>
    <t>8405</t>
  </si>
  <si>
    <t>15:07:03</t>
  </si>
  <si>
    <t>16:25:06</t>
  </si>
  <si>
    <t>16:30:22</t>
  </si>
  <si>
    <t>4999</t>
  </si>
  <si>
    <t>VALDEVENITO</t>
  </si>
  <si>
    <t>RAJASTAN</t>
  </si>
  <si>
    <t>11:35:51</t>
  </si>
  <si>
    <t>11:37:25</t>
  </si>
  <si>
    <t>12:07:25</t>
  </si>
  <si>
    <t>14:34:24</t>
  </si>
  <si>
    <t>12,25</t>
  </si>
  <si>
    <t>12,47</t>
  </si>
  <si>
    <t>8819</t>
  </si>
  <si>
    <t>15:14:24</t>
  </si>
  <si>
    <t>16:39:37</t>
  </si>
  <si>
    <t>16:42:39</t>
  </si>
  <si>
    <t>5295</t>
  </si>
  <si>
    <t>TAGLE GALILEA</t>
  </si>
  <si>
    <t>11:35:49</t>
  </si>
  <si>
    <t>11:43:31</t>
  </si>
  <si>
    <t>12:13:31</t>
  </si>
  <si>
    <t>14:32:05</t>
  </si>
  <si>
    <t>14:42:29</t>
  </si>
  <si>
    <t>12,99</t>
  </si>
  <si>
    <t>8938</t>
  </si>
  <si>
    <t>15:22:29</t>
  </si>
  <si>
    <t>16:39:39</t>
  </si>
  <si>
    <t>16:43:05</t>
  </si>
  <si>
    <t>4836</t>
  </si>
  <si>
    <t>BAKUR</t>
  </si>
  <si>
    <t>11:10:16</t>
  </si>
  <si>
    <t>11:17:58</t>
  </si>
  <si>
    <t>11:47:58</t>
  </si>
  <si>
    <t>13:42:46</t>
  </si>
  <si>
    <t>14:03:36</t>
  </si>
  <si>
    <t>8138</t>
  </si>
  <si>
    <t>ESPARZA POBLETE</t>
  </si>
  <si>
    <t>107KD24</t>
  </si>
  <si>
    <t>HF EDIPO</t>
  </si>
  <si>
    <t>11:18:39</t>
  </si>
  <si>
    <t>11:27:52</t>
  </si>
  <si>
    <t>7072</t>
  </si>
  <si>
    <t>11:57:52</t>
  </si>
  <si>
    <t>POZO BRUJO CUYEN</t>
  </si>
  <si>
    <t>11:18:37</t>
  </si>
  <si>
    <t>11:23:35</t>
  </si>
  <si>
    <t>6815</t>
  </si>
  <si>
    <t>11:53:35</t>
  </si>
  <si>
    <t>11:10:21</t>
  </si>
  <si>
    <t>11:25:35</t>
  </si>
  <si>
    <t>6935</t>
  </si>
  <si>
    <t>COUGAR</t>
  </si>
  <si>
    <t>11:23:43</t>
  </si>
  <si>
    <t>11:25:53</t>
  </si>
  <si>
    <t>6954</t>
  </si>
  <si>
    <t>11:55:53</t>
  </si>
  <si>
    <t>13:48:24</t>
  </si>
  <si>
    <t>13:50:16</t>
  </si>
  <si>
    <t>14:30:16</t>
  </si>
  <si>
    <t>15:44:00</t>
  </si>
  <si>
    <t>15:46:30</t>
  </si>
  <si>
    <t>ALCAZAR PRAGA</t>
  </si>
  <si>
    <t>11:23:49</t>
  </si>
  <si>
    <t>11:25:45</t>
  </si>
  <si>
    <t>6946</t>
  </si>
  <si>
    <t>11:55:45</t>
  </si>
  <si>
    <t>13:48:35</t>
  </si>
  <si>
    <t>13:50:45</t>
  </si>
  <si>
    <t>6900</t>
  </si>
  <si>
    <t>14:30:45</t>
  </si>
  <si>
    <t>15:44:03</t>
  </si>
  <si>
    <t>15:46:34</t>
  </si>
  <si>
    <t>11:40:05</t>
  </si>
  <si>
    <t>11:43:00</t>
  </si>
  <si>
    <t>12:13:00</t>
  </si>
  <si>
    <t>14:25:23</t>
  </si>
  <si>
    <t>14:27:27</t>
  </si>
  <si>
    <t>13,39</t>
  </si>
  <si>
    <t>8068</t>
  </si>
  <si>
    <t>15:07:27</t>
  </si>
  <si>
    <t>16:24:31</t>
  </si>
  <si>
    <t>16:28:14</t>
  </si>
  <si>
    <t>4847</t>
  </si>
  <si>
    <t>URRACA</t>
  </si>
  <si>
    <t>12:07:50</t>
  </si>
  <si>
    <t>12:12:53</t>
  </si>
  <si>
    <t>4373</t>
  </si>
  <si>
    <t>12:52:53</t>
  </si>
  <si>
    <t>4157</t>
  </si>
  <si>
    <t>12:14:18</t>
  </si>
  <si>
    <t>12:16:13</t>
  </si>
  <si>
    <t>12:56:13</t>
  </si>
  <si>
    <t>14:02:56</t>
  </si>
  <si>
    <t>OPHELIA</t>
  </si>
  <si>
    <t>12:04:59</t>
  </si>
  <si>
    <t>12:12:59</t>
  </si>
  <si>
    <t>4379</t>
  </si>
  <si>
    <t>13:54:01</t>
  </si>
  <si>
    <t>14:03:16</t>
  </si>
  <si>
    <t>19,66</t>
  </si>
  <si>
    <t>4217</t>
  </si>
  <si>
    <t xml:space="preserve">PEDRO </t>
  </si>
  <si>
    <t>BALMACEDA TAGLE</t>
  </si>
  <si>
    <t>JHAKIM</t>
  </si>
  <si>
    <t>12:11:10</t>
  </si>
  <si>
    <t>12:14:59</t>
  </si>
  <si>
    <t>12:54:59</t>
  </si>
  <si>
    <t>14:00:36</t>
  </si>
  <si>
    <t>4118</t>
  </si>
  <si>
    <t>BENU</t>
  </si>
  <si>
    <t>12:11:04</t>
  </si>
  <si>
    <t>12:15:03</t>
  </si>
  <si>
    <t>4503</t>
  </si>
  <si>
    <t>12:55:03</t>
  </si>
  <si>
    <t>14:03:55</t>
  </si>
  <si>
    <t>4132</t>
  </si>
  <si>
    <t>QUEZADAS</t>
  </si>
  <si>
    <t>KUMRAM</t>
  </si>
  <si>
    <t>12:11:06</t>
  </si>
  <si>
    <t>12:15:16</t>
  </si>
  <si>
    <t>4516</t>
  </si>
  <si>
    <t>12:55:16</t>
  </si>
  <si>
    <t>14:00:34</t>
  </si>
  <si>
    <t>14:05:42</t>
  </si>
  <si>
    <t>4226</t>
  </si>
  <si>
    <t>ALCAZAR CLASICO</t>
  </si>
  <si>
    <t>12:14:20</t>
  </si>
  <si>
    <t>12:18:20</t>
  </si>
  <si>
    <t>14:04:09</t>
  </si>
  <si>
    <t>14:09:30</t>
  </si>
  <si>
    <t>4270</t>
  </si>
  <si>
    <t>12:19:17</t>
  </si>
  <si>
    <t>12:22:33</t>
  </si>
  <si>
    <t>13:02:33</t>
  </si>
  <si>
    <t>14:16:07</t>
  </si>
  <si>
    <t>14:19:59</t>
  </si>
  <si>
    <t>CL DALYAT KINNDAH</t>
  </si>
  <si>
    <t>12:19:19</t>
  </si>
  <si>
    <t>12:22:39</t>
  </si>
  <si>
    <t>4959</t>
  </si>
  <si>
    <t>13:02:39</t>
  </si>
  <si>
    <t>14:16:38</t>
  </si>
  <si>
    <t>14:20:20</t>
  </si>
  <si>
    <t>ALCAZAR BOLCHEVIQUE</t>
  </si>
  <si>
    <t>12:14:23</t>
  </si>
  <si>
    <t>12:18:24</t>
  </si>
  <si>
    <t>4704</t>
  </si>
  <si>
    <t>12:58:24</t>
  </si>
  <si>
    <t>14:04:10</t>
  </si>
  <si>
    <t>14:09:33</t>
  </si>
  <si>
    <t>4269</t>
  </si>
  <si>
    <t>fiestera</t>
  </si>
  <si>
    <t>12:18:32</t>
  </si>
  <si>
    <t>14:12:51</t>
  </si>
  <si>
    <t>14:15:01</t>
  </si>
  <si>
    <t>ANDREA</t>
  </si>
  <si>
    <t>ALCAZAR KEVIRA</t>
  </si>
  <si>
    <t>LINDA</t>
  </si>
  <si>
    <t>SCHUNEMANN</t>
  </si>
  <si>
    <t>KEVIRA</t>
  </si>
  <si>
    <t>ANGIE</t>
  </si>
  <si>
    <t>ONATE PRIETO</t>
  </si>
  <si>
    <t>12:13:13</t>
  </si>
  <si>
    <t>12:18:42</t>
  </si>
  <si>
    <t>12:58:42</t>
  </si>
  <si>
    <t>14:00:01</t>
  </si>
  <si>
    <t>14:05:32</t>
  </si>
  <si>
    <t>4009</t>
  </si>
  <si>
    <t>WAFIK</t>
  </si>
  <si>
    <t>12:13:12</t>
  </si>
  <si>
    <t>12:22:35</t>
  </si>
  <si>
    <t>4956</t>
  </si>
  <si>
    <t>13:02:35</t>
  </si>
  <si>
    <t>13:59:57</t>
  </si>
  <si>
    <t>20,92</t>
  </si>
  <si>
    <t>3965</t>
  </si>
  <si>
    <t>12:13:03</t>
  </si>
  <si>
    <t>12:20:01</t>
  </si>
  <si>
    <t>4801</t>
  </si>
  <si>
    <t>13:00:01</t>
  </si>
  <si>
    <t>13:59:54</t>
  </si>
  <si>
    <t>20,03</t>
  </si>
  <si>
    <t>4160</t>
  </si>
  <si>
    <t>7492</t>
  </si>
  <si>
    <t>00:04:38</t>
  </si>
  <si>
    <t>5292</t>
  </si>
  <si>
    <t>00:03:08</t>
  </si>
  <si>
    <t>00:09:39</t>
  </si>
  <si>
    <t>00:18:06</t>
  </si>
  <si>
    <t>7390</t>
  </si>
  <si>
    <t>00:02:59</t>
  </si>
  <si>
    <t>00:05:20</t>
  </si>
  <si>
    <t>00:04:45</t>
  </si>
  <si>
    <t>3962</t>
  </si>
  <si>
    <t>00:07:33</t>
  </si>
  <si>
    <t>7180</t>
  </si>
  <si>
    <t>24,55</t>
  </si>
  <si>
    <t>00:03:41</t>
  </si>
  <si>
    <t>8143</t>
  </si>
  <si>
    <t>00:04:44</t>
  </si>
  <si>
    <t>3963</t>
  </si>
  <si>
    <t>00:05:31</t>
  </si>
  <si>
    <t>7103</t>
  </si>
  <si>
    <t>26,56</t>
  </si>
  <si>
    <t>4067</t>
  </si>
  <si>
    <t>105GX51</t>
  </si>
  <si>
    <t>LUNA</t>
  </si>
  <si>
    <t>7324</t>
  </si>
  <si>
    <t>00:02:16</t>
  </si>
  <si>
    <t>19,58</t>
  </si>
  <si>
    <t>7355</t>
  </si>
  <si>
    <t>00:04:59</t>
  </si>
  <si>
    <t>5489</t>
  </si>
  <si>
    <t>00:02:43</t>
  </si>
  <si>
    <t>8640</t>
  </si>
  <si>
    <t>00:06:01</t>
  </si>
  <si>
    <t>6373</t>
  </si>
  <si>
    <t>00:07:48</t>
  </si>
  <si>
    <t>00:11:26</t>
  </si>
  <si>
    <t>4288</t>
  </si>
  <si>
    <t>00:13:58</t>
  </si>
  <si>
    <t>17,55</t>
  </si>
  <si>
    <t>8204</t>
  </si>
  <si>
    <t>00:04:27</t>
  </si>
  <si>
    <t>8421</t>
  </si>
  <si>
    <t>00:02:27</t>
  </si>
  <si>
    <t>6335</t>
  </si>
  <si>
    <t>00:01:51</t>
  </si>
  <si>
    <t>6515</t>
  </si>
  <si>
    <t>00:05:56</t>
  </si>
  <si>
    <t>4692</t>
  </si>
  <si>
    <t>7695</t>
  </si>
  <si>
    <t>00:02:41</t>
  </si>
  <si>
    <t>5873</t>
  </si>
  <si>
    <t>6368</t>
  </si>
  <si>
    <t>00:03:50</t>
  </si>
  <si>
    <t>3853</t>
  </si>
  <si>
    <t>00:14:24</t>
  </si>
  <si>
    <t>8063</t>
  </si>
  <si>
    <t>00:06:21</t>
  </si>
  <si>
    <t>6532</t>
  </si>
  <si>
    <t>107KC21</t>
  </si>
  <si>
    <t>EL ARRAYAN LC FLOR DE PINGO</t>
  </si>
  <si>
    <t>7582</t>
  </si>
  <si>
    <t>00:02:48</t>
  </si>
  <si>
    <t>5885</t>
  </si>
  <si>
    <t>107IZ53</t>
  </si>
  <si>
    <t>8994</t>
  </si>
  <si>
    <t>00:03:37</t>
  </si>
  <si>
    <t>00:03:20</t>
  </si>
  <si>
    <t>5659</t>
  </si>
  <si>
    <t>00:06:31</t>
  </si>
  <si>
    <t>106PN54</t>
  </si>
  <si>
    <t>ML LUCKY</t>
  </si>
  <si>
    <t>9077</t>
  </si>
  <si>
    <t>00:04:52</t>
  </si>
  <si>
    <t>00:03:57</t>
  </si>
  <si>
    <t>20,89</t>
  </si>
  <si>
    <t>5171</t>
  </si>
  <si>
    <t>00:18:29</t>
  </si>
  <si>
    <t>107KC17</t>
  </si>
  <si>
    <t>RHAJASTAN</t>
  </si>
  <si>
    <t>8820</t>
  </si>
  <si>
    <t>00:01:32</t>
  </si>
  <si>
    <t>00:04:06</t>
  </si>
  <si>
    <t>5350</t>
  </si>
  <si>
    <t>00:17:10</t>
  </si>
  <si>
    <t>8823</t>
  </si>
  <si>
    <t>6501</t>
  </si>
  <si>
    <t>00:03:48</t>
  </si>
  <si>
    <t>5364</t>
  </si>
  <si>
    <t>00:18:02</t>
  </si>
  <si>
    <t>10183426</t>
  </si>
  <si>
    <t>MAURO</t>
  </si>
  <si>
    <t>VILLEGAS CARVALLO</t>
  </si>
  <si>
    <t>7557</t>
  </si>
  <si>
    <t>00:02:33</t>
  </si>
  <si>
    <t>00:02:46</t>
  </si>
  <si>
    <t>7292</t>
  </si>
  <si>
    <t>00:07:52</t>
  </si>
  <si>
    <t>8626</t>
  </si>
  <si>
    <t>00:02:34</t>
  </si>
  <si>
    <t>00:06:27</t>
  </si>
  <si>
    <t>107KB19</t>
  </si>
  <si>
    <t>MACOYA SISGA</t>
  </si>
  <si>
    <t>9237</t>
  </si>
  <si>
    <t>00:04:50</t>
  </si>
  <si>
    <t>6707</t>
  </si>
  <si>
    <t>00:05:02</t>
  </si>
  <si>
    <t>7287</t>
  </si>
  <si>
    <t>107KB20</t>
  </si>
  <si>
    <t>QUINTRALA</t>
  </si>
  <si>
    <t>9092</t>
  </si>
  <si>
    <t>00:02:55</t>
  </si>
  <si>
    <t>7421</t>
  </si>
  <si>
    <t>107KB18</t>
  </si>
  <si>
    <t>MACOYA OTUN</t>
  </si>
  <si>
    <t>9230</t>
  </si>
  <si>
    <t>6711</t>
  </si>
  <si>
    <t>00:17:42</t>
  </si>
  <si>
    <t>LLOVENY</t>
  </si>
  <si>
    <t>9229</t>
  </si>
  <si>
    <t>00:02:47</t>
  </si>
  <si>
    <t xml:space="preserve">ALVARO </t>
  </si>
  <si>
    <t>LLOMPART COSMELLI</t>
  </si>
  <si>
    <t>107KC19</t>
  </si>
  <si>
    <t>HLS MARITO BORGES</t>
  </si>
  <si>
    <t>9288</t>
  </si>
  <si>
    <t>00:03:00</t>
  </si>
  <si>
    <t>6949</t>
  </si>
  <si>
    <t>7159</t>
  </si>
  <si>
    <t>00:09:09</t>
  </si>
  <si>
    <t>10251266</t>
  </si>
  <si>
    <t>FRANCISCA</t>
  </si>
  <si>
    <t>TORCHE</t>
  </si>
  <si>
    <t>107KC25</t>
  </si>
  <si>
    <t>CL MAGNOLIA</t>
  </si>
  <si>
    <t>13,99</t>
  </si>
  <si>
    <t>7719</t>
  </si>
  <si>
    <t>00:03:17</t>
  </si>
  <si>
    <t>7038</t>
  </si>
  <si>
    <t>00:04:08</t>
  </si>
  <si>
    <t>106DX99</t>
  </si>
  <si>
    <t>9262</t>
  </si>
  <si>
    <t>00:05:54</t>
  </si>
  <si>
    <t>7654</t>
  </si>
  <si>
    <t>6974</t>
  </si>
  <si>
    <t>00:06:50</t>
  </si>
  <si>
    <t>00:01:34</t>
  </si>
  <si>
    <t>5933</t>
  </si>
  <si>
    <t>00:02:29</t>
  </si>
  <si>
    <t>107JZ68</t>
  </si>
  <si>
    <t>HL KALIZI</t>
  </si>
  <si>
    <t>7539</t>
  </si>
  <si>
    <t>00:02:08</t>
  </si>
  <si>
    <t>5910</t>
  </si>
  <si>
    <t>00:02:40</t>
  </si>
  <si>
    <t>107KA87</t>
  </si>
  <si>
    <t>ZAHIRA</t>
  </si>
  <si>
    <t>8532</t>
  </si>
  <si>
    <t>9457</t>
  </si>
  <si>
    <t>7518</t>
  </si>
  <si>
    <t>00:05:19</t>
  </si>
  <si>
    <t>107KB06</t>
  </si>
  <si>
    <t>SI REPARO</t>
  </si>
  <si>
    <t>7643</t>
  </si>
  <si>
    <t>00:04:02</t>
  </si>
  <si>
    <t>8886</t>
  </si>
  <si>
    <t>107KA90</t>
  </si>
  <si>
    <t>SI RETINTO</t>
  </si>
  <si>
    <t>6310</t>
  </si>
  <si>
    <t>00:03:11</t>
  </si>
  <si>
    <t>00:11:31</t>
  </si>
  <si>
    <t>107KC20</t>
  </si>
  <si>
    <t>HDM TRAUCO</t>
  </si>
  <si>
    <t>8881</t>
  </si>
  <si>
    <t>6630</t>
  </si>
  <si>
    <t>00:10:36</t>
  </si>
  <si>
    <t>8885</t>
  </si>
  <si>
    <t>00:02:25</t>
  </si>
  <si>
    <t>6692</t>
  </si>
  <si>
    <t>8720</t>
  </si>
  <si>
    <t>6243</t>
  </si>
  <si>
    <t>00:04:35</t>
  </si>
  <si>
    <t>5646</t>
  </si>
  <si>
    <t>00:15:31</t>
  </si>
  <si>
    <t>8818</t>
  </si>
  <si>
    <t>00:02:38</t>
  </si>
  <si>
    <t>6384</t>
  </si>
  <si>
    <t>00:04:22</t>
  </si>
  <si>
    <t>8808</t>
  </si>
  <si>
    <t>107KD33</t>
  </si>
  <si>
    <t>8913</t>
  </si>
  <si>
    <t>00:04:07</t>
  </si>
  <si>
    <t>FLOR ARABIAN</t>
  </si>
  <si>
    <t>11:10:19</t>
  </si>
  <si>
    <t>17,22</t>
  </si>
  <si>
    <t>6270</t>
  </si>
  <si>
    <t>11:44:30</t>
  </si>
  <si>
    <t>13:18:56</t>
  </si>
  <si>
    <t>13:22:44</t>
  </si>
  <si>
    <t>5894</t>
  </si>
  <si>
    <t>14:02:44</t>
  </si>
  <si>
    <t>15:20:31</t>
  </si>
  <si>
    <t>15:24:30</t>
  </si>
  <si>
    <t>15,43</t>
  </si>
  <si>
    <t>4667</t>
  </si>
  <si>
    <t>11:10:23</t>
  </si>
  <si>
    <t>11:14:09</t>
  </si>
  <si>
    <t>11:44:09</t>
  </si>
  <si>
    <t>13:26:29</t>
  </si>
  <si>
    <t>13:34:26</t>
  </si>
  <si>
    <t>6617</t>
  </si>
  <si>
    <t>14:14:26</t>
  </si>
  <si>
    <t>15:32:11</t>
  </si>
  <si>
    <t>15:37:39</t>
  </si>
  <si>
    <t>Angkor</t>
  </si>
  <si>
    <t>11:16:53</t>
  </si>
  <si>
    <t>6413</t>
  </si>
  <si>
    <t>11:46:53</t>
  </si>
  <si>
    <t>13:26:32</t>
  </si>
  <si>
    <t>13:37:22</t>
  </si>
  <si>
    <t>15:32:14</t>
  </si>
  <si>
    <t>15:38:39</t>
  </si>
  <si>
    <t>4492</t>
  </si>
  <si>
    <t>11:10:26</t>
  </si>
  <si>
    <t>11:17:17</t>
  </si>
  <si>
    <t>6437</t>
  </si>
  <si>
    <t>11:47:17</t>
  </si>
  <si>
    <t>13:26:34</t>
  </si>
  <si>
    <t>13:35:16</t>
  </si>
  <si>
    <t>6479</t>
  </si>
  <si>
    <t>14:15:16</t>
  </si>
  <si>
    <t>EL MAITEN FADEEL</t>
  </si>
  <si>
    <t>NELSON</t>
  </si>
  <si>
    <t>CID ARRAYA</t>
  </si>
  <si>
    <t>10:00:00</t>
  </si>
  <si>
    <t>11:39:01</t>
  </si>
  <si>
    <t>11:43:13</t>
  </si>
  <si>
    <t>6193</t>
  </si>
  <si>
    <t>14:01:55</t>
  </si>
  <si>
    <t>14:08:04</t>
  </si>
  <si>
    <t>14:48:04</t>
  </si>
  <si>
    <t>16:03:46</t>
  </si>
  <si>
    <t>16:08:58</t>
  </si>
  <si>
    <t>ANGEL</t>
  </si>
  <si>
    <t>CHIRIPAZO</t>
  </si>
  <si>
    <t>11:39:04</t>
  </si>
  <si>
    <t>11:45:42</t>
  </si>
  <si>
    <t>12:15:42</t>
  </si>
  <si>
    <t>14:04:00</t>
  </si>
  <si>
    <t>14:51:22</t>
  </si>
  <si>
    <t>16:28:27</t>
  </si>
  <si>
    <t>16:35:57</t>
  </si>
  <si>
    <t>HF LC GHALIB</t>
  </si>
  <si>
    <t>11:56:53</t>
  </si>
  <si>
    <t>11:58:24</t>
  </si>
  <si>
    <t>7105</t>
  </si>
  <si>
    <t>12:28:24</t>
  </si>
  <si>
    <t>14:22:19</t>
  </si>
  <si>
    <t>14:23:58</t>
  </si>
  <si>
    <t>6934</t>
  </si>
  <si>
    <t>15:03:58</t>
  </si>
  <si>
    <t>16:07:44</t>
  </si>
  <si>
    <t>3826</t>
  </si>
  <si>
    <t>TOBA CARISSA</t>
  </si>
  <si>
    <t>11:56:50</t>
  </si>
  <si>
    <t>11:58:21</t>
  </si>
  <si>
    <t>7101</t>
  </si>
  <si>
    <t>12:28:21</t>
  </si>
  <si>
    <t>14:22:16</t>
  </si>
  <si>
    <t>15:04:50</t>
  </si>
  <si>
    <t>16:07:47</t>
  </si>
  <si>
    <t>16:11:10</t>
  </si>
  <si>
    <t>12:01:48</t>
  </si>
  <si>
    <t>12:09:23</t>
  </si>
  <si>
    <t>4164</t>
  </si>
  <si>
    <t>12:49:23</t>
  </si>
  <si>
    <t>13:47:11</t>
  </si>
  <si>
    <t>13:52:58</t>
  </si>
  <si>
    <t>3815</t>
  </si>
  <si>
    <t>PILILO</t>
  </si>
  <si>
    <t>12:01:45</t>
  </si>
  <si>
    <t>12:06:24</t>
  </si>
  <si>
    <t>3985</t>
  </si>
  <si>
    <t>12:46:24</t>
  </si>
  <si>
    <t>13:47:18</t>
  </si>
  <si>
    <t>13:53:12</t>
  </si>
  <si>
    <t xml:space="preserve">ERNESTO </t>
  </si>
  <si>
    <t>LUCY</t>
  </si>
  <si>
    <t>12:01:54</t>
  </si>
  <si>
    <t>12:09:28</t>
  </si>
  <si>
    <t>4168</t>
  </si>
  <si>
    <t>12:49:28</t>
  </si>
  <si>
    <t>13:47:09</t>
  </si>
  <si>
    <t>13:56:29</t>
  </si>
  <si>
    <t>4021</t>
  </si>
  <si>
    <t>BABAKOOL</t>
  </si>
  <si>
    <t>12:01:56</t>
  </si>
  <si>
    <t>12:12:28</t>
  </si>
  <si>
    <t>4348</t>
  </si>
  <si>
    <t>12:52:28</t>
  </si>
  <si>
    <t>14:12:06</t>
  </si>
  <si>
    <t>4778</t>
  </si>
  <si>
    <t>CL MAXIMUS</t>
  </si>
  <si>
    <t>11:57:35</t>
  </si>
  <si>
    <t>12:02:38</t>
  </si>
  <si>
    <t>12:42:38</t>
  </si>
  <si>
    <t>14:07:37</t>
  </si>
  <si>
    <t>14:14:19</t>
  </si>
  <si>
    <t>5501</t>
  </si>
  <si>
    <t>EL MAITEN DABIR</t>
  </si>
  <si>
    <t>12:19:48</t>
  </si>
  <si>
    <t>12:22:13</t>
  </si>
  <si>
    <t>4933</t>
  </si>
  <si>
    <t>13:02:13</t>
  </si>
  <si>
    <t>14:20:13</t>
  </si>
  <si>
    <t>4846</t>
  </si>
  <si>
    <t>PARRA QUINTEROS</t>
  </si>
  <si>
    <t>PERFECTIVA</t>
  </si>
  <si>
    <t>12:25:24</t>
  </si>
  <si>
    <t>12:33:28</t>
  </si>
  <si>
    <t>13:13:28</t>
  </si>
  <si>
    <t>14:28:40</t>
  </si>
  <si>
    <t>14:37:34</t>
  </si>
  <si>
    <t>5046</t>
  </si>
  <si>
    <t>RUBEN</t>
  </si>
  <si>
    <t>PARRA</t>
  </si>
  <si>
    <t>12:25:21</t>
  </si>
  <si>
    <t>12:30:48</t>
  </si>
  <si>
    <t>13:10:48</t>
  </si>
  <si>
    <t>14:32:07</t>
  </si>
  <si>
    <t>14:37:43</t>
  </si>
  <si>
    <t>MARY TRINI</t>
  </si>
  <si>
    <t>12:48:29</t>
  </si>
  <si>
    <t>12:58:02</t>
  </si>
  <si>
    <t>10,17</t>
  </si>
  <si>
    <t>11,06</t>
  </si>
  <si>
    <t>7082</t>
  </si>
  <si>
    <t>13:38:02</t>
  </si>
  <si>
    <t>15:02:42</t>
  </si>
  <si>
    <t>15:08:27</t>
  </si>
  <si>
    <t>5426</t>
  </si>
  <si>
    <t>MC CHAMULLO</t>
  </si>
  <si>
    <t>12:47:16</t>
  </si>
  <si>
    <t>12:55:46</t>
  </si>
  <si>
    <t>11,19</t>
  </si>
  <si>
    <t>13:35:46</t>
  </si>
  <si>
    <t>15:19:42</t>
  </si>
  <si>
    <t>15:22:53</t>
  </si>
  <si>
    <t>HERCULES</t>
  </si>
  <si>
    <t>12:47:08</t>
  </si>
  <si>
    <t>12:54:36</t>
  </si>
  <si>
    <t>10,47</t>
  </si>
  <si>
    <t>13:34:36</t>
  </si>
  <si>
    <t>15:19:33</t>
  </si>
  <si>
    <t>15:25:57</t>
  </si>
  <si>
    <t>10,78</t>
  </si>
  <si>
    <t>11,43</t>
  </si>
  <si>
    <t>6681</t>
  </si>
  <si>
    <t>HIRMAS YUNIS</t>
  </si>
  <si>
    <t>SAFIR</t>
  </si>
  <si>
    <t>12:19:42</t>
  </si>
  <si>
    <t>12:33:41</t>
  </si>
  <si>
    <t>15,05</t>
  </si>
  <si>
    <t>5621</t>
  </si>
  <si>
    <t>13:13:41</t>
  </si>
  <si>
    <t>14:32:01</t>
  </si>
  <si>
    <t>14:45:03</t>
  </si>
  <si>
    <t>5482</t>
  </si>
  <si>
    <t>STANDEN THOMSEN</t>
  </si>
  <si>
    <t>12:47:13</t>
  </si>
  <si>
    <t>12:52:33</t>
  </si>
  <si>
    <t>10,66</t>
  </si>
  <si>
    <t>6754</t>
  </si>
  <si>
    <t>13:32:33</t>
  </si>
  <si>
    <t>HARRY</t>
  </si>
  <si>
    <t>12:36:44</t>
  </si>
  <si>
    <t>12:51:52</t>
  </si>
  <si>
    <t>10,73</t>
  </si>
  <si>
    <t>6712</t>
  </si>
  <si>
    <t>MARTINEZ</t>
  </si>
  <si>
    <t>104HF83</t>
  </si>
  <si>
    <t>MC ventisquero</t>
  </si>
  <si>
    <t>11:30:00</t>
  </si>
  <si>
    <t>12:49:09</t>
  </si>
  <si>
    <t>12:52:25</t>
  </si>
  <si>
    <t>4945</t>
  </si>
  <si>
    <t>13:32:25</t>
  </si>
  <si>
    <t>14:46:04</t>
  </si>
  <si>
    <t>14:49:42</t>
  </si>
  <si>
    <t>4637</t>
  </si>
  <si>
    <t>12:48:52</t>
  </si>
  <si>
    <t>12:54:58</t>
  </si>
  <si>
    <t>13:34:58</t>
  </si>
  <si>
    <t>14:46:07</t>
  </si>
  <si>
    <t>4727</t>
  </si>
  <si>
    <t>BUENA MOZA</t>
  </si>
  <si>
    <t>12:48:42</t>
  </si>
  <si>
    <t>12:53:39</t>
  </si>
  <si>
    <t>5019</t>
  </si>
  <si>
    <t>13:33:39</t>
  </si>
  <si>
    <t>15:01:49</t>
  </si>
  <si>
    <t>15:07:05</t>
  </si>
  <si>
    <t>13,61</t>
  </si>
  <si>
    <t>MORENA</t>
  </si>
  <si>
    <t>12:48:37</t>
  </si>
  <si>
    <t>13:32:28</t>
  </si>
  <si>
    <t>15:01:51</t>
  </si>
  <si>
    <t>15:07:07</t>
  </si>
  <si>
    <t>5679</t>
  </si>
  <si>
    <t>LAGOS DIAZ</t>
  </si>
  <si>
    <t>ITAHITI</t>
  </si>
  <si>
    <t>12:49:06</t>
  </si>
  <si>
    <t>12:55:25</t>
  </si>
  <si>
    <t>13:35:25</t>
  </si>
  <si>
    <t>15:01:53</t>
  </si>
  <si>
    <t>15:07:30</t>
  </si>
  <si>
    <t>5525</t>
  </si>
  <si>
    <t>MANZUR</t>
  </si>
  <si>
    <t>12:48:38</t>
  </si>
  <si>
    <t>12:52:22</t>
  </si>
  <si>
    <t>4942</t>
  </si>
  <si>
    <t>13:32:22</t>
  </si>
  <si>
    <t>NEUFELD</t>
  </si>
  <si>
    <t>CL NAPOLEON</t>
  </si>
  <si>
    <t>ALONSO ASCUI</t>
  </si>
  <si>
    <t>LOS VASCOS 21 I</t>
  </si>
  <si>
    <t>LORETO HENRIQUEZ PEREZ</t>
  </si>
  <si>
    <t>ELISA  RIOS GARCIA HUIDOBRO</t>
  </si>
  <si>
    <t>CRISTOBAL JESUS ROJAS SANCHEZ</t>
  </si>
  <si>
    <t>100 AD</t>
  </si>
  <si>
    <t>MACARENA SUAZO ZEPEDA</t>
  </si>
  <si>
    <t>MAUD BREYNE</t>
  </si>
  <si>
    <t>FELIPE AREVALO</t>
  </si>
  <si>
    <t>FRANCISCO  VALDEVENITO</t>
  </si>
  <si>
    <t>JUAN JOSE SEARLE MARTINEZ</t>
  </si>
  <si>
    <t>MAURO VILLEGAS CARVALLO</t>
  </si>
  <si>
    <t>JORGE ESPARZA ROJAS</t>
  </si>
  <si>
    <t>ALVARO  LLOMPART COSMELLI</t>
  </si>
  <si>
    <t>FRANCISCA TORCHE</t>
  </si>
  <si>
    <t>MATIAS  LILLO</t>
  </si>
  <si>
    <t>100 YR</t>
  </si>
  <si>
    <t>LUCIANO CACERES</t>
  </si>
  <si>
    <t>AGUSTIN ARENAS</t>
  </si>
  <si>
    <t>AMPARO LOPEZ HORTA</t>
  </si>
  <si>
    <t>VICENTE MAYOL LARRAIN</t>
  </si>
  <si>
    <t>NICOLAS SILVA</t>
  </si>
  <si>
    <t>ANDRES  POBLETE SALCEDO</t>
  </si>
  <si>
    <t>FRANCISCO BOETSCH VICUÑA</t>
  </si>
  <si>
    <t>MARIA JOSE QUEZADA</t>
  </si>
  <si>
    <t>JOSE IGNACIO POLLONI  VIVERO</t>
  </si>
  <si>
    <t>DIEGO TAGLE GALILEA</t>
  </si>
  <si>
    <t>ANGEL CASTILLO</t>
  </si>
  <si>
    <t>MATIAS ALONSO ASCUI</t>
  </si>
  <si>
    <t>ERNESTO  DE LA FUENTE FUENZALIDA</t>
  </si>
  <si>
    <t>PEDRO  BALMACEDA TAGLE</t>
  </si>
  <si>
    <t>CAMILA QUEZADAS</t>
  </si>
  <si>
    <t>JOAQUIN NEUFELD</t>
  </si>
  <si>
    <t>VICENTE PARRA QUINTEROS</t>
  </si>
  <si>
    <t>RUBEN PARRA</t>
  </si>
  <si>
    <t>NELSON CID ARRAYA</t>
  </si>
  <si>
    <t>LUCIANO ALMARA</t>
  </si>
  <si>
    <t>AGUSTINA CASTILLO</t>
  </si>
  <si>
    <t>FERNANDO LAGOS DIAZ</t>
  </si>
  <si>
    <t>02:51:04</t>
  </si>
  <si>
    <t>02:52:09</t>
  </si>
  <si>
    <t>02:57:26</t>
  </si>
  <si>
    <t>05:56:48</t>
  </si>
  <si>
    <t>05:56:54</t>
  </si>
  <si>
    <t>05:57:49</t>
  </si>
  <si>
    <t>06:01:22</t>
  </si>
  <si>
    <t>06:01:26</t>
  </si>
  <si>
    <t>06:02:37</t>
  </si>
  <si>
    <t>06:07:01</t>
  </si>
  <si>
    <t>06:13:13</t>
  </si>
  <si>
    <t>06:24:40</t>
  </si>
  <si>
    <t>06:43:29</t>
  </si>
  <si>
    <t>06:44:01</t>
  </si>
  <si>
    <t>06:44:04</t>
  </si>
  <si>
    <t>07:36:48</t>
  </si>
  <si>
    <t>07:51:58</t>
  </si>
  <si>
    <t>04:44:26</t>
  </si>
  <si>
    <t>04:49:11</t>
  </si>
  <si>
    <t>05:03:17</t>
  </si>
  <si>
    <t>05:04:16</t>
  </si>
  <si>
    <t>05:04:34</t>
  </si>
  <si>
    <t>05:04:38</t>
  </si>
  <si>
    <t>05:17:26</t>
  </si>
  <si>
    <t>05:17:43</t>
  </si>
  <si>
    <t>05:25:43</t>
  </si>
  <si>
    <t>05:25:53</t>
  </si>
  <si>
    <t>05:25:58</t>
  </si>
  <si>
    <t>05:26:06</t>
  </si>
  <si>
    <t>05:31:56</t>
  </si>
  <si>
    <t>05:34:35</t>
  </si>
  <si>
    <t>05:38:21</t>
  </si>
  <si>
    <t>05:38:25</t>
  </si>
  <si>
    <t>05:38:28</t>
  </si>
  <si>
    <t>05:39:06</t>
  </si>
  <si>
    <t>05:41:17</t>
  </si>
  <si>
    <t>05:41:20</t>
  </si>
  <si>
    <t>05:43:48</t>
  </si>
  <si>
    <t>05:43:56</t>
  </si>
  <si>
    <t>05:43:58</t>
  </si>
  <si>
    <t>05:56:38</t>
  </si>
  <si>
    <t>05:56:49</t>
  </si>
  <si>
    <t>06:05:09</t>
  </si>
  <si>
    <t>06:05:17</t>
  </si>
  <si>
    <t>Total 100</t>
  </si>
  <si>
    <t>04:57:42</t>
  </si>
  <si>
    <t>05:00:08</t>
  </si>
  <si>
    <t>05:06:11</t>
  </si>
  <si>
    <t>05:06:24</t>
  </si>
  <si>
    <t>05:06:31</t>
  </si>
  <si>
    <t>05:06:34</t>
  </si>
  <si>
    <t>05:14:50</t>
  </si>
  <si>
    <t>05:48:14</t>
  </si>
  <si>
    <t>05:50:22</t>
  </si>
  <si>
    <t>06:02:39</t>
  </si>
  <si>
    <t>06:03:05</t>
  </si>
  <si>
    <t>02:22:10</t>
  </si>
  <si>
    <t>02:22:56</t>
  </si>
  <si>
    <t>02:23:16</t>
  </si>
  <si>
    <t>02:23:37</t>
  </si>
  <si>
    <t>02:23:55</t>
  </si>
  <si>
    <t>02:25:32</t>
  </si>
  <si>
    <t>02:25:42</t>
  </si>
  <si>
    <t>02:28:41</t>
  </si>
  <si>
    <t>02:29:21</t>
  </si>
  <si>
    <t>02:29:30</t>
  </si>
  <si>
    <t>02:39:59</t>
  </si>
  <si>
    <t>02:40:20</t>
  </si>
  <si>
    <t>Total LOS VASCOS 21 I</t>
  </si>
  <si>
    <t>06:23:35</t>
  </si>
  <si>
    <t>06:34:42</t>
  </si>
  <si>
    <t>07:02:28</t>
  </si>
  <si>
    <t>07:03:42</t>
  </si>
  <si>
    <t>07:12:43</t>
  </si>
  <si>
    <t>05:26:41</t>
  </si>
  <si>
    <t>05:41:01</t>
  </si>
  <si>
    <t>05:43:26</t>
  </si>
  <si>
    <t>05:44:32</t>
  </si>
  <si>
    <t>05:44:37</t>
  </si>
  <si>
    <t>05:44:48</t>
  </si>
  <si>
    <t>05:45:49</t>
  </si>
  <si>
    <t>06:04:49</t>
  </si>
  <si>
    <t>06:05:01</t>
  </si>
  <si>
    <t>06:06:16</t>
  </si>
  <si>
    <t>06:27:11</t>
  </si>
  <si>
    <t>06:27:20</t>
  </si>
  <si>
    <t>06:27:59</t>
  </si>
  <si>
    <t>06:28:43</t>
  </si>
  <si>
    <t>06:29:56</t>
  </si>
  <si>
    <t>06:38:08</t>
  </si>
  <si>
    <t>06:38:10</t>
  </si>
  <si>
    <t>04:40:31</t>
  </si>
  <si>
    <t>04:52:11</t>
  </si>
  <si>
    <t>04:52:14</t>
  </si>
  <si>
    <t>04:53:46</t>
  </si>
  <si>
    <t>05:16:09</t>
  </si>
  <si>
    <t>05:18:28</t>
  </si>
  <si>
    <t>02:12:59</t>
  </si>
  <si>
    <t>02:13:12</t>
  </si>
  <si>
    <t>02:16:29</t>
  </si>
  <si>
    <t>02:32:07</t>
  </si>
  <si>
    <t>02:34:19</t>
  </si>
  <si>
    <t>02:39:42</t>
  </si>
  <si>
    <t>02:42:59</t>
  </si>
  <si>
    <t>02:43:45</t>
  </si>
  <si>
    <t>02:55:41</t>
  </si>
  <si>
    <t>02:55:42</t>
  </si>
  <si>
    <t>02:57:06</t>
  </si>
  <si>
    <t>02:57:07</t>
  </si>
  <si>
    <t>02:57:30</t>
  </si>
  <si>
    <t>02:57:34</t>
  </si>
  <si>
    <t>02:57:40</t>
  </si>
  <si>
    <t>02:57:43</t>
  </si>
  <si>
    <t>03:28:28</t>
  </si>
  <si>
    <t>03:42:54</t>
  </si>
  <si>
    <t>03:45:58</t>
  </si>
  <si>
    <t>Total LLAYLLAY 21 I</t>
  </si>
  <si>
    <t>OLIVIA</t>
  </si>
  <si>
    <t>OLIVIA ALAMOS</t>
  </si>
  <si>
    <t>106TB67</t>
  </si>
  <si>
    <t>SALAM</t>
  </si>
  <si>
    <t>17,88</t>
  </si>
  <si>
    <t>7650</t>
  </si>
  <si>
    <t>00:03:01</t>
  </si>
  <si>
    <t>18,22</t>
  </si>
  <si>
    <t>17,56</t>
  </si>
  <si>
    <t>6560</t>
  </si>
  <si>
    <t>22,91</t>
  </si>
  <si>
    <t>2985</t>
  </si>
  <si>
    <t>00:18:24</t>
  </si>
  <si>
    <t>7578</t>
  </si>
  <si>
    <t>6306</t>
  </si>
  <si>
    <t>00:01:07</t>
  </si>
  <si>
    <t>17,33</t>
  </si>
  <si>
    <t>6646</t>
  </si>
  <si>
    <t>00:02:44</t>
  </si>
  <si>
    <t>21,99</t>
  </si>
  <si>
    <t>3110</t>
  </si>
  <si>
    <t>00:05:33</t>
  </si>
  <si>
    <t>18,1</t>
  </si>
  <si>
    <t>7556</t>
  </si>
  <si>
    <t>6395</t>
  </si>
  <si>
    <t>00:02:35</t>
  </si>
  <si>
    <t>6685</t>
  </si>
  <si>
    <t>23,23</t>
  </si>
  <si>
    <t>2944</t>
  </si>
  <si>
    <t>00:15:22</t>
  </si>
  <si>
    <t>7714</t>
  </si>
  <si>
    <t>6290</t>
  </si>
  <si>
    <t>00:03:04</t>
  </si>
  <si>
    <t>17,01</t>
  </si>
  <si>
    <t>6772</t>
  </si>
  <si>
    <t>00:06:54</t>
  </si>
  <si>
    <t>16,8</t>
  </si>
  <si>
    <t>00:02:09</t>
  </si>
  <si>
    <t>6595</t>
  </si>
  <si>
    <t>00:04:36</t>
  </si>
  <si>
    <t>16,04</t>
  </si>
  <si>
    <t>7183</t>
  </si>
  <si>
    <t>106BG29</t>
  </si>
  <si>
    <t>22,94</t>
  </si>
  <si>
    <t>5963</t>
  </si>
  <si>
    <t>6400</t>
  </si>
  <si>
    <t>7045</t>
  </si>
  <si>
    <t>14,7</t>
  </si>
  <si>
    <t>4653</t>
  </si>
  <si>
    <t>00:06:51</t>
  </si>
  <si>
    <t>106ER59</t>
  </si>
  <si>
    <t>BANITA</t>
  </si>
  <si>
    <t>21,98</t>
  </si>
  <si>
    <t>6225</t>
  </si>
  <si>
    <t>17,54</t>
  </si>
  <si>
    <t>6568</t>
  </si>
  <si>
    <t>6771</t>
  </si>
  <si>
    <t>00:03:16</t>
  </si>
  <si>
    <t>23,78</t>
  </si>
  <si>
    <t>5753</t>
  </si>
  <si>
    <t>6318</t>
  </si>
  <si>
    <t>10116707</t>
  </si>
  <si>
    <t>CRISTIAN</t>
  </si>
  <si>
    <t>106PT44</t>
  </si>
  <si>
    <t>SERCKIS</t>
  </si>
  <si>
    <t>19,35</t>
  </si>
  <si>
    <t>7068</t>
  </si>
  <si>
    <t>00:01:57</t>
  </si>
  <si>
    <t>6286</t>
  </si>
  <si>
    <t>19,15</t>
  </si>
  <si>
    <t>6015</t>
  </si>
  <si>
    <t>00:10:14</t>
  </si>
  <si>
    <t>18,41</t>
  </si>
  <si>
    <t>7429</t>
  </si>
  <si>
    <t>00:04:58</t>
  </si>
  <si>
    <t>6405</t>
  </si>
  <si>
    <t>00:04:30</t>
  </si>
  <si>
    <t>PILAR</t>
  </si>
  <si>
    <t>TORREALBA</t>
  </si>
  <si>
    <t>7447</t>
  </si>
  <si>
    <t>18,85</t>
  </si>
  <si>
    <t>6111</t>
  </si>
  <si>
    <t>00:04:53</t>
  </si>
  <si>
    <t>00:04:31</t>
  </si>
  <si>
    <t>18,4</t>
  </si>
  <si>
    <t>7436</t>
  </si>
  <si>
    <t>19,93</t>
  </si>
  <si>
    <t>5780</t>
  </si>
  <si>
    <t>00:02:36</t>
  </si>
  <si>
    <t>16,55</t>
  </si>
  <si>
    <t>6961</t>
  </si>
  <si>
    <t>00:06:19</t>
  </si>
  <si>
    <t>10187939</t>
  </si>
  <si>
    <t>EMILIA</t>
  </si>
  <si>
    <t>PATTERSON</t>
  </si>
  <si>
    <t>SANTA SUSANA MATILDE</t>
  </si>
  <si>
    <t>17,45</t>
  </si>
  <si>
    <t>7840</t>
  </si>
  <si>
    <t>00:03:29</t>
  </si>
  <si>
    <t>17,24</t>
  </si>
  <si>
    <t>6683</t>
  </si>
  <si>
    <t>00:04:10</t>
  </si>
  <si>
    <t>6723</t>
  </si>
  <si>
    <t>00:09:37</t>
  </si>
  <si>
    <t>15,12</t>
  </si>
  <si>
    <t>9048</t>
  </si>
  <si>
    <t>6778</t>
  </si>
  <si>
    <t>00:01:29</t>
  </si>
  <si>
    <t>7070</t>
  </si>
  <si>
    <t>00:08:35</t>
  </si>
  <si>
    <t>TOBA BURKA</t>
  </si>
  <si>
    <t>15,1</t>
  </si>
  <si>
    <t>9062</t>
  </si>
  <si>
    <t>16,98</t>
  </si>
  <si>
    <t>6783</t>
  </si>
  <si>
    <t>16,34</t>
  </si>
  <si>
    <t>7052</t>
  </si>
  <si>
    <t>10113898</t>
  </si>
  <si>
    <t xml:space="preserve">JOSE ANDRES </t>
  </si>
  <si>
    <t>7634</t>
  </si>
  <si>
    <t>00:05:07</t>
  </si>
  <si>
    <t>17,84</t>
  </si>
  <si>
    <t>6459</t>
  </si>
  <si>
    <t>00:05:55</t>
  </si>
  <si>
    <t>11,51</t>
  </si>
  <si>
    <t>10010</t>
  </si>
  <si>
    <t>00:03:31</t>
  </si>
  <si>
    <t>10176275</t>
  </si>
  <si>
    <t>OSVALDO</t>
  </si>
  <si>
    <t>ARAYA URZUA</t>
  </si>
  <si>
    <t>106DC61</t>
  </si>
  <si>
    <t>EL MANOLO</t>
  </si>
  <si>
    <t>19,21</t>
  </si>
  <si>
    <t>7121</t>
  </si>
  <si>
    <t>18,55</t>
  </si>
  <si>
    <t>6211</t>
  </si>
  <si>
    <t>00:04:40</t>
  </si>
  <si>
    <t>6039</t>
  </si>
  <si>
    <t>00:11:18</t>
  </si>
  <si>
    <t>19,03</t>
  </si>
  <si>
    <t>7187</t>
  </si>
  <si>
    <t>6233</t>
  </si>
  <si>
    <t>00:06:14</t>
  </si>
  <si>
    <t>18,21</t>
  </si>
  <si>
    <t>6327</t>
  </si>
  <si>
    <t>00:11:41</t>
  </si>
  <si>
    <t>10172700</t>
  </si>
  <si>
    <t>COX MUJICA</t>
  </si>
  <si>
    <t>106BG28</t>
  </si>
  <si>
    <t xml:space="preserve">BANDOLERO AC </t>
  </si>
  <si>
    <t>7612</t>
  </si>
  <si>
    <t>00:05:24</t>
  </si>
  <si>
    <t>6566</t>
  </si>
  <si>
    <t>00:06:29</t>
  </si>
  <si>
    <t>17,53</t>
  </si>
  <si>
    <t>6570</t>
  </si>
  <si>
    <t>00:19:05</t>
  </si>
  <si>
    <t>10046993</t>
  </si>
  <si>
    <t>SALINAS</t>
  </si>
  <si>
    <t>HF FOLKARI</t>
  </si>
  <si>
    <t>7717</t>
  </si>
  <si>
    <t>6562</t>
  </si>
  <si>
    <t>00:09:30</t>
  </si>
  <si>
    <t>00:01:05</t>
  </si>
  <si>
    <t>18,95</t>
  </si>
  <si>
    <t>00:01:15</t>
  </si>
  <si>
    <t>7055</t>
  </si>
  <si>
    <t>6092</t>
  </si>
  <si>
    <t>ALCAZAR RICHARSON</t>
  </si>
  <si>
    <t>7738</t>
  </si>
  <si>
    <t>19,02</t>
  </si>
  <si>
    <t>7193</t>
  </si>
  <si>
    <t>14,94</t>
  </si>
  <si>
    <t>9158</t>
  </si>
  <si>
    <t>17,66</t>
  </si>
  <si>
    <t>6524</t>
  </si>
  <si>
    <t>20,48</t>
  </si>
  <si>
    <t>5624</t>
  </si>
  <si>
    <t>00:18:56</t>
  </si>
  <si>
    <t>7997</t>
  </si>
  <si>
    <t>00:03:24</t>
  </si>
  <si>
    <t>5743</t>
  </si>
  <si>
    <t>00:17:27</t>
  </si>
  <si>
    <t>17,38</t>
  </si>
  <si>
    <t>7869</t>
  </si>
  <si>
    <t>6656</t>
  </si>
  <si>
    <t>19,67</t>
  </si>
  <si>
    <t>5857</t>
  </si>
  <si>
    <t>00:14:50</t>
  </si>
  <si>
    <t>7944</t>
  </si>
  <si>
    <t>00:02:11</t>
  </si>
  <si>
    <t>13,97</t>
  </si>
  <si>
    <t>8247</t>
  </si>
  <si>
    <t>Toba Amapola</t>
  </si>
  <si>
    <t>14,38</t>
  </si>
  <si>
    <t>9511</t>
  </si>
  <si>
    <t>00:07:22</t>
  </si>
  <si>
    <t>6006</t>
  </si>
  <si>
    <t>00:05:48</t>
  </si>
  <si>
    <t>14,07</t>
  </si>
  <si>
    <t>8185</t>
  </si>
  <si>
    <t>107LC92</t>
  </si>
  <si>
    <t>HC TRAUCO</t>
  </si>
  <si>
    <t>8004</t>
  </si>
  <si>
    <t>00:03:21</t>
  </si>
  <si>
    <t>10149062</t>
  </si>
  <si>
    <t>AL AZAN</t>
  </si>
  <si>
    <t>11:08:34</t>
  </si>
  <si>
    <t>11:11:42</t>
  </si>
  <si>
    <t>19,48</t>
  </si>
  <si>
    <t>6103</t>
  </si>
  <si>
    <t>11:51:42</t>
  </si>
  <si>
    <t>13:33:06</t>
  </si>
  <si>
    <t>13:39:25</t>
  </si>
  <si>
    <t>17,83</t>
  </si>
  <si>
    <t>6462</t>
  </si>
  <si>
    <t>14:19:25</t>
  </si>
  <si>
    <t>15:26:45</t>
  </si>
  <si>
    <t>15:32:09</t>
  </si>
  <si>
    <t>4364</t>
  </si>
  <si>
    <t>ANCAR DASAM</t>
  </si>
  <si>
    <t>11:18:58</t>
  </si>
  <si>
    <t>11:22:18</t>
  </si>
  <si>
    <t>17,62</t>
  </si>
  <si>
    <t>6738</t>
  </si>
  <si>
    <t>12:02:18</t>
  </si>
  <si>
    <t>13:58:01</t>
  </si>
  <si>
    <t>16,24</t>
  </si>
  <si>
    <t>7093</t>
  </si>
  <si>
    <t>14:40:31</t>
  </si>
  <si>
    <t>15:54:13</t>
  </si>
  <si>
    <t>15:58:36</t>
  </si>
  <si>
    <t>15,47</t>
  </si>
  <si>
    <t>4685</t>
  </si>
  <si>
    <t>BELEN</t>
  </si>
  <si>
    <t>ASWAD</t>
  </si>
  <si>
    <t>11:18:57</t>
  </si>
  <si>
    <t>11:22:33</t>
  </si>
  <si>
    <t>17,06</t>
  </si>
  <si>
    <t>12:02:33</t>
  </si>
  <si>
    <t>13:58:04</t>
  </si>
  <si>
    <t>14:01:20</t>
  </si>
  <si>
    <t>7127</t>
  </si>
  <si>
    <t>14:41:20</t>
  </si>
  <si>
    <t>15:54:16</t>
  </si>
  <si>
    <t>16:00:02</t>
  </si>
  <si>
    <t>14,49</t>
  </si>
  <si>
    <t>15,63</t>
  </si>
  <si>
    <t>4722</t>
  </si>
  <si>
    <t>106DX26</t>
  </si>
  <si>
    <t>SI PADME</t>
  </si>
  <si>
    <t>11:31:03</t>
  </si>
  <si>
    <t>11:32:39</t>
  </si>
  <si>
    <t>7359</t>
  </si>
  <si>
    <t>12:12:39</t>
  </si>
  <si>
    <t>14:07:25</t>
  </si>
  <si>
    <t>14:09:36</t>
  </si>
  <si>
    <t>7017</t>
  </si>
  <si>
    <t>14:49:36</t>
  </si>
  <si>
    <t>16:08:34</t>
  </si>
  <si>
    <t>16:12:33</t>
  </si>
  <si>
    <t>13,74</t>
  </si>
  <si>
    <t>14,44</t>
  </si>
  <si>
    <t>4977</t>
  </si>
  <si>
    <t>MADJALINKA</t>
  </si>
  <si>
    <t>11:31:06</t>
  </si>
  <si>
    <t>11:34:31</t>
  </si>
  <si>
    <t>15,42</t>
  </si>
  <si>
    <t>7472</t>
  </si>
  <si>
    <t>12:14:31</t>
  </si>
  <si>
    <t>14:07:57</t>
  </si>
  <si>
    <t>14:11:27</t>
  </si>
  <si>
    <t>7016</t>
  </si>
  <si>
    <t>14:51:27</t>
  </si>
  <si>
    <t>16:09:02</t>
  </si>
  <si>
    <t>16:13:52</t>
  </si>
  <si>
    <t>13,83</t>
  </si>
  <si>
    <t>GABRIEL</t>
  </si>
  <si>
    <t>BRAVO CABEZAS</t>
  </si>
  <si>
    <t>RC JOTA</t>
  </si>
  <si>
    <t>11:31:19</t>
  </si>
  <si>
    <t>11:33:28</t>
  </si>
  <si>
    <t>7408</t>
  </si>
  <si>
    <t>12:13:28</t>
  </si>
  <si>
    <t>14:07:35</t>
  </si>
  <si>
    <t>14:12:07</t>
  </si>
  <si>
    <t>16,18</t>
  </si>
  <si>
    <t>16,83</t>
  </si>
  <si>
    <t>7119</t>
  </si>
  <si>
    <t>14:52:07</t>
  </si>
  <si>
    <t>16:09:00</t>
  </si>
  <si>
    <t>16:15:34</t>
  </si>
  <si>
    <t>13,66</t>
  </si>
  <si>
    <t>14,83</t>
  </si>
  <si>
    <t>5007</t>
  </si>
  <si>
    <t>HF FILCKA</t>
  </si>
  <si>
    <t>11:31:12</t>
  </si>
  <si>
    <t>11:33:24</t>
  </si>
  <si>
    <t>7405</t>
  </si>
  <si>
    <t>12:13:24</t>
  </si>
  <si>
    <t>14:07:30</t>
  </si>
  <si>
    <t>14:11:53</t>
  </si>
  <si>
    <t>7109</t>
  </si>
  <si>
    <t>14:51:53</t>
  </si>
  <si>
    <t>16:09:03</t>
  </si>
  <si>
    <t>16:17:03</t>
  </si>
  <si>
    <t>13,38</t>
  </si>
  <si>
    <t>14,77</t>
  </si>
  <si>
    <t>5110</t>
  </si>
  <si>
    <t>10097227</t>
  </si>
  <si>
    <t>FRANCESCA</t>
  </si>
  <si>
    <t>GIOIA MANSILLA</t>
  </si>
  <si>
    <t>SHARAV</t>
  </si>
  <si>
    <t>11:26:21</t>
  </si>
  <si>
    <t>11:31:09</t>
  </si>
  <si>
    <t>16,5</t>
  </si>
  <si>
    <t>7269</t>
  </si>
  <si>
    <t>12:11:09</t>
  </si>
  <si>
    <t>14:07:32</t>
  </si>
  <si>
    <t>14:11:20</t>
  </si>
  <si>
    <t>15,97</t>
  </si>
  <si>
    <t>7212</t>
  </si>
  <si>
    <t>14:51:20</t>
  </si>
  <si>
    <t>16:12:35</t>
  </si>
  <si>
    <t>16:22:06</t>
  </si>
  <si>
    <t>12,56</t>
  </si>
  <si>
    <t>14,03</t>
  </si>
  <si>
    <t>5446</t>
  </si>
  <si>
    <t>BRUNO</t>
  </si>
  <si>
    <t>CALTAGIRONE</t>
  </si>
  <si>
    <t>TOBA BOSS</t>
  </si>
  <si>
    <t>11:24:56</t>
  </si>
  <si>
    <t>11:26:52</t>
  </si>
  <si>
    <t>16,7</t>
  </si>
  <si>
    <t>7012</t>
  </si>
  <si>
    <t>12:06:52</t>
  </si>
  <si>
    <t>14:05:04</t>
  </si>
  <si>
    <t>14:08:20</t>
  </si>
  <si>
    <t>7288</t>
  </si>
  <si>
    <t>14:48:20</t>
  </si>
  <si>
    <t>16:20:11</t>
  </si>
  <si>
    <t>16:22:35</t>
  </si>
  <si>
    <t>12,09</t>
  </si>
  <si>
    <t>12,41</t>
  </si>
  <si>
    <t>5655</t>
  </si>
  <si>
    <t>TOBA BAGUAL</t>
  </si>
  <si>
    <t>11:25:10</t>
  </si>
  <si>
    <t>11:29:19</t>
  </si>
  <si>
    <t>7160</t>
  </si>
  <si>
    <t>12:09:19</t>
  </si>
  <si>
    <t>14:05:12</t>
  </si>
  <si>
    <t>14:11:25</t>
  </si>
  <si>
    <t>15,73</t>
  </si>
  <si>
    <t>7326</t>
  </si>
  <si>
    <t>14:51:25</t>
  </si>
  <si>
    <t>16:20:15</t>
  </si>
  <si>
    <t>16:25:43</t>
  </si>
  <si>
    <t>12,83</t>
  </si>
  <si>
    <t>5657</t>
  </si>
  <si>
    <t>VALDES RAMIREZ</t>
  </si>
  <si>
    <t>CAL DUFUR</t>
  </si>
  <si>
    <t>11:26:18</t>
  </si>
  <si>
    <t>11:31:45</t>
  </si>
  <si>
    <t>7306</t>
  </si>
  <si>
    <t>12:11:45</t>
  </si>
  <si>
    <t>14:05:10</t>
  </si>
  <si>
    <t>14:11:42</t>
  </si>
  <si>
    <t>7196</t>
  </si>
  <si>
    <t>14:51:42</t>
  </si>
  <si>
    <t>16:20:08</t>
  </si>
  <si>
    <t>16:26:06</t>
  </si>
  <si>
    <t>5664</t>
  </si>
  <si>
    <t>JAKIM CAST</t>
  </si>
  <si>
    <t>11:31:28</t>
  </si>
  <si>
    <t>11:33:57</t>
  </si>
  <si>
    <t>7437</t>
  </si>
  <si>
    <t>12:13:57</t>
  </si>
  <si>
    <t>14:14:27</t>
  </si>
  <si>
    <t>15,93</t>
  </si>
  <si>
    <t>7230</t>
  </si>
  <si>
    <t>PEDRO</t>
  </si>
  <si>
    <t>MAYOL LARRAIN</t>
  </si>
  <si>
    <t>ESPERANZA HASSAN</t>
  </si>
  <si>
    <t>11:58:20</t>
  </si>
  <si>
    <t>12:02:02</t>
  </si>
  <si>
    <t>7323</t>
  </si>
  <si>
    <t>12:42:02</t>
  </si>
  <si>
    <t>14:38:01</t>
  </si>
  <si>
    <t>14:41:22</t>
  </si>
  <si>
    <t>15:21:22</t>
  </si>
  <si>
    <t>16:36:26</t>
  </si>
  <si>
    <t>16:40:24</t>
  </si>
  <si>
    <t>14,43</t>
  </si>
  <si>
    <t>15,19</t>
  </si>
  <si>
    <t>4741</t>
  </si>
  <si>
    <t>11:58:23</t>
  </si>
  <si>
    <t>12:01:58</t>
  </si>
  <si>
    <t>7318</t>
  </si>
  <si>
    <t>12:41:58</t>
  </si>
  <si>
    <t>14:37:58</t>
  </si>
  <si>
    <t>14:41:14</t>
  </si>
  <si>
    <t>7157</t>
  </si>
  <si>
    <t>15:21:14</t>
  </si>
  <si>
    <t>16:36:33</t>
  </si>
  <si>
    <t>16:40:27</t>
  </si>
  <si>
    <t>4753</t>
  </si>
  <si>
    <t>Tomas</t>
  </si>
  <si>
    <t>Ludwig</t>
  </si>
  <si>
    <t>KUMALIK</t>
  </si>
  <si>
    <t>12:00:45</t>
  </si>
  <si>
    <t>15,9</t>
  </si>
  <si>
    <t>7246</t>
  </si>
  <si>
    <t>12:40:45</t>
  </si>
  <si>
    <t>14:43:18</t>
  </si>
  <si>
    <t>14:48:12</t>
  </si>
  <si>
    <t>15,06</t>
  </si>
  <si>
    <t>7647</t>
  </si>
  <si>
    <t>15:28:12</t>
  </si>
  <si>
    <t>16:56:15</t>
  </si>
  <si>
    <t>16:59:19</t>
  </si>
  <si>
    <t>12,51</t>
  </si>
  <si>
    <t>12,95</t>
  </si>
  <si>
    <t>5466</t>
  </si>
  <si>
    <t>FUENTES</t>
  </si>
  <si>
    <t>MELCHOR</t>
  </si>
  <si>
    <t>11:58:18</t>
  </si>
  <si>
    <t>12:00:07</t>
  </si>
  <si>
    <t>7207</t>
  </si>
  <si>
    <t>12:08:00</t>
  </si>
  <si>
    <t>12:13:27</t>
  </si>
  <si>
    <t>15,52</t>
  </si>
  <si>
    <t>16,76</t>
  </si>
  <si>
    <t>4407</t>
  </si>
  <si>
    <t>12:43:27</t>
  </si>
  <si>
    <t>13:52:44</t>
  </si>
  <si>
    <t>13:57:49</t>
  </si>
  <si>
    <t>15,33</t>
  </si>
  <si>
    <t>16,45</t>
  </si>
  <si>
    <t>4462</t>
  </si>
  <si>
    <t>TOWANDA</t>
  </si>
  <si>
    <t>12:07:56</t>
  </si>
  <si>
    <t>12:15:27</t>
  </si>
  <si>
    <t>15,11</t>
  </si>
  <si>
    <t>4527</t>
  </si>
  <si>
    <t>12:45:27</t>
  </si>
  <si>
    <t>13:53:00</t>
  </si>
  <si>
    <t>13:59:08</t>
  </si>
  <si>
    <t>4421</t>
  </si>
  <si>
    <t>12:08:05</t>
  </si>
  <si>
    <t>12:14:53</t>
  </si>
  <si>
    <t>15,22</t>
  </si>
  <si>
    <t>4493</t>
  </si>
  <si>
    <t>12:44:53</t>
  </si>
  <si>
    <t>13:52:47</t>
  </si>
  <si>
    <t>13:59:14</t>
  </si>
  <si>
    <t>4461</t>
  </si>
  <si>
    <t>CHAMPULLI ORDAGO</t>
  </si>
  <si>
    <t>12:12:32</t>
  </si>
  <si>
    <t>12:16:03</t>
  </si>
  <si>
    <t>14,99</t>
  </si>
  <si>
    <t>4563</t>
  </si>
  <si>
    <t>12:46:03</t>
  </si>
  <si>
    <t>14:11:07</t>
  </si>
  <si>
    <t>14:16:17</t>
  </si>
  <si>
    <t>12,63</t>
  </si>
  <si>
    <t>13,4</t>
  </si>
  <si>
    <t>5414</t>
  </si>
  <si>
    <t>AURORA</t>
  </si>
  <si>
    <t>12:14:10</t>
  </si>
  <si>
    <t>12:17:22</t>
  </si>
  <si>
    <t>14,74</t>
  </si>
  <si>
    <t>4642</t>
  </si>
  <si>
    <t>12:47:22</t>
  </si>
  <si>
    <t>14:12:58</t>
  </si>
  <si>
    <t>14:17:13</t>
  </si>
  <si>
    <t>12,69</t>
  </si>
  <si>
    <t>13,32</t>
  </si>
  <si>
    <t>5391</t>
  </si>
  <si>
    <t>ISIDORA</t>
  </si>
  <si>
    <t>LO CAMPO COQUITO</t>
  </si>
  <si>
    <t>12:14:08</t>
  </si>
  <si>
    <t>12:26:01</t>
  </si>
  <si>
    <t>13,25</t>
  </si>
  <si>
    <t>5161</t>
  </si>
  <si>
    <t>12:56:01</t>
  </si>
  <si>
    <t>14:13:01</t>
  </si>
  <si>
    <t>14:17:45</t>
  </si>
  <si>
    <t>13,95</t>
  </si>
  <si>
    <t>4904</t>
  </si>
  <si>
    <t>ITAITI</t>
  </si>
  <si>
    <t>12:12:40</t>
  </si>
  <si>
    <t>12:22:52</t>
  </si>
  <si>
    <t>13,76</t>
  </si>
  <si>
    <t>15,69</t>
  </si>
  <si>
    <t>4972</t>
  </si>
  <si>
    <t>12:52:52</t>
  </si>
  <si>
    <t>14:18:18</t>
  </si>
  <si>
    <t>13,34</t>
  </si>
  <si>
    <t>5126</t>
  </si>
  <si>
    <t>BEATRIZ</t>
  </si>
  <si>
    <t>LOPEZ</t>
  </si>
  <si>
    <t>LO CAMPO CIMARRON</t>
  </si>
  <si>
    <t>12:08:03</t>
  </si>
  <si>
    <t>12:15:50</t>
  </si>
  <si>
    <t>15,03</t>
  </si>
  <si>
    <t>16,75</t>
  </si>
  <si>
    <t>4550</t>
  </si>
  <si>
    <t>12:45:50</t>
  </si>
  <si>
    <t>14:15:18</t>
  </si>
  <si>
    <t>14:19:30</t>
  </si>
  <si>
    <t>12,17</t>
  </si>
  <si>
    <t>12,74</t>
  </si>
  <si>
    <t>5620</t>
  </si>
  <si>
    <t>ENRIQUE</t>
  </si>
  <si>
    <t>COFRE</t>
  </si>
  <si>
    <t>AISHA</t>
  </si>
  <si>
    <t>12:11:57</t>
  </si>
  <si>
    <t>12:23:47</t>
  </si>
  <si>
    <t>5027</t>
  </si>
  <si>
    <t>12:53:47</t>
  </si>
  <si>
    <t>14:06:47</t>
  </si>
  <si>
    <t>14:17:26</t>
  </si>
  <si>
    <t>13,63</t>
  </si>
  <si>
    <t>ADRIANA</t>
  </si>
  <si>
    <t>PANTOJA CONTRERAA</t>
  </si>
  <si>
    <t>KALUHA</t>
  </si>
  <si>
    <t>10:30:00</t>
  </si>
  <si>
    <t>11:28:53</t>
  </si>
  <si>
    <t>11:34:12</t>
  </si>
  <si>
    <t>17,75</t>
  </si>
  <si>
    <t>3852</t>
  </si>
  <si>
    <t>12:04:12</t>
  </si>
  <si>
    <t>13:02:56</t>
  </si>
  <si>
    <t>19,41</t>
  </si>
  <si>
    <t>21,03</t>
  </si>
  <si>
    <t>3525</t>
  </si>
  <si>
    <t>11:28:55</t>
  </si>
  <si>
    <t>11:32:53</t>
  </si>
  <si>
    <t>3773</t>
  </si>
  <si>
    <t>12:02:53</t>
  </si>
  <si>
    <t>12:58:13</t>
  </si>
  <si>
    <t>13:03:01</t>
  </si>
  <si>
    <t>20,6</t>
  </si>
  <si>
    <t>3609</t>
  </si>
  <si>
    <t>MIGUEL</t>
  </si>
  <si>
    <t>RUIZ-TAGLE</t>
  </si>
  <si>
    <t>106QP26</t>
  </si>
  <si>
    <t>KIO</t>
  </si>
  <si>
    <t>11:29:02</t>
  </si>
  <si>
    <t>11:35:38</t>
  </si>
  <si>
    <t>17,37</t>
  </si>
  <si>
    <t>19,31</t>
  </si>
  <si>
    <t>3939</t>
  </si>
  <si>
    <t>12:05:38</t>
  </si>
  <si>
    <t>12:58:26</t>
  </si>
  <si>
    <t>13:03:05</t>
  </si>
  <si>
    <t>19,85</t>
  </si>
  <si>
    <t>3446</t>
  </si>
  <si>
    <t>11:29:17</t>
  </si>
  <si>
    <t>11:36:11</t>
  </si>
  <si>
    <t>3972</t>
  </si>
  <si>
    <t>12:06:11</t>
  </si>
  <si>
    <t>12:59:56</t>
  </si>
  <si>
    <t>13:07:38</t>
  </si>
  <si>
    <t>21,21</t>
  </si>
  <si>
    <t>3687</t>
  </si>
  <si>
    <t>CL NEPTUNO</t>
  </si>
  <si>
    <t>11:38:23</t>
  </si>
  <si>
    <t>4104</t>
  </si>
  <si>
    <t>12:08:23</t>
  </si>
  <si>
    <t>13:04:55</t>
  </si>
  <si>
    <t>13:09:04</t>
  </si>
  <si>
    <t>20,17</t>
  </si>
  <si>
    <t>3641</t>
  </si>
  <si>
    <t>MAXIMUS</t>
  </si>
  <si>
    <t>11:28:57</t>
  </si>
  <si>
    <t>11:36:21</t>
  </si>
  <si>
    <t>17,18</t>
  </si>
  <si>
    <t>19,34</t>
  </si>
  <si>
    <t>3981</t>
  </si>
  <si>
    <t>12:06:21</t>
  </si>
  <si>
    <t>13:00:34</t>
  </si>
  <si>
    <t>13:12:08</t>
  </si>
  <si>
    <t>21,02</t>
  </si>
  <si>
    <t>3947</t>
  </si>
  <si>
    <t>10099105</t>
  </si>
  <si>
    <t>JUAN EDUARDO</t>
  </si>
  <si>
    <t>SPOERER DE LA SOTTA</t>
  </si>
  <si>
    <t>PANDORA</t>
  </si>
  <si>
    <t>11:40:40</t>
  </si>
  <si>
    <t>11:47:25</t>
  </si>
  <si>
    <t>4645</t>
  </si>
  <si>
    <t>12:17:25</t>
  </si>
  <si>
    <t>13:33:23</t>
  </si>
  <si>
    <t>13:38:58</t>
  </si>
  <si>
    <t>13,98</t>
  </si>
  <si>
    <t>15,01</t>
  </si>
  <si>
    <t>4894</t>
  </si>
  <si>
    <t>10032360</t>
  </si>
  <si>
    <t>ALFREDO</t>
  </si>
  <si>
    <t>SANTA SUSANA OLIVIA</t>
  </si>
  <si>
    <t>11:52:43</t>
  </si>
  <si>
    <t>11:58:00</t>
  </si>
  <si>
    <t>13,78</t>
  </si>
  <si>
    <t>12:28:00</t>
  </si>
  <si>
    <t>13:40:10</t>
  </si>
  <si>
    <t>13:43:13</t>
  </si>
  <si>
    <t>15,15</t>
  </si>
  <si>
    <t>4514</t>
  </si>
  <si>
    <t>JONATHAN</t>
  </si>
  <si>
    <t>VALDES</t>
  </si>
  <si>
    <t>TOBA COSACO</t>
  </si>
  <si>
    <t>11:52:49</t>
  </si>
  <si>
    <t>11:56:01</t>
  </si>
  <si>
    <t>13:40:06</t>
  </si>
  <si>
    <t>13:45:27</t>
  </si>
  <si>
    <t>15,39</t>
  </si>
  <si>
    <t>4766</t>
  </si>
  <si>
    <t>10014233</t>
  </si>
  <si>
    <t>MARIA PAZ</t>
  </si>
  <si>
    <t>11:51:56</t>
  </si>
  <si>
    <t>11:53:51</t>
  </si>
  <si>
    <t>13,59</t>
  </si>
  <si>
    <t>13,91</t>
  </si>
  <si>
    <t>5031</t>
  </si>
  <si>
    <t>12:23:51</t>
  </si>
  <si>
    <t>13:48:57</t>
  </si>
  <si>
    <t>13:51:14</t>
  </si>
  <si>
    <t>13,05</t>
  </si>
  <si>
    <t>5243</t>
  </si>
  <si>
    <t>ARTHUR UGARTE</t>
  </si>
  <si>
    <t>KHERJIM Y</t>
  </si>
  <si>
    <t>11:51:53</t>
  </si>
  <si>
    <t>13,29</t>
  </si>
  <si>
    <t>13,92</t>
  </si>
  <si>
    <t>5145</t>
  </si>
  <si>
    <t>12:25:45</t>
  </si>
  <si>
    <t>13:48:59</t>
  </si>
  <si>
    <t>13:52:10</t>
  </si>
  <si>
    <t>13,19</t>
  </si>
  <si>
    <t>13,69</t>
  </si>
  <si>
    <t>5185</t>
  </si>
  <si>
    <t>JAIME</t>
  </si>
  <si>
    <t>BARRIENTOS RAMIREZ</t>
  </si>
  <si>
    <t>FERRARI</t>
  </si>
  <si>
    <t>11:48:55</t>
  </si>
  <si>
    <t>11:56:24</t>
  </si>
  <si>
    <t>12:26:24</t>
  </si>
  <si>
    <t>13:44:56</t>
  </si>
  <si>
    <t>13,17</t>
  </si>
  <si>
    <t>5194</t>
  </si>
  <si>
    <t>LARRAIN DOERNER</t>
  </si>
  <si>
    <t>BARONESA</t>
  </si>
  <si>
    <t>11:49:00</t>
  </si>
  <si>
    <t>11:55:36</t>
  </si>
  <si>
    <t>5136</t>
  </si>
  <si>
    <t>12:25:36</t>
  </si>
  <si>
    <t>13:46:22</t>
  </si>
  <si>
    <t>13:57:59</t>
  </si>
  <si>
    <t>12,34</t>
  </si>
  <si>
    <t>5543</t>
  </si>
  <si>
    <t>CL OCTAVIA</t>
  </si>
  <si>
    <t>11:54:32</t>
  </si>
  <si>
    <t>11:59:52</t>
  </si>
  <si>
    <t>5393</t>
  </si>
  <si>
    <t>12:29:52</t>
  </si>
  <si>
    <t>13:56:01</t>
  </si>
  <si>
    <t>14:01:30</t>
  </si>
  <si>
    <t>12,44</t>
  </si>
  <si>
    <t>13,23</t>
  </si>
  <si>
    <t>5498</t>
  </si>
  <si>
    <t>CL PEGASO</t>
  </si>
  <si>
    <t>11:54:30</t>
  </si>
  <si>
    <t>12:08:46</t>
  </si>
  <si>
    <t>11,54</t>
  </si>
  <si>
    <t>13,49</t>
  </si>
  <si>
    <t>5927</t>
  </si>
  <si>
    <t>12:38:46</t>
  </si>
  <si>
    <t>13:55:59</t>
  </si>
  <si>
    <t>14:01:42</t>
  </si>
  <si>
    <t>13,75</t>
  </si>
  <si>
    <t>4976</t>
  </si>
  <si>
    <t>JAVIERA</t>
  </si>
  <si>
    <t>LAGOS DIAZ</t>
  </si>
  <si>
    <t>12:12:44</t>
  </si>
  <si>
    <t>12:22:54</t>
  </si>
  <si>
    <t>10,1</t>
  </si>
  <si>
    <t>11,1</t>
  </si>
  <si>
    <t>6775</t>
  </si>
  <si>
    <t>12:52:54</t>
  </si>
  <si>
    <t>14:11:13</t>
  </si>
  <si>
    <t>14:18:34</t>
  </si>
  <si>
    <t>13,31</t>
  </si>
  <si>
    <t>5139</t>
  </si>
  <si>
    <t>12:17:52</t>
  </si>
  <si>
    <t>12:25:08</t>
  </si>
  <si>
    <t>9,9</t>
  </si>
  <si>
    <t>10,57</t>
  </si>
  <si>
    <t>6909</t>
  </si>
  <si>
    <t>12:55:08</t>
  </si>
  <si>
    <t>14:29:44</t>
  </si>
  <si>
    <t>14:36:40</t>
  </si>
  <si>
    <t>11,23</t>
  </si>
  <si>
    <t>12,05</t>
  </si>
  <si>
    <t>12:17:57</t>
  </si>
  <si>
    <t>12:25:05</t>
  </si>
  <si>
    <t>10,56</t>
  </si>
  <si>
    <t>6906</t>
  </si>
  <si>
    <t>12:55:05</t>
  </si>
  <si>
    <t>14:29:46</t>
  </si>
  <si>
    <t>14:36:48</t>
  </si>
  <si>
    <t>11,21</t>
  </si>
  <si>
    <t>12,04</t>
  </si>
  <si>
    <t>JOSE ANTONIO</t>
  </si>
  <si>
    <t>ACHONDO</t>
  </si>
  <si>
    <t>KASSIL</t>
  </si>
  <si>
    <t>11:40:42</t>
  </si>
  <si>
    <t>11:47:37</t>
  </si>
  <si>
    <t>14,69</t>
  </si>
  <si>
    <t>16,12</t>
  </si>
  <si>
    <t>4657</t>
  </si>
  <si>
    <t>12:17:37</t>
  </si>
  <si>
    <t>13:33:21</t>
  </si>
  <si>
    <t>13:39:09</t>
  </si>
  <si>
    <t>4892</t>
  </si>
  <si>
    <t>11:49:03</t>
  </si>
  <si>
    <t>11:51:34</t>
  </si>
  <si>
    <t>14,42</t>
  </si>
  <si>
    <t>4895</t>
  </si>
  <si>
    <t>12:21:34</t>
  </si>
  <si>
    <t>13:39:49</t>
  </si>
  <si>
    <t>13:42:33</t>
  </si>
  <si>
    <t>4859</t>
  </si>
  <si>
    <t>KUMRAM CAST</t>
  </si>
  <si>
    <t>11:48:56</t>
  </si>
  <si>
    <t>11:52:26</t>
  </si>
  <si>
    <t>4947</t>
  </si>
  <si>
    <t>12:22:26</t>
  </si>
  <si>
    <t>13:39:47</t>
  </si>
  <si>
    <t>13:42:35</t>
  </si>
  <si>
    <t>14,22</t>
  </si>
  <si>
    <t>4809</t>
  </si>
  <si>
    <t>22</t>
  </si>
  <si>
    <t>RB URRACA</t>
  </si>
  <si>
    <t>11:40:34</t>
  </si>
  <si>
    <t>11:46:26</t>
  </si>
  <si>
    <t>4586</t>
  </si>
  <si>
    <t>23</t>
  </si>
  <si>
    <t>T INGLES</t>
  </si>
  <si>
    <t>11:40:36</t>
  </si>
  <si>
    <t>11:55:37</t>
  </si>
  <si>
    <t>5137</t>
  </si>
  <si>
    <t>BRANDT</t>
  </si>
  <si>
    <t>BALA</t>
  </si>
  <si>
    <t>12:00:00</t>
  </si>
  <si>
    <t>13:08:17</t>
  </si>
  <si>
    <t>13:15:33</t>
  </si>
  <si>
    <t>4534</t>
  </si>
  <si>
    <t>MARCO</t>
  </si>
  <si>
    <t>URENDA</t>
  </si>
  <si>
    <t>ANULEP</t>
  </si>
  <si>
    <t>13:08:21</t>
  </si>
  <si>
    <t>13:15:36</t>
  </si>
  <si>
    <t>15,08</t>
  </si>
  <si>
    <t>16,68</t>
  </si>
  <si>
    <t>4537</t>
  </si>
  <si>
    <t>VICTORIA</t>
  </si>
  <si>
    <t>PASCUALA</t>
  </si>
  <si>
    <t>13:08:35</t>
  </si>
  <si>
    <t>13:15:43</t>
  </si>
  <si>
    <t>4543</t>
  </si>
  <si>
    <t>ORTIZ</t>
  </si>
  <si>
    <t>MOISES</t>
  </si>
  <si>
    <t>13:08:31</t>
  </si>
  <si>
    <t>13:18:09</t>
  </si>
  <si>
    <t>14,59</t>
  </si>
  <si>
    <t>16,64</t>
  </si>
  <si>
    <t>4689</t>
  </si>
  <si>
    <t>ANGELITA</t>
  </si>
  <si>
    <t>MACAO</t>
  </si>
  <si>
    <t>13:08:07</t>
  </si>
  <si>
    <t>13:18:12</t>
  </si>
  <si>
    <t>14,58</t>
  </si>
  <si>
    <t>4693</t>
  </si>
  <si>
    <t>ALFONSO</t>
  </si>
  <si>
    <t>BAROILHET</t>
  </si>
  <si>
    <t>104TD18</t>
  </si>
  <si>
    <t>EMIR</t>
  </si>
  <si>
    <t>13:07:45</t>
  </si>
  <si>
    <t>13:19:09</t>
  </si>
  <si>
    <t>16,82</t>
  </si>
  <si>
    <t>4750</t>
  </si>
  <si>
    <t>GAELA</t>
  </si>
  <si>
    <t>HOURCQ</t>
  </si>
  <si>
    <t>105KN15</t>
  </si>
  <si>
    <t>HIDRA</t>
  </si>
  <si>
    <t>13:07:49</t>
  </si>
  <si>
    <t>13:20:19</t>
  </si>
  <si>
    <t>14,19</t>
  </si>
  <si>
    <t>4820</t>
  </si>
  <si>
    <t>LLAYLLAY 21 II</t>
  </si>
  <si>
    <t>PR</t>
  </si>
  <si>
    <t>AGUSTIN MARTINEZ</t>
  </si>
  <si>
    <t>ALVARO LLOMPART GRIMM</t>
  </si>
  <si>
    <t>BELEN RISHMAWI</t>
  </si>
  <si>
    <t>BRUNO CALTAGIRONE</t>
  </si>
  <si>
    <t>CAMILA LARRAIN DOERNER</t>
  </si>
  <si>
    <t>CRISTIAN CORNEJO CABEZAS</t>
  </si>
  <si>
    <t>FELIPE ARTHUR UGARTE</t>
  </si>
  <si>
    <t>FERNANDA MANZUR</t>
  </si>
  <si>
    <t>GABRIEL BRAVO CABEZAS</t>
  </si>
  <si>
    <t>JAIME BARRIENTOS RAMIREZ</t>
  </si>
  <si>
    <t>JAVIERA LAGOS DIAZ</t>
  </si>
  <si>
    <t>JONATHAN VALDES</t>
  </si>
  <si>
    <t>MARIA PAZ VARGAS</t>
  </si>
  <si>
    <t>MIGUEL RUIZ-TAGLE</t>
  </si>
  <si>
    <t>PEDRO MAYOL LARRAIN</t>
  </si>
  <si>
    <t>TOMAS LUDWIG</t>
  </si>
  <si>
    <t>TOBA A</t>
  </si>
  <si>
    <t>TOBA B</t>
  </si>
  <si>
    <t>EL SENDERO/HARD BONE TEAM</t>
  </si>
  <si>
    <t>COLCHAGUA</t>
  </si>
  <si>
    <t>JOSE PEDRO VARELA</t>
  </si>
  <si>
    <t>PABLO VALDES RAMIREZ</t>
  </si>
  <si>
    <t>MAURICIO GONZALEZ</t>
  </si>
  <si>
    <t>JUAN DE DIOS LARRAIN CALVO</t>
  </si>
  <si>
    <t>Total EL MOLINO B</t>
  </si>
  <si>
    <t>Total EL MOLINO A</t>
  </si>
  <si>
    <t>Total EL QUILLAY</t>
  </si>
  <si>
    <t>Total RINCONADA A</t>
  </si>
  <si>
    <t>Total RINCONADA B</t>
  </si>
  <si>
    <t>Total TOBA A</t>
  </si>
  <si>
    <t>Total COLCHAGUA</t>
  </si>
  <si>
    <t>Total TOBA B</t>
  </si>
  <si>
    <t>Total EL SENDERO/HARD BONE TEAM</t>
  </si>
  <si>
    <t>Total Puntos por equipo</t>
  </si>
  <si>
    <t>Puntos no considerados</t>
  </si>
  <si>
    <t>Total Puntos no considerados</t>
  </si>
  <si>
    <t>ENRIQUE COFRE</t>
  </si>
  <si>
    <t>SEBASTIAN SALINAS</t>
  </si>
  <si>
    <t>RANKING EQUIPOS 2021</t>
  </si>
  <si>
    <t>PUNTAJE POR CARRERA 2021</t>
  </si>
  <si>
    <t>06:31:59</t>
  </si>
  <si>
    <t>06:34:00</t>
  </si>
  <si>
    <t>06:41:01</t>
  </si>
  <si>
    <t>Total 121</t>
  </si>
  <si>
    <t>05:22:49</t>
  </si>
  <si>
    <t>05:32:41</t>
  </si>
  <si>
    <t>05:32:43</t>
  </si>
  <si>
    <t>05:36:17</t>
  </si>
  <si>
    <t>05:38:09</t>
  </si>
  <si>
    <t>05:38:20</t>
  </si>
  <si>
    <t>05:39:42</t>
  </si>
  <si>
    <t>05:54:06</t>
  </si>
  <si>
    <t>06:21:36</t>
  </si>
  <si>
    <t>06:21:37</t>
  </si>
  <si>
    <t>06:24:14</t>
  </si>
  <si>
    <t>06:35:02</t>
  </si>
  <si>
    <t>06:41:43</t>
  </si>
  <si>
    <t>Total 102</t>
  </si>
  <si>
    <t>04:42:09</t>
  </si>
  <si>
    <t>05:08:36</t>
  </si>
  <si>
    <t>05:10:03</t>
  </si>
  <si>
    <t>05:20:24</t>
  </si>
  <si>
    <t>05:20:28</t>
  </si>
  <si>
    <t>05:22:34</t>
  </si>
  <si>
    <t>05:23:53</t>
  </si>
  <si>
    <t>05:25:34</t>
  </si>
  <si>
    <t>05:27:04</t>
  </si>
  <si>
    <t>05:32:07</t>
  </si>
  <si>
    <t>05:32:36</t>
  </si>
  <si>
    <t>05:35:43</t>
  </si>
  <si>
    <t>05:39:19</t>
  </si>
  <si>
    <t>Total 83</t>
  </si>
  <si>
    <t>02:02:57</t>
  </si>
  <si>
    <t>02:03:02</t>
  </si>
  <si>
    <t>02:03:05</t>
  </si>
  <si>
    <t>02:07:39</t>
  </si>
  <si>
    <t>02:09:04</t>
  </si>
  <si>
    <t>02:12:08</t>
  </si>
  <si>
    <t>02:27:49</t>
  </si>
  <si>
    <t>02:29:08</t>
  </si>
  <si>
    <t>02:29:14</t>
  </si>
  <si>
    <t>02:38:59</t>
  </si>
  <si>
    <t>02:43:14</t>
  </si>
  <si>
    <t>02:45:27</t>
  </si>
  <si>
    <t>02:46:17</t>
  </si>
  <si>
    <t>PIA SANCHEZ</t>
  </si>
  <si>
    <t>02:47:13</t>
  </si>
  <si>
    <t>ISIDORA FUENTES</t>
  </si>
  <si>
    <t>02:47:45</t>
  </si>
  <si>
    <t>02:48:18</t>
  </si>
  <si>
    <t>BEATRIZ LOPEZ</t>
  </si>
  <si>
    <t>02:49:30</t>
  </si>
  <si>
    <t>02:51:15</t>
  </si>
  <si>
    <t>02:52:10</t>
  </si>
  <si>
    <t>02:52:58</t>
  </si>
  <si>
    <t>02:57:59</t>
  </si>
  <si>
    <t>03:01:31</t>
  </si>
  <si>
    <t>03:01:43</t>
  </si>
  <si>
    <t>03:18:34</t>
  </si>
  <si>
    <t>03:36:41</t>
  </si>
  <si>
    <t>03:36:49</t>
  </si>
  <si>
    <t>Total 38</t>
  </si>
  <si>
    <t>Total LLAYLLAY 21 II</t>
  </si>
  <si>
    <r>
      <t>1.</t>
    </r>
    <r>
      <rPr>
        <b/>
        <sz val="7"/>
        <color rgb="FF212121"/>
        <rFont val="Times New Roman"/>
        <family val="1"/>
      </rPr>
      <t xml:space="preserve">     </t>
    </r>
    <r>
      <rPr>
        <b/>
        <sz val="12"/>
        <color rgb="FF212121"/>
        <rFont val="Times New Roman"/>
        <family val="1"/>
      </rPr>
      <t>Ranking individuales</t>
    </r>
  </si>
  <si>
    <r>
      <t>1.1.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Habrán 4 rankings de AD (160/120; 100; 80 y 40) y 4 rankings de YR (mismas distancias)</t>
    </r>
  </si>
  <si>
    <r>
      <t>1.2.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Para cada ranking se considerarán los 3 mejores resultados de la temporada 2021. Cada jinete podrá elegir sus 3 mejores resultados, entre todas las carreras oficiales de la ACHEE que se realicen desde</t>
    </r>
    <r>
      <rPr>
        <b/>
        <u/>
        <sz val="12"/>
        <color rgb="FF212121"/>
        <rFont val="Times New Roman"/>
        <family val="1"/>
      </rPr>
      <t xml:space="preserve"> julio</t>
    </r>
    <r>
      <rPr>
        <sz val="12"/>
        <color rgb="FF212121"/>
        <rFont val="Times New Roman"/>
        <family val="1"/>
      </rPr>
      <t xml:space="preserve"> hasta </t>
    </r>
    <r>
      <rPr>
        <b/>
        <u/>
        <sz val="12"/>
        <color rgb="FF212121"/>
        <rFont val="Times New Roman"/>
        <family val="1"/>
      </rPr>
      <t>diciembre</t>
    </r>
    <r>
      <rPr>
        <sz val="12"/>
        <color rgb="FF212121"/>
        <rFont val="Times New Roman"/>
        <family val="1"/>
      </rPr>
      <t xml:space="preserve"> (incluida).</t>
    </r>
  </si>
  <si>
    <r>
      <t>1.3.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En caso de empate entre jinetes, se considerará el resultado de la carrera de diciembre para desempatar.</t>
    </r>
  </si>
  <si>
    <r>
      <t>1.4.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Se premiarán los 3 primeros lugares de cada ranking</t>
    </r>
  </si>
  <si>
    <r>
      <t>1.5.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primer lugar de cada ranking se ganará una copa 1er lugar + 3 inscripciones gratis para la temporada 2022 + premios de nuestros auspiciadores</t>
    </r>
  </si>
  <si>
    <r>
      <t>1.6.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segundo lugar cada ranking se ganará una copa 2do lugar + 1 inscripción gratis para la temporada 2022 + premios de nuestros auspiciadores</t>
    </r>
  </si>
  <si>
    <r>
      <t>1.7.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tercer lugar cada ranking se ganará una copa 3er lugar + premios de nuestros auspiciadores</t>
    </r>
  </si>
  <si>
    <r>
      <t>1.8.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Las inscripciones de premio mencionadas en el punto 2.5 y 2.6 son intransferibles a otro jinete, sólo podrán ser canjeadas en competencias de la igual o menor distancia que el ranking en que el jinete premió, y sólo podrán ser utilizadas durante la temporada 2022.</t>
    </r>
  </si>
  <si>
    <r>
      <t>1.9.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Los rankings individuales sólo serán válidos si se logran realizar al menos 3 de las 4 carreras que quedan del año. Caso contrario, no se premiarán las distintas categorías.</t>
    </r>
  </si>
  <si>
    <r>
      <t>2.</t>
    </r>
    <r>
      <rPr>
        <b/>
        <sz val="7"/>
        <color rgb="FF212121"/>
        <rFont val="Times New Roman"/>
        <family val="1"/>
      </rPr>
      <t xml:space="preserve">     </t>
    </r>
    <r>
      <rPr>
        <b/>
        <sz val="12"/>
        <color rgb="FF212121"/>
        <rFont val="Times New Roman"/>
        <family val="1"/>
      </rPr>
      <t>Ranking por equipos</t>
    </r>
  </si>
  <si>
    <r>
      <t>2.1.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Podrán inscribir equipos, de hasta 7 participantes, todos los clubes de la ACHEE</t>
    </r>
  </si>
  <si>
    <r>
      <t>2.2.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 xml:space="preserve">La fecha límite para inscribir los equipos es </t>
    </r>
    <r>
      <rPr>
        <b/>
        <u/>
        <sz val="12"/>
        <color rgb="FF212121"/>
        <rFont val="Times New Roman"/>
        <family val="1"/>
      </rPr>
      <t>el miércoles 22 de septiembre</t>
    </r>
    <r>
      <rPr>
        <sz val="12"/>
        <color rgb="FF212121"/>
        <rFont val="Times New Roman"/>
        <family val="1"/>
      </rPr>
      <t xml:space="preserve"> hasta las 23:59hrs</t>
    </r>
  </si>
  <si>
    <r>
      <t>2.3.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 xml:space="preserve">Para ser considerados en el ranking, los clubes que presenten equipos deben tener sus cuotas al día a más tardar el día </t>
    </r>
    <r>
      <rPr>
        <b/>
        <u/>
        <sz val="12"/>
        <color rgb="FF212121"/>
        <rFont val="Times New Roman"/>
        <family val="1"/>
      </rPr>
      <t>viernes 22 de octubre de 2021</t>
    </r>
  </si>
  <si>
    <r>
      <t>2.4.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Todos los clubes que participen con equipos, tendrán estacionamiento preferencial para sus camiones y carro.</t>
    </r>
  </si>
  <si>
    <r>
      <t>2.5.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En el ranking por equipos, para cada carrera, sólo puntúan los 4 mejores puntajes individuales del equipo.</t>
    </r>
  </si>
  <si>
    <r>
      <t>2.6.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Para el ranking por equipos se considerarán las carreras de septiembre, octubre, noviembre y diciembre 2021.</t>
    </r>
  </si>
  <si>
    <r>
      <t>2.7.</t>
    </r>
    <r>
      <rPr>
        <b/>
        <sz val="7"/>
        <color rgb="FF212121"/>
        <rFont val="Times New Roman"/>
        <family val="1"/>
      </rPr>
      <t xml:space="preserve">          </t>
    </r>
    <r>
      <rPr>
        <b/>
        <u/>
        <sz val="12"/>
        <color rgb="FF212121"/>
        <rFont val="Times New Roman"/>
        <family val="1"/>
      </rPr>
      <t>La categoría promocional 20K no se considerará válida para el ranking por equipos</t>
    </r>
  </si>
  <si>
    <r>
      <t>2.8.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ranking por equipos sólo será válido si se logran realizar al menos 3 de las 4 carreras que quedan del año. Caso contrario, no se premiará este ranking.</t>
    </r>
  </si>
  <si>
    <r>
      <t>2.9.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primer lugar del ranking por equipos se llevará la Copa de Equipos de la ACHEE, inscribirá su nombre en ella, y además tendrá 3 inscripciones gratis para la temporada 2022 en cualquier categoría. La copa equipos ACHEE se le entrega el nuevo equipo campeón al año siguiente.</t>
    </r>
  </si>
  <si>
    <r>
      <t>3.</t>
    </r>
    <r>
      <rPr>
        <b/>
        <sz val="7"/>
        <color rgb="FF212121"/>
        <rFont val="Times New Roman"/>
        <family val="1"/>
      </rPr>
      <t xml:space="preserve">     </t>
    </r>
    <r>
      <rPr>
        <b/>
        <sz val="12"/>
        <color rgb="FF212121"/>
        <rFont val="Times New Roman"/>
        <family val="1"/>
      </rPr>
      <t>Puntajes por carrera:</t>
    </r>
  </si>
  <si>
    <r>
      <t>3.1.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Los puntos se calculan según la distancia finalizada exitosamente por cada binomio</t>
    </r>
  </si>
  <si>
    <r>
      <t>3.2.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puntaje de cada binomio se calculará usando la siguiente fórmula: 200 + distancia recorrida - minutos al 1er lugar   - 5pts por cada lugar perdido respecto del primero.</t>
    </r>
  </si>
  <si>
    <r>
      <t>3.3.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 xml:space="preserve">Para efectos del punto 1.2 anterior, para cada distancia recorrida se aplicará la fórmula descrita a todos los jinetes que participen en esa distancia, independiente si es que son Adultos (AD) o Young Riders (YR) </t>
    </r>
    <r>
      <rPr>
        <i/>
        <sz val="10"/>
        <color rgb="FF212121"/>
        <rFont val="Times New Roman"/>
        <family val="1"/>
      </rPr>
      <t>(*)</t>
    </r>
  </si>
  <si>
    <r>
      <t>3.4.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 xml:space="preserve">Las categorías AD y YR son independientes en todos los rankings, por lo que la agrupación del punto 1.3 se utiliza exclusivamente para el cálculo del puntaje por carrera, pero no beneficia a YR sobre los AD o viceversa </t>
    </r>
    <r>
      <rPr>
        <i/>
        <sz val="10"/>
        <color rgb="FF212121"/>
        <rFont val="Times New Roman"/>
        <family val="1"/>
      </rPr>
      <t>(**)</t>
    </r>
  </si>
  <si>
    <r>
      <t>3.5.</t>
    </r>
    <r>
      <rPr>
        <sz val="7"/>
        <color rgb="FF212121"/>
        <rFont val="Times New Roman"/>
        <family val="1"/>
      </rPr>
      <t xml:space="preserve">          </t>
    </r>
    <r>
      <rPr>
        <sz val="12"/>
        <color rgb="FF212121"/>
        <rFont val="Times New Roman"/>
        <family val="1"/>
      </rPr>
      <t>El puntaje mínimo para los jinetes que terminan una carrera, es la distancia de la carrera</t>
    </r>
  </si>
  <si>
    <t>(*) los minutos al 1er lugar se calculan considerando el tiempo de carrera, no la hora de llegada, ya que los jinetes YR largan a otra hora</t>
  </si>
  <si>
    <t>(**) la idea de este sistema es darle justicia a los puntajes de categorías que se corran con pocos binomios. Ej: Si un jinete YR es el único corredor en una categoría en particular y lo hace a una buena velocidad, con este sistema tendrá un buen puntaje, pero si lo hace a baja velocidad respecto a los AD, tendrá un bajo puntaje.</t>
  </si>
  <si>
    <t>REGLAMENTO RANKING 2021</t>
  </si>
  <si>
    <t>RANKING JINETES 2021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</si>
</sst>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E+00"/>
    <numFmt numFmtId="167" formatCode="_-* #,##0.00\ _€_-;\-* #,##0.00\ _€_-;_-* &quot;-&quot;??\ _€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FF9900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FF0000"/>
      <name val="Calibri"/>
      <family val="2"/>
    </font>
    <font>
      <sz val="10"/>
      <name val="Arial"/>
      <family val="2"/>
    </font>
    <font>
      <b/>
      <sz val="12"/>
      <color rgb="FF212121"/>
      <name val="Times New Roman"/>
      <family val="1"/>
    </font>
    <font>
      <b/>
      <sz val="7"/>
      <color rgb="FF212121"/>
      <name val="Times New Roman"/>
      <family val="1"/>
    </font>
    <font>
      <sz val="12"/>
      <color rgb="FF212121"/>
      <name val="Times New Roman"/>
      <family val="1"/>
    </font>
    <font>
      <sz val="7"/>
      <color rgb="FF212121"/>
      <name val="Times New Roman"/>
      <family val="1"/>
    </font>
    <font>
      <b/>
      <u/>
      <sz val="12"/>
      <color rgb="FF212121"/>
      <name val="Times New Roman"/>
      <family val="1"/>
    </font>
    <font>
      <i/>
      <sz val="10"/>
      <color rgb="FF21212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00B050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6" borderId="0"/>
    <xf numFmtId="0" fontId="9" fillId="6" borderId="0"/>
    <xf numFmtId="0" fontId="9" fillId="7" borderId="0"/>
    <xf numFmtId="0" fontId="9" fillId="7" borderId="0"/>
    <xf numFmtId="0" fontId="9" fillId="8" borderId="0"/>
    <xf numFmtId="0" fontId="9" fillId="8" borderId="0"/>
    <xf numFmtId="0" fontId="9" fillId="6" borderId="0"/>
    <xf numFmtId="0" fontId="9" fillId="6" borderId="0"/>
    <xf numFmtId="0" fontId="9" fillId="9" borderId="0"/>
    <xf numFmtId="0" fontId="9" fillId="9" borderId="0"/>
    <xf numFmtId="0" fontId="9" fillId="7" borderId="0"/>
    <xf numFmtId="0" fontId="9" fillId="7" borderId="0"/>
    <xf numFmtId="0" fontId="9" fillId="10" borderId="0"/>
    <xf numFmtId="0" fontId="9" fillId="10" borderId="0"/>
    <xf numFmtId="0" fontId="9" fillId="11" borderId="0"/>
    <xf numFmtId="0" fontId="9" fillId="11" borderId="0"/>
    <xf numFmtId="0" fontId="9" fillId="12" borderId="0"/>
    <xf numFmtId="0" fontId="9" fillId="12" borderId="0"/>
    <xf numFmtId="0" fontId="9" fillId="10" borderId="0"/>
    <xf numFmtId="0" fontId="9" fillId="10" borderId="0"/>
    <xf numFmtId="0" fontId="9" fillId="13" borderId="0"/>
    <xf numFmtId="0" fontId="9" fillId="13" borderId="0"/>
    <xf numFmtId="0" fontId="9" fillId="7" borderId="0"/>
    <xf numFmtId="0" fontId="9" fillId="7" borderId="0"/>
    <xf numFmtId="0" fontId="10" fillId="14" borderId="0"/>
    <xf numFmtId="0" fontId="10" fillId="11" borderId="0"/>
    <xf numFmtId="0" fontId="10" fillId="12" borderId="0"/>
    <xf numFmtId="0" fontId="10" fillId="10" borderId="0"/>
    <xf numFmtId="0" fontId="10" fillId="14" borderId="0"/>
    <xf numFmtId="0" fontId="10" fillId="7" borderId="0"/>
    <xf numFmtId="0" fontId="11" fillId="15" borderId="0"/>
    <xf numFmtId="0" fontId="14" fillId="6" borderId="8"/>
    <xf numFmtId="0" fontId="12" fillId="16" borderId="9"/>
    <xf numFmtId="0" fontId="13" fillId="0" borderId="10"/>
    <xf numFmtId="0" fontId="15" fillId="0" borderId="0"/>
    <xf numFmtId="0" fontId="10" fillId="14" borderId="0"/>
    <xf numFmtId="0" fontId="10" fillId="17" borderId="0"/>
    <xf numFmtId="0" fontId="10" fillId="18" borderId="0"/>
    <xf numFmtId="0" fontId="10" fillId="19" borderId="0"/>
    <xf numFmtId="0" fontId="10" fillId="14" borderId="0"/>
    <xf numFmtId="0" fontId="10" fillId="20" borderId="0"/>
    <xf numFmtId="0" fontId="16" fillId="7" borderId="8"/>
    <xf numFmtId="0" fontId="17" fillId="21" borderId="0"/>
    <xf numFmtId="0" fontId="18" fillId="12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8" borderId="11"/>
    <xf numFmtId="0" fontId="19" fillId="6" borderId="12"/>
    <xf numFmtId="0" fontId="20" fillId="0" borderId="0"/>
    <xf numFmtId="0" fontId="21" fillId="0" borderId="0"/>
    <xf numFmtId="0" fontId="24" fillId="0" borderId="13"/>
    <xf numFmtId="0" fontId="25" fillId="0" borderId="14"/>
    <xf numFmtId="0" fontId="15" fillId="0" borderId="15"/>
    <xf numFmtId="0" fontId="23" fillId="0" borderId="0"/>
    <xf numFmtId="0" fontId="22" fillId="0" borderId="16"/>
    <xf numFmtId="0" fontId="26" fillId="0" borderId="0"/>
    <xf numFmtId="0" fontId="29" fillId="0" borderId="0"/>
    <xf numFmtId="0" fontId="30" fillId="25" borderId="0"/>
    <xf numFmtId="0" fontId="34" fillId="0" borderId="0"/>
    <xf numFmtId="0" fontId="35" fillId="0" borderId="0"/>
    <xf numFmtId="167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6" fillId="26" borderId="0"/>
    <xf numFmtId="0" fontId="36" fillId="26" borderId="0"/>
    <xf numFmtId="0" fontId="36" fillId="27" borderId="0"/>
    <xf numFmtId="0" fontId="36" fillId="27" borderId="0"/>
    <xf numFmtId="0" fontId="36" fillId="28" borderId="0"/>
    <xf numFmtId="0" fontId="36" fillId="28" borderId="0"/>
    <xf numFmtId="0" fontId="36" fillId="26" borderId="0"/>
    <xf numFmtId="0" fontId="36" fillId="26" borderId="0"/>
    <xf numFmtId="0" fontId="36" fillId="29" borderId="0"/>
    <xf numFmtId="0" fontId="36" fillId="29" borderId="0"/>
    <xf numFmtId="0" fontId="36" fillId="27" borderId="0"/>
    <xf numFmtId="0" fontId="36" fillId="27" borderId="0"/>
    <xf numFmtId="0" fontId="36" fillId="30" borderId="0"/>
    <xf numFmtId="0" fontId="36" fillId="30" borderId="0"/>
    <xf numFmtId="0" fontId="36" fillId="31" borderId="0"/>
    <xf numFmtId="0" fontId="36" fillId="31" borderId="0"/>
    <xf numFmtId="0" fontId="36" fillId="32" borderId="0"/>
    <xf numFmtId="0" fontId="36" fillId="32" borderId="0"/>
    <xf numFmtId="0" fontId="36" fillId="30" borderId="0"/>
    <xf numFmtId="0" fontId="36" fillId="30" borderId="0"/>
    <xf numFmtId="0" fontId="36" fillId="33" borderId="0"/>
    <xf numFmtId="0" fontId="36" fillId="33" borderId="0"/>
    <xf numFmtId="0" fontId="36" fillId="27" borderId="0"/>
    <xf numFmtId="0" fontId="36" fillId="27" borderId="0"/>
    <xf numFmtId="0" fontId="37" fillId="34" borderId="0"/>
    <xf numFmtId="0" fontId="37" fillId="31" borderId="0"/>
    <xf numFmtId="0" fontId="37" fillId="32" borderId="0"/>
    <xf numFmtId="0" fontId="37" fillId="30" borderId="0"/>
    <xf numFmtId="0" fontId="37" fillId="34" borderId="0"/>
    <xf numFmtId="0" fontId="37" fillId="27" borderId="0"/>
    <xf numFmtId="0" fontId="38" fillId="35" borderId="0"/>
    <xf numFmtId="0" fontId="41" fillId="26" borderId="20"/>
    <xf numFmtId="0" fontId="39" fillId="36" borderId="21"/>
    <xf numFmtId="0" fontId="40" fillId="0" borderId="22"/>
    <xf numFmtId="0" fontId="42" fillId="0" borderId="0"/>
    <xf numFmtId="0" fontId="37" fillId="34" borderId="0"/>
    <xf numFmtId="0" fontId="37" fillId="37" borderId="0"/>
    <xf numFmtId="0" fontId="37" fillId="38" borderId="0"/>
    <xf numFmtId="0" fontId="37" fillId="39" borderId="0"/>
    <xf numFmtId="0" fontId="37" fillId="34" borderId="0"/>
    <xf numFmtId="0" fontId="37" fillId="40" borderId="0"/>
    <xf numFmtId="0" fontId="43" fillId="27" borderId="20"/>
    <xf numFmtId="0" fontId="44" fillId="41" borderId="0"/>
    <xf numFmtId="0" fontId="45" fillId="32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8" borderId="23"/>
    <xf numFmtId="0" fontId="46" fillId="26" borderId="24"/>
    <xf numFmtId="0" fontId="47" fillId="0" borderId="0"/>
    <xf numFmtId="0" fontId="48" fillId="0" borderId="0"/>
    <xf numFmtId="0" fontId="51" fillId="0" borderId="25"/>
    <xf numFmtId="0" fontId="52" fillId="0" borderId="26"/>
    <xf numFmtId="0" fontId="42" fillId="0" borderId="27"/>
    <xf numFmtId="0" fontId="50" fillId="0" borderId="0"/>
    <xf numFmtId="0" fontId="49" fillId="0" borderId="28"/>
    <xf numFmtId="0" fontId="53" fillId="0" borderId="0"/>
    <xf numFmtId="0" fontId="54" fillId="0" borderId="0"/>
    <xf numFmtId="0" fontId="58" fillId="0" borderId="0"/>
  </cellStyleXfs>
  <cellXfs count="123">
    <xf numFmtId="0" fontId="0" fillId="0" borderId="0" xfId="0"/>
    <xf numFmtId="16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pivotButton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0" xfId="0" applyAlignment="1">
      <alignment horizontal="left" indent="2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0" pivotButton="1" applyNumberFormat="1" applyFont="1" applyAlignment="1">
      <alignment horizontal="center"/>
    </xf>
    <xf numFmtId="0" fontId="0" fillId="23" borderId="0" xfId="0" applyFill="1"/>
    <xf numFmtId="0" fontId="27" fillId="0" borderId="0" xfId="0" applyFont="1" applyAlignment="1">
      <alignment horizontal="center"/>
    </xf>
    <xf numFmtId="0" fontId="28" fillId="0" borderId="0" xfId="0" applyFont="1"/>
    <xf numFmtId="0" fontId="2" fillId="24" borderId="0" xfId="0" applyFont="1" applyFill="1"/>
    <xf numFmtId="165" fontId="0" fillId="0" borderId="0" xfId="1" applyNumberFormat="1" applyFont="1"/>
    <xf numFmtId="165" fontId="0" fillId="23" borderId="0" xfId="0" applyNumberFormat="1" applyFill="1"/>
    <xf numFmtId="0" fontId="0" fillId="0" borderId="0" xfId="0" applyAlignment="1">
      <alignment horizontal="center" vertical="center"/>
    </xf>
    <xf numFmtId="0" fontId="3" fillId="0" borderId="0" xfId="0" pivotButton="1" applyFont="1"/>
    <xf numFmtId="166" fontId="0" fillId="0" borderId="0" xfId="0" applyNumberFormat="1"/>
    <xf numFmtId="0" fontId="31" fillId="22" borderId="1" xfId="0" applyNumberFormat="1" applyFont="1" applyFill="1" applyBorder="1"/>
    <xf numFmtId="0" fontId="31" fillId="2" borderId="1" xfId="0" applyNumberFormat="1" applyFont="1" applyFill="1" applyBorder="1"/>
    <xf numFmtId="0" fontId="31" fillId="2" borderId="1" xfId="0" applyNumberFormat="1" applyFont="1" applyFill="1" applyBorder="1" applyAlignment="1"/>
    <xf numFmtId="0" fontId="31" fillId="2" borderId="1" xfId="0" applyNumberFormat="1" applyFont="1" applyFill="1" applyBorder="1" applyAlignment="1">
      <alignment horizontal="left"/>
    </xf>
    <xf numFmtId="0" fontId="32" fillId="0" borderId="0" xfId="0" applyFont="1"/>
    <xf numFmtId="0" fontId="31" fillId="2" borderId="2" xfId="0" applyNumberFormat="1" applyFont="1" applyFill="1" applyBorder="1"/>
    <xf numFmtId="0" fontId="31" fillId="22" borderId="3" xfId="0" applyNumberFormat="1" applyFont="1" applyFill="1" applyBorder="1"/>
    <xf numFmtId="164" fontId="31" fillId="22" borderId="3" xfId="1" applyNumberFormat="1" applyFont="1" applyFill="1" applyBorder="1"/>
    <xf numFmtId="0" fontId="32" fillId="0" borderId="0" xfId="0" applyNumberFormat="1" applyFont="1" applyFill="1" applyBorder="1"/>
    <xf numFmtId="164" fontId="32" fillId="0" borderId="0" xfId="1" applyNumberFormat="1" applyFont="1"/>
    <xf numFmtId="165" fontId="32" fillId="5" borderId="0" xfId="1" applyNumberFormat="1" applyFont="1" applyFill="1"/>
    <xf numFmtId="0" fontId="32" fillId="0" borderId="0" xfId="0" applyFont="1" applyAlignment="1"/>
    <xf numFmtId="0" fontId="3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center"/>
    </xf>
    <xf numFmtId="165" fontId="0" fillId="0" borderId="0" xfId="0" applyNumberFormat="1" applyAlignment="1">
      <alignment horizontal="right"/>
    </xf>
    <xf numFmtId="9" fontId="4" fillId="4" borderId="5" xfId="66" applyFont="1" applyFill="1" applyBorder="1" applyAlignment="1">
      <alignment horizontal="center"/>
    </xf>
    <xf numFmtId="9" fontId="0" fillId="0" borderId="19" xfId="66" applyFont="1" applyBorder="1" applyAlignment="1">
      <alignment horizontal="center"/>
    </xf>
    <xf numFmtId="9" fontId="0" fillId="0" borderId="17" xfId="66" applyFont="1" applyBorder="1" applyAlignment="1">
      <alignment horizontal="center"/>
    </xf>
    <xf numFmtId="9" fontId="8" fillId="4" borderId="18" xfId="66" applyFont="1" applyFill="1" applyBorder="1" applyAlignment="1">
      <alignment horizontal="center"/>
    </xf>
    <xf numFmtId="0" fontId="55" fillId="0" borderId="0" xfId="0" applyFont="1" applyFill="1" applyBorder="1"/>
    <xf numFmtId="164" fontId="55" fillId="0" borderId="0" xfId="0" applyNumberFormat="1" applyFont="1" applyFill="1" applyBorder="1"/>
    <xf numFmtId="165" fontId="55" fillId="0" borderId="0" xfId="0" applyNumberFormat="1" applyFont="1" applyFill="1" applyBorder="1"/>
    <xf numFmtId="0" fontId="55" fillId="0" borderId="0" xfId="0" applyNumberFormat="1" applyFont="1" applyFill="1" applyBorder="1"/>
    <xf numFmtId="0" fontId="57" fillId="0" borderId="0" xfId="0" applyFont="1" applyFill="1" applyBorder="1"/>
    <xf numFmtId="0" fontId="56" fillId="0" borderId="32" xfId="0" applyFont="1" applyFill="1" applyBorder="1"/>
    <xf numFmtId="0" fontId="56" fillId="0" borderId="33" xfId="0" applyNumberFormat="1" applyFont="1" applyFill="1" applyBorder="1"/>
    <xf numFmtId="0" fontId="3" fillId="0" borderId="33" xfId="0" applyFont="1" applyBorder="1"/>
    <xf numFmtId="0" fontId="56" fillId="0" borderId="34" xfId="0" applyNumberFormat="1" applyFont="1" applyFill="1" applyBorder="1"/>
    <xf numFmtId="165" fontId="56" fillId="0" borderId="0" xfId="1" applyNumberFormat="1" applyFont="1" applyFill="1" applyBorder="1"/>
    <xf numFmtId="165" fontId="56" fillId="0" borderId="33" xfId="0" applyNumberFormat="1" applyFont="1" applyFill="1" applyBorder="1"/>
    <xf numFmtId="164" fontId="0" fillId="0" borderId="30" xfId="0" applyNumberFormat="1" applyFont="1" applyBorder="1"/>
    <xf numFmtId="164" fontId="0" fillId="0" borderId="31" xfId="0" applyNumberFormat="1" applyFont="1" applyBorder="1"/>
    <xf numFmtId="164" fontId="0" fillId="0" borderId="29" xfId="0" applyNumberFormat="1" applyFont="1" applyBorder="1"/>
    <xf numFmtId="164" fontId="0" fillId="0" borderId="0" xfId="0" applyNumberFormat="1" applyFont="1"/>
    <xf numFmtId="165" fontId="0" fillId="0" borderId="30" xfId="1" applyNumberFormat="1" applyFont="1" applyBorder="1"/>
    <xf numFmtId="165" fontId="0" fillId="0" borderId="29" xfId="1" applyNumberFormat="1" applyFont="1" applyBorder="1"/>
    <xf numFmtId="165" fontId="0" fillId="0" borderId="31" xfId="1" applyNumberFormat="1" applyFont="1" applyBorder="1"/>
    <xf numFmtId="0" fontId="0" fillId="0" borderId="30" xfId="0" applyNumberFormat="1" applyFont="1" applyBorder="1"/>
    <xf numFmtId="0" fontId="0" fillId="0" borderId="29" xfId="0" applyNumberFormat="1" applyFont="1" applyBorder="1"/>
    <xf numFmtId="0" fontId="0" fillId="0" borderId="31" xfId="0" applyNumberFormat="1" applyFont="1" applyBorder="1"/>
    <xf numFmtId="0" fontId="0" fillId="0" borderId="0" xfId="0" applyNumberFormat="1" applyFont="1"/>
    <xf numFmtId="9" fontId="55" fillId="0" borderId="0" xfId="66" applyFont="1" applyFill="1" applyBorder="1"/>
    <xf numFmtId="9" fontId="56" fillId="0" borderId="33" xfId="66" applyFont="1" applyFill="1" applyBorder="1"/>
    <xf numFmtId="9" fontId="56" fillId="0" borderId="34" xfId="66" applyFont="1" applyFill="1" applyBorder="1"/>
    <xf numFmtId="0" fontId="57" fillId="0" borderId="35" xfId="0" applyFont="1" applyFill="1" applyBorder="1"/>
    <xf numFmtId="0" fontId="57" fillId="0" borderId="36" xfId="0" applyFont="1" applyFill="1" applyBorder="1"/>
    <xf numFmtId="0" fontId="55" fillId="0" borderId="7" xfId="0" applyFont="1" applyFill="1" applyBorder="1"/>
    <xf numFmtId="0" fontId="0" fillId="0" borderId="0" xfId="0" applyBorder="1"/>
    <xf numFmtId="0" fontId="55" fillId="0" borderId="38" xfId="0" applyNumberFormat="1" applyFont="1" applyFill="1" applyBorder="1"/>
    <xf numFmtId="164" fontId="55" fillId="0" borderId="36" xfId="0" applyNumberFormat="1" applyFont="1" applyFill="1" applyBorder="1"/>
    <xf numFmtId="164" fontId="55" fillId="0" borderId="37" xfId="0" applyNumberFormat="1" applyFont="1" applyFill="1" applyBorder="1"/>
    <xf numFmtId="165" fontId="55" fillId="0" borderId="38" xfId="0" applyNumberFormat="1" applyFont="1" applyFill="1" applyBorder="1"/>
    <xf numFmtId="165" fontId="0" fillId="0" borderId="0" xfId="1" applyNumberFormat="1" applyFont="1" applyBorder="1"/>
    <xf numFmtId="165" fontId="0" fillId="0" borderId="39" xfId="1" applyNumberFormat="1" applyFont="1" applyBorder="1"/>
    <xf numFmtId="165" fontId="0" fillId="0" borderId="40" xfId="1" applyNumberFormat="1" applyFont="1" applyBorder="1"/>
    <xf numFmtId="0" fontId="55" fillId="0" borderId="41" xfId="0" applyFont="1" applyFill="1" applyBorder="1"/>
    <xf numFmtId="0" fontId="55" fillId="0" borderId="42" xfId="0" applyFont="1" applyFill="1" applyBorder="1"/>
    <xf numFmtId="164" fontId="55" fillId="0" borderId="42" xfId="0" applyNumberFormat="1" applyFont="1" applyFill="1" applyBorder="1"/>
    <xf numFmtId="0" fontId="55" fillId="0" borderId="43" xfId="0" applyFont="1" applyFill="1" applyBorder="1"/>
    <xf numFmtId="49" fontId="55" fillId="0" borderId="7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Protection="1"/>
    <xf numFmtId="0" fontId="7" fillId="0" borderId="4" xfId="0" applyNumberFormat="1" applyFont="1" applyFill="1" applyBorder="1" applyAlignment="1" applyProtection="1">
      <alignment horizontal="center"/>
    </xf>
    <xf numFmtId="0" fontId="7" fillId="0" borderId="4" xfId="2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right"/>
    </xf>
    <xf numFmtId="165" fontId="0" fillId="0" borderId="30" xfId="0" applyNumberFormat="1" applyFont="1" applyBorder="1"/>
    <xf numFmtId="165" fontId="0" fillId="0" borderId="31" xfId="0" applyNumberFormat="1" applyFont="1" applyBorder="1"/>
    <xf numFmtId="165" fontId="0" fillId="0" borderId="29" xfId="0" applyNumberFormat="1" applyFont="1" applyBorder="1"/>
    <xf numFmtId="165" fontId="0" fillId="0" borderId="0" xfId="0" applyNumberFormat="1" applyFont="1"/>
    <xf numFmtId="0" fontId="0" fillId="5" borderId="4" xfId="0" applyNumberFormat="1" applyFont="1" applyFill="1" applyBorder="1" applyAlignment="1" applyProtection="1">
      <alignment horizontal="left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/>
    <xf numFmtId="165" fontId="3" fillId="23" borderId="0" xfId="0" applyNumberFormat="1" applyFont="1" applyFill="1"/>
    <xf numFmtId="0" fontId="0" fillId="42" borderId="0" xfId="0" applyFill="1"/>
    <xf numFmtId="165" fontId="0" fillId="42" borderId="0" xfId="0" applyNumberFormat="1" applyFill="1"/>
    <xf numFmtId="165" fontId="3" fillId="42" borderId="0" xfId="0" applyNumberFormat="1" applyFont="1" applyFill="1"/>
    <xf numFmtId="0" fontId="28" fillId="0" borderId="0" xfId="0" applyFont="1" applyAlignment="1">
      <alignment horizontal="center"/>
    </xf>
    <xf numFmtId="0" fontId="59" fillId="0" borderId="0" xfId="0" applyFont="1" applyAlignment="1">
      <alignment horizontal="left" vertical="center" indent="2"/>
    </xf>
    <xf numFmtId="0" fontId="61" fillId="0" borderId="0" xfId="0" applyFont="1" applyAlignment="1">
      <alignment horizontal="left" vertical="center" indent="5"/>
    </xf>
    <xf numFmtId="0" fontId="64" fillId="0" borderId="0" xfId="0" applyFont="1" applyAlignment="1">
      <alignment vertical="center"/>
    </xf>
    <xf numFmtId="0" fontId="59" fillId="0" borderId="0" xfId="0" applyFont="1" applyAlignment="1">
      <alignment horizontal="left" vertical="center" indent="5"/>
    </xf>
    <xf numFmtId="0" fontId="64" fillId="0" borderId="0" xfId="0" applyFont="1" applyAlignment="1">
      <alignment horizontal="left" vertical="center" indent="2"/>
    </xf>
  </cellXfs>
  <cellStyles count="129">
    <cellStyle name="20% - Énfasis1 2" xfId="3"/>
    <cellStyle name="20% - Énfasis1 2 2" xfId="4"/>
    <cellStyle name="20% - Énfasis1 2 2 2" xfId="69"/>
    <cellStyle name="20% - Énfasis1 2 3" xfId="68"/>
    <cellStyle name="20% - Énfasis2 2" xfId="5"/>
    <cellStyle name="20% - Énfasis2 2 2" xfId="6"/>
    <cellStyle name="20% - Énfasis2 2 2 2" xfId="71"/>
    <cellStyle name="20% - Énfasis2 2 3" xfId="70"/>
    <cellStyle name="20% - Énfasis3 2" xfId="7"/>
    <cellStyle name="20% - Énfasis3 2 2" xfId="8"/>
    <cellStyle name="20% - Énfasis3 2 2 2" xfId="73"/>
    <cellStyle name="20% - Énfasis3 2 3" xfId="72"/>
    <cellStyle name="20% - Énfasis4 2" xfId="9"/>
    <cellStyle name="20% - Énfasis4 2 2" xfId="10"/>
    <cellStyle name="20% - Énfasis4 2 2 2" xfId="75"/>
    <cellStyle name="20% - Énfasis4 2 3" xfId="74"/>
    <cellStyle name="20% - Énfasis5 2" xfId="11"/>
    <cellStyle name="20% - Énfasis5 2 2" xfId="12"/>
    <cellStyle name="20% - Énfasis5 2 2 2" xfId="77"/>
    <cellStyle name="20% - Énfasis5 2 3" xfId="76"/>
    <cellStyle name="20% - Énfasis6 2" xfId="13"/>
    <cellStyle name="20% - Énfasis6 2 2" xfId="14"/>
    <cellStyle name="20% - Énfasis6 2 2 2" xfId="79"/>
    <cellStyle name="20% - Énfasis6 2 3" xfId="78"/>
    <cellStyle name="40% - Énfasis1 2" xfId="15"/>
    <cellStyle name="40% - Énfasis1 2 2" xfId="16"/>
    <cellStyle name="40% - Énfasis1 2 2 2" xfId="81"/>
    <cellStyle name="40% - Énfasis1 2 3" xfId="80"/>
    <cellStyle name="40% - Énfasis2 2" xfId="17"/>
    <cellStyle name="40% - Énfasis2 2 2" xfId="18"/>
    <cellStyle name="40% - Énfasis2 2 2 2" xfId="83"/>
    <cellStyle name="40% - Énfasis2 2 3" xfId="82"/>
    <cellStyle name="40% - Énfasis3 2" xfId="19"/>
    <cellStyle name="40% - Énfasis3 2 2" xfId="20"/>
    <cellStyle name="40% - Énfasis3 2 2 2" xfId="85"/>
    <cellStyle name="40% - Énfasis3 2 3" xfId="84"/>
    <cellStyle name="40% - Énfasis4 2" xfId="21"/>
    <cellStyle name="40% - Énfasis4 2 2" xfId="22"/>
    <cellStyle name="40% - Énfasis4 2 2 2" xfId="87"/>
    <cellStyle name="40% - Énfasis4 2 3" xfId="86"/>
    <cellStyle name="40% - Énfasis5 2" xfId="23"/>
    <cellStyle name="40% - Énfasis5 2 2" xfId="24"/>
    <cellStyle name="40% - Énfasis5 2 2 2" xfId="89"/>
    <cellStyle name="40% - Énfasis5 2 3" xfId="88"/>
    <cellStyle name="40% - Énfasis6 2" xfId="25"/>
    <cellStyle name="40% - Énfasis6 2 2" xfId="26"/>
    <cellStyle name="40% - Énfasis6 2 2 2" xfId="91"/>
    <cellStyle name="40% - Énfasis6 2 3" xfId="90"/>
    <cellStyle name="60% - Énfasis1 2" xfId="27"/>
    <cellStyle name="60% - Énfasis1 2 2" xfId="92"/>
    <cellStyle name="60% - Énfasis2 2" xfId="28"/>
    <cellStyle name="60% - Énfasis2 2 2" xfId="93"/>
    <cellStyle name="60% - Énfasis3 2" xfId="29"/>
    <cellStyle name="60% - Énfasis3 2 2" xfId="94"/>
    <cellStyle name="60% - Énfasis4 2" xfId="30"/>
    <cellStyle name="60% - Énfasis4 2 2" xfId="95"/>
    <cellStyle name="60% - Énfasis5 2" xfId="31"/>
    <cellStyle name="60% - Énfasis5 2 2" xfId="96"/>
    <cellStyle name="60% - Énfasis6 2" xfId="32"/>
    <cellStyle name="60% - Énfasis6 2 2" xfId="97"/>
    <cellStyle name="Buena 2" xfId="33"/>
    <cellStyle name="Buena 2 2" xfId="98"/>
    <cellStyle name="Cálculo 2" xfId="34"/>
    <cellStyle name="Cálculo 2 2" xfId="99"/>
    <cellStyle name="Celda de comprobación 2" xfId="35"/>
    <cellStyle name="Celda de comprobación 2 2" xfId="100"/>
    <cellStyle name="Celda vinculada 2" xfId="36"/>
    <cellStyle name="Celda vinculada 2 2" xfId="101"/>
    <cellStyle name="Encabezado 4 2" xfId="37"/>
    <cellStyle name="Encabezado 4 2 2" xfId="102"/>
    <cellStyle name="Énfasis1 2" xfId="38"/>
    <cellStyle name="Énfasis1 2 2" xfId="103"/>
    <cellStyle name="Énfasis2 2" xfId="39"/>
    <cellStyle name="Énfasis2 2 2" xfId="104"/>
    <cellStyle name="Énfasis3 2" xfId="40"/>
    <cellStyle name="Énfasis3 2 2" xfId="105"/>
    <cellStyle name="Énfasis4 2" xfId="41"/>
    <cellStyle name="Énfasis4 2 2" xfId="106"/>
    <cellStyle name="Énfasis5 2" xfId="42"/>
    <cellStyle name="Énfasis5 2 2" xfId="107"/>
    <cellStyle name="Énfasis6 2" xfId="43"/>
    <cellStyle name="Énfasis6 2 2" xfId="108"/>
    <cellStyle name="Entrada 2" xfId="44"/>
    <cellStyle name="Entrada 2 2" xfId="109"/>
    <cellStyle name="Incorrecto 2" xfId="45"/>
    <cellStyle name="Incorrecto 2 2" xfId="110"/>
    <cellStyle name="Millares" xfId="1" builtinId="3"/>
    <cellStyle name="Millares 2" xfId="65"/>
    <cellStyle name="Neutral 2" xfId="46"/>
    <cellStyle name="Neutral 2 2" xfId="111"/>
    <cellStyle name="Normal" xfId="0" builtinId="0"/>
    <cellStyle name="Normal 2" xfId="47"/>
    <cellStyle name="Normal 2 2" xfId="112"/>
    <cellStyle name="Normal 3" xfId="2"/>
    <cellStyle name="Normal 3 2" xfId="113"/>
    <cellStyle name="Normal 4" xfId="48"/>
    <cellStyle name="Normal 4 2" xfId="114"/>
    <cellStyle name="Normal 5" xfId="49"/>
    <cellStyle name="Normal 5 2" xfId="50"/>
    <cellStyle name="Normal 5 2 2" xfId="116"/>
    <cellStyle name="Normal 5 3" xfId="60"/>
    <cellStyle name="Normal 5 4" xfId="63"/>
    <cellStyle name="Normal 5 5" xfId="115"/>
    <cellStyle name="Normal 5 6" xfId="126"/>
    <cellStyle name="Normal 5 7" xfId="128"/>
    <cellStyle name="Normal 6" xfId="61"/>
    <cellStyle name="Normal 7" xfId="64"/>
    <cellStyle name="Normal 8" xfId="67"/>
    <cellStyle name="Normal 9" xfId="127"/>
    <cellStyle name="Notas 2" xfId="51"/>
    <cellStyle name="Notas 2 2" xfId="117"/>
    <cellStyle name="Porcentaje" xfId="66" builtinId="5"/>
    <cellStyle name="Salida 2" xfId="52"/>
    <cellStyle name="Salida 2 2" xfId="118"/>
    <cellStyle name="Texto de advertencia 2" xfId="53"/>
    <cellStyle name="Texto de advertencia 2 2" xfId="119"/>
    <cellStyle name="Texto explicativo 2" xfId="54"/>
    <cellStyle name="Texto explicativo 2 2" xfId="120"/>
    <cellStyle name="Texto explicativo 3" xfId="62"/>
    <cellStyle name="Título 1 2" xfId="55"/>
    <cellStyle name="Título 1 2 2" xfId="121"/>
    <cellStyle name="Título 2 2" xfId="56"/>
    <cellStyle name="Título 2 2 2" xfId="122"/>
    <cellStyle name="Título 3 2" xfId="57"/>
    <cellStyle name="Título 3 2 2" xfId="123"/>
    <cellStyle name="Título 4" xfId="58"/>
    <cellStyle name="Título 4 2" xfId="124"/>
    <cellStyle name="Total 2" xfId="59"/>
    <cellStyle name="Total 2 2" xfId="125"/>
  </cellStyles>
  <dxfs count="97">
    <dxf>
      <numFmt numFmtId="165" formatCode="_-* #,##0_-;\-* #,##0_-;_-* &quot;-&quot;??_-;_-@_-"/>
    </dxf>
    <dxf>
      <fill>
        <patternFill patternType="solid">
          <bgColor rgb="FFFFFF00"/>
        </patternFill>
      </fill>
    </dxf>
    <dxf>
      <fill>
        <patternFill>
          <bgColor theme="0" tint="-0.14999847407452621"/>
        </patternFill>
      </fill>
    </dxf>
    <dxf>
      <font>
        <b/>
      </font>
    </dxf>
    <dxf>
      <fill>
        <patternFill patternType="solid">
          <bgColor theme="4" tint="0.59999389629810485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ont>
        <b/>
      </font>
    </dxf>
    <dxf>
      <numFmt numFmtId="164" formatCode="_-* #,##0.0_-;\-* #,##0.0_-;_-* &quot;-&quot;??_-;_-@_-"/>
    </dxf>
    <dxf>
      <numFmt numFmtId="164" formatCode="_-* #,##0.0_-;\-* #,##0.0_-;_-* &quot;-&quot;??_-;_-@_-"/>
    </dxf>
    <dxf>
      <numFmt numFmtId="164" formatCode="_-* #,##0.0_-;\-* #,##0.0_-;_-* &quot;-&quot;??_-;_-@_-"/>
    </dxf>
    <dxf>
      <alignment horizontal="right" readingOrder="0"/>
    </dxf>
    <dxf>
      <font>
        <b/>
      </font>
    </dxf>
    <dxf>
      <font>
        <b/>
      </font>
    </dxf>
    <dxf>
      <font>
        <color theme="4" tint="-0.249977111117893"/>
      </font>
    </dxf>
    <dxf>
      <font>
        <color theme="4" tint="-0.24997711111789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4" formatCode="_-* #,##0.0_-;\-* #,##0.0_-;_-* &quot;-&quot;??_-;_-@_-"/>
    </dxf>
    <dxf>
      <numFmt numFmtId="164" formatCode="_-* #,##0.0_-;\-* #,##0.0_-;_-* &quot;-&quot;??_-;_-@_-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color theme="4" tint="-0.249977111117893"/>
      </font>
    </dxf>
    <dxf>
      <font>
        <color theme="4" tint="-0.24997711111789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solid">
          <bgColor theme="4" tint="0.59999389629810485"/>
        </patternFill>
      </fill>
    </dxf>
    <dxf>
      <font>
        <b/>
      </font>
    </dxf>
    <dxf>
      <fill>
        <patternFill>
          <bgColor theme="0" tint="-0.14999847407452621"/>
        </patternFill>
      </fill>
    </dxf>
    <dxf>
      <fill>
        <patternFill patternType="solid">
          <bgColor rgb="FFFFFF00"/>
        </patternFill>
      </fill>
    </dxf>
    <dxf>
      <numFmt numFmtId="165" formatCode="_-* #,##0_-;\-* #,##0_-;_-* &quot;-&quot;??_-;_-@_-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ill>
        <patternFill>
          <bgColor theme="0" tint="-0.14999847407452621"/>
        </patternFill>
      </fill>
    </dxf>
    <dxf>
      <fill>
        <patternFill patternType="solid">
          <bgColor rgb="FFFFFF00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color theme="4" tint="-0.249977111117893"/>
      </font>
    </dxf>
    <dxf>
      <font>
        <color theme="4" tint="-0.249977111117893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solid">
          <bgColor theme="4" tint="0.7999816888943144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FBFBF"/>
          <bgColor rgb="FFBFBFBF"/>
        </patternFill>
      </fill>
    </dxf>
    <dxf>
      <font>
        <b/>
        <color rgb="FF000000"/>
      </font>
      <border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border>
        <left style="medium">
          <color rgb="FFD9D9D9"/>
        </left>
        <right style="medium">
          <color rgb="FFD9D9D9"/>
        </right>
      </border>
    </dxf>
    <dxf>
      <border>
        <top style="thin">
          <color rgb="FFBFBFBF"/>
        </top>
        <bottom style="thin">
          <color rgb="FFBFBFBF"/>
        </bottom>
        <horizontal style="thin">
          <color rgb="FFBFBFBF"/>
        </horizontal>
      </border>
    </dxf>
    <dxf>
      <font>
        <b/>
        <color rgb="FF000000"/>
      </font>
      <border>
        <top style="thin">
          <color rgb="FF000000"/>
        </top>
        <bottom style="medium">
          <color rgb="FF808080"/>
        </bottom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top style="medium">
          <color rgb="FF808080"/>
        </top>
      </border>
    </dxf>
    <dxf>
      <font>
        <color rgb="FF000000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FBFBF"/>
          <bgColor rgb="FFBFBFBF"/>
        </patternFill>
      </fill>
    </dxf>
    <dxf>
      <font>
        <b/>
        <color rgb="FF000000"/>
      </font>
      <border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border>
        <left style="medium">
          <color rgb="FFD9D9D9"/>
        </left>
        <right style="medium">
          <color rgb="FFD9D9D9"/>
        </right>
      </border>
    </dxf>
    <dxf>
      <border>
        <top style="thin">
          <color rgb="FFBFBFBF"/>
        </top>
        <bottom style="thin">
          <color rgb="FFBFBFBF"/>
        </bottom>
        <horizontal style="thin">
          <color rgb="FFBFBFBF"/>
        </horizontal>
      </border>
    </dxf>
    <dxf>
      <font>
        <b/>
        <color rgb="FF000000"/>
      </font>
      <border>
        <top style="thin">
          <color rgb="FF000000"/>
        </top>
        <bottom style="medium">
          <color rgb="FF808080"/>
        </bottom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top style="medium">
          <color rgb="FF808080"/>
        </top>
      </border>
    </dxf>
    <dxf>
      <font>
        <color rgb="FF000000"/>
      </font>
    </dxf>
  </dxfs>
  <tableStyles count="2" defaultTableStyle="TableStyleMedium2" defaultPivotStyle="PivotStyleLight16">
    <tableStyle name="PivotStyleMedium8 2" table="0" count="12">
      <tableStyleElement type="wholeTable" dxfId="96"/>
      <tableStyleElement type="headerRow" dxfId="95"/>
      <tableStyleElement type="totalRow" dxfId="94"/>
      <tableStyleElement type="firstRowStripe" dxfId="93"/>
      <tableStyleElement type="firstColumnStripe" dxfId="92"/>
      <tableStyleElement type="firstSubtotalColumn" dxfId="91"/>
      <tableStyleElement type="firstSubtotalRow" dxfId="90"/>
      <tableStyleElement type="secondSubtotalRow" dxfId="89"/>
      <tableStyleElement type="firstRowSubheading" dxfId="88"/>
      <tableStyleElement type="secondRowSubheading" dxfId="87"/>
      <tableStyleElement type="pageFieldLabels" dxfId="86"/>
      <tableStyleElement type="pageFieldValues" dxfId="85"/>
    </tableStyle>
    <tableStyle name="PivotStyleMedium8 3" table="0" count="12">
      <tableStyleElement type="wholeTable" dxfId="84"/>
      <tableStyleElement type="headerRow" dxfId="83"/>
      <tableStyleElement type="totalRow" dxfId="82"/>
      <tableStyleElement type="firstRowStripe" dxfId="81"/>
      <tableStyleElement type="firstColumnStripe" dxfId="80"/>
      <tableStyleElement type="firstSubtotalColumn" dxfId="79"/>
      <tableStyleElement type="firstSubtotalRow" dxfId="78"/>
      <tableStyleElement type="secondSubtotalRow" dxfId="77"/>
      <tableStyleElement type="firstRowSubheading" dxfId="76"/>
      <tableStyleElement type="secondRowSubheading" dxfId="75"/>
      <tableStyleElement type="pageFieldLabels" dxfId="74"/>
      <tableStyleElement type="pageFieldValues" dxfId="73"/>
    </tableStyle>
  </tableStyles>
  <colors>
    <mruColors>
      <color rgb="FF99FF33"/>
      <color rgb="FF00FF00"/>
      <color rgb="FF33CC33"/>
      <color rgb="FF3399FF"/>
      <color rgb="FFFFFF66"/>
      <color rgb="FFFF5050"/>
      <color rgb="FFFF3300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ias Alamos" refreshedDate="43795.849363541667" createdVersion="5" refreshedVersion="5" minRefreshableVersion="3" recordCount="65">
  <cacheSource type="worksheet">
    <worksheetSource ref="A1:BJ1" sheet="Base"/>
  </cacheSource>
  <cacheFields count="64">
    <cacheField name="Carrera" numFmtId="0">
      <sharedItems containsBlank="1" count="11">
        <s v="LLAYLLAY 19 I"/>
        <m u="1"/>
        <s v="EL CUADRO II" u="1"/>
        <s v="LLAYLLAY III" u="1"/>
        <s v="BIO BIO" u="1"/>
        <s v="LLAYLLAY I" u="1"/>
        <s v="EL CUADRO I" u="1"/>
        <s v="EL CUADRO III" u="1"/>
        <s v="MATETIC" u="1"/>
        <s v="LLAYLLAY II" u="1"/>
        <s v="EL PANGUE" u="1"/>
      </sharedItems>
    </cacheField>
    <cacheField name="Cat" numFmtId="0">
      <sharedItems containsBlank="1" count="3">
        <s v="FEI"/>
        <s v="NAC"/>
        <m u="1"/>
      </sharedItems>
      <fieldGroup par="63"/>
    </cacheField>
    <cacheField name="D Rank" numFmtId="0">
      <sharedItems containsSemiMixedTypes="0" containsString="0" containsNumber="1" containsInteger="1" minValue="80" maxValue="120"/>
    </cacheField>
    <cacheField name="D real" numFmtId="0">
      <sharedItems containsSemiMixedTypes="0" containsString="0" containsNumber="1" containsInteger="1" minValue="80" maxValue="120"/>
    </cacheField>
    <cacheField name="Edad" numFmtId="0">
      <sharedItems/>
    </cacheField>
    <cacheField name="ns1:Position" numFmtId="0">
      <sharedItems/>
    </cacheField>
    <cacheField name="ns1:PosStatus" numFmtId="0">
      <sharedItems containsBlank="1" count="3">
        <s v="R"/>
        <s v="FTQ"/>
        <m u="1"/>
      </sharedItems>
    </cacheField>
    <cacheField name="ns1:PosStatusComplement" numFmtId="0">
      <sharedItems/>
    </cacheField>
    <cacheField name="ns1:PosStatusComplementData" numFmtId="0">
      <sharedItems/>
    </cacheField>
    <cacheField name="ns1:CompetitorFEIID" numFmtId="0">
      <sharedItems containsBlank="1" containsMixedTypes="1" containsNumber="1" containsInteger="1" minValue="10118325" maxValue="10118325"/>
    </cacheField>
    <cacheField name="ns1:CompetitorFirstname" numFmtId="0">
      <sharedItems/>
    </cacheField>
    <cacheField name="ns1:CompetitorFamilyname" numFmtId="0">
      <sharedItems/>
    </cacheField>
    <cacheField name="ns1:HorseFEIID" numFmtId="0">
      <sharedItems containsBlank="1"/>
    </cacheField>
    <cacheField name="ns1:HorseCompleteName" numFmtId="0">
      <sharedItems/>
    </cacheField>
    <cacheField name="ns1:Prize" numFmtId="0">
      <sharedItems containsNonDate="0" containsString="0" containsBlank="1"/>
    </cacheField>
    <cacheField name="ns1:PrizeCurrency" numFmtId="0">
      <sharedItems/>
    </cacheField>
    <cacheField name="ns1:IsWNominated" numFmtId="0">
      <sharedItems containsNonDate="0" containsString="0" containsBlank="1"/>
    </cacheField>
    <cacheField name="ns1:TeamNF" numFmtId="0">
      <sharedItems/>
    </cacheField>
    <cacheField name="ns1:CompetingFor" numFmtId="0">
      <sharedItems/>
    </cacheField>
    <cacheField name="ns1:VetFirstInspElimCode" numFmtId="0">
      <sharedItems/>
    </cacheField>
    <cacheField name="ns1:AvgSpeed1" numFmtId="0">
      <sharedItems/>
    </cacheField>
    <cacheField name="ns1:RideTime1" numFmtId="0">
      <sharedItems/>
    </cacheField>
    <cacheField name="ns1:VetGateElimCode1" numFmtId="0">
      <sharedItems containsBlank="1"/>
    </cacheField>
    <cacheField name="ns1:AvgSpeed2" numFmtId="0">
      <sharedItems/>
    </cacheField>
    <cacheField name="ns1:RideTime2" numFmtId="0">
      <sharedItems containsBlank="1"/>
    </cacheField>
    <cacheField name="ns1:VetGateElimCode2" numFmtId="0">
      <sharedItems containsBlank="1"/>
    </cacheField>
    <cacheField name="ns1:AvgSpeed3" numFmtId="0">
      <sharedItems containsBlank="1"/>
    </cacheField>
    <cacheField name="ns1:RideTime3" numFmtId="0">
      <sharedItems containsBlank="1"/>
    </cacheField>
    <cacheField name="ns1:VetGateElimCode3" numFmtId="0">
      <sharedItems containsBlank="1"/>
    </cacheField>
    <cacheField name="ns1:AvgSpeed4" numFmtId="0">
      <sharedItems containsBlank="1"/>
    </cacheField>
    <cacheField name="ns1:RideTime4" numFmtId="0">
      <sharedItems containsBlank="1"/>
    </cacheField>
    <cacheField name="ns1:VetGateElimCode4" numFmtId="0">
      <sharedItems containsBlank="1"/>
    </cacheField>
    <cacheField name="ns1:AvgSpeed5" numFmtId="0">
      <sharedItems containsBlank="1"/>
    </cacheField>
    <cacheField name="ns1:RideTime5" numFmtId="0">
      <sharedItems containsBlank="1"/>
    </cacheField>
    <cacheField name="ns1:VetGateElimCode5" numFmtId="0">
      <sharedItems containsBlank="1"/>
    </cacheField>
    <cacheField name="ns1:VetGateElimCode6" numFmtId="0">
      <sharedItems containsBlank="1"/>
    </cacheField>
    <cacheField name="ns1:AvgSpeed7" numFmtId="0">
      <sharedItems containsBlank="1"/>
    </cacheField>
    <cacheField name="ns1:RideTime7" numFmtId="0">
      <sharedItems containsBlank="1"/>
    </cacheField>
    <cacheField name="ns1:VetGateElimCode7" numFmtId="0">
      <sharedItems containsBlank="1"/>
    </cacheField>
    <cacheField name="ns1:AvgSpeed8" numFmtId="0">
      <sharedItems containsBlank="1"/>
    </cacheField>
    <cacheField name="ns1:RideTime8" numFmtId="0">
      <sharedItems containsNonDate="0" containsString="0" containsBlank="1"/>
    </cacheField>
    <cacheField name="ns1:VetGateElimCode8" numFmtId="0">
      <sharedItems containsNonDate="0" containsString="0" containsBlank="1"/>
    </cacheField>
    <cacheField name="ns1:AvgSpeed9" numFmtId="0">
      <sharedItems containsNonDate="0" containsString="0" containsBlank="1"/>
    </cacheField>
    <cacheField name="ns1:RideTime9" numFmtId="0">
      <sharedItems containsNonDate="0" containsString="0" containsBlank="1"/>
    </cacheField>
    <cacheField name="ns1:VetGateElimCode9" numFmtId="0">
      <sharedItems containsNonDate="0" containsString="0" containsBlank="1"/>
    </cacheField>
    <cacheField name="ns1:AvgSpeed10" numFmtId="0">
      <sharedItems containsNonDate="0" containsString="0" containsBlank="1"/>
    </cacheField>
    <cacheField name="ns1:RideTime10" numFmtId="0">
      <sharedItems containsNonDate="0" containsString="0" containsBlank="1"/>
    </cacheField>
    <cacheField name="ns1:VetFinalInspElimCode" numFmtId="0">
      <sharedItems containsNonDate="0" containsString="0" containsBlank="1"/>
    </cacheField>
    <cacheField name="ns1:BestCondition" numFmtId="0">
      <sharedItems containsNonDate="0" containsString="0" containsBlank="1"/>
    </cacheField>
    <cacheField name="ns1:TotalAvgSpeed" numFmtId="0">
      <sharedItems containsString="0" containsBlank="1" containsNumber="1" minValue="13.32" maxValue="21.41"/>
    </cacheField>
    <cacheField name="ns1:TotalTime" numFmtId="0">
      <sharedItems containsString="0" containsBlank="1" containsNumber="1" containsInteger="1" minValue="5893" maxValue="31195"/>
    </cacheField>
    <cacheField name="Time Adj" numFmtId="0">
      <sharedItems containsMixedTypes="1" containsNumber="1" containsInteger="1" minValue="13774" maxValue="31195"/>
    </cacheField>
    <cacheField name="RANKING" numFmtId="0">
      <sharedItems containsBlank="1" count="17">
        <s v="120/160 AD"/>
        <s v="120/160 YR"/>
        <s v="80 AD"/>
        <s v="80 YR"/>
        <m u="1"/>
        <s v="40 AD" u="1"/>
        <s v="20 AD" u="1"/>
        <s v="60 YR" u="1"/>
        <s v="40 YR" u="1"/>
        <s v="20 PR" u="1"/>
        <s v="120 YR" u="1"/>
        <s v="20 PP" u="1"/>
        <s v="120 AD" u="1"/>
        <s v="60 AD" u="1"/>
        <s v="160 AD" u="1"/>
        <s v="79 AD" u="1"/>
        <s v="120/160" u="1"/>
      </sharedItems>
      <fieldGroup par="62"/>
    </cacheField>
    <cacheField name="POSICION " numFmtId="0">
      <sharedItems containsMixedTypes="1" containsNumber="1" containsInteger="1" minValue="1" maxValue="33"/>
    </cacheField>
    <cacheField name="tiempo carrera" numFmtId="0">
      <sharedItems/>
    </cacheField>
    <cacheField name="Bono" numFmtId="0">
      <sharedItems containsSemiMixedTypes="0" containsString="0" containsNumber="1" containsInteger="1" minValue="0" maxValue="200"/>
    </cacheField>
    <cacheField name="Dif 1o" numFmtId="164">
      <sharedItems containsMixedTypes="1" containsNumber="1" minValue="-166.56666666666666" maxValue="0"/>
    </cacheField>
    <cacheField name="PTS" numFmtId="165">
      <sharedItems containsSemiMixedTypes="0" containsString="0" containsNumber="1" minValue="0" maxValue="320"/>
    </cacheField>
    <cacheField name="JINETE" numFmtId="0">
      <sharedItems containsBlank="1" count="362">
        <s v="MARTIN GARCIA LAZO"/>
        <s v="PABLO LLOMPART"/>
        <s v="NICOLAS SCHMIDT GONZALEZ"/>
        <s v="FELIPE SAT YABER"/>
        <s v="TARA ANNE GREASLEY"/>
        <s v="MAXI WIMMER"/>
        <s v="CAROLINE MACKENZIE"/>
        <s v="DAVID RAMIREZ AGUILERA"/>
        <s v="NICOLE HAMMERSLEY FONK"/>
        <s v="ANDRE ALVAREZ"/>
        <s v="CLAUDIO CORNEJO CABEZAS"/>
        <s v="MARIIA SHABLOVSKA"/>
        <s v="DAVID RAMIREZ FUENTES"/>
        <s v="PAULA LLORENS CLARK"/>
        <s v="FRANCISCO  EGUIGUREN VALDÉS"/>
        <s v="BORJA MAYOL"/>
        <s v="CAMILA SANCHEZ"/>
        <s v="JESUS MAXIMILIANO CERPA VERA"/>
        <s v="TRINIDAD VALENZUELA FUENTES"/>
        <s v="PIA CERPA SABATER"/>
        <s v="VICENTE  LARRAIN ARJONA"/>
        <s v="CRISTOBAL LARRAIN ARJONA"/>
        <s v="VICENTE MAYOL LARRAIN"/>
        <s v="JOSE SPOERER VERGARA"/>
        <s v="VALENTINA MENDEZ"/>
        <s v="PABLO JOSE VALDES SALINAS"/>
        <s v="PEDRO TOMAS VARELA CERDA"/>
        <s v="MATIAS ALAMOS"/>
        <s v="ERNESTO DE LA FUENTE FUENZALIDA"/>
        <s v="DIEGO BULNES LABRA"/>
        <s v="FELIPE PERO DOMEYKO"/>
        <s v="ALFREDO SAT YABER"/>
        <s v="CATALINA ORTUZAR ORPHANOPOULOS"/>
        <s v="ORLANDO VILLALOBOS"/>
        <s v="CRISTOBAL BELTRAMIN"/>
        <s v="JAVIERA GAJARDO ARAOS"/>
        <s v="PEDRO DEL CAMPO SALINAS"/>
        <s v="MANUELA VALENZUELA VARGAS"/>
        <s v="INGRID  FONCK"/>
        <s v="VICENTE IRARRAZABAL"/>
        <s v="SERGIO  HURTADO "/>
        <s v="HARKEN JENSEN"/>
        <s v="MARIA PAZ VARGAS"/>
        <s v="RODOLFO FUENZALIDA SANHUEZA"/>
        <s v="MACARENA SUAZO CEPEDA"/>
        <s v="MARIA ROSA BARAHONA VARGAS"/>
        <s v="RENATO  CERDA BARROS"/>
        <s v="DIEGO FUENTES URRUTIA"/>
        <s v="CARLOS LETELIER SIVORI"/>
        <s v="FEDERICO SCHMIDT GONZALEZ"/>
        <s v="JAVIER MENDEZ YAÑEZ"/>
        <s v="MICAELA TORRES HORTA"/>
        <s v="WILLIAM GREASLEY MAKAI"/>
        <s v="FLORENCIA CATALINA CERPA VERA"/>
        <s v="FLORENCIA CARDONE ALMARZA"/>
        <s v="EMILIA PATTERSON"/>
        <s v="CONSUELO MARCHANT CARDENAS"/>
        <s v="TRINIDAD MARINKOVIC CORTESE"/>
        <s v="GABRIEL AGUSTIN ALMARA"/>
        <s v="VICTOR RIOS GARCIA HUIDOBRO"/>
        <s v="DOMINGO SPOERER VERGARA"/>
        <s v="FELIPE THOMSEN"/>
        <s v="OSCAR TAHAN"/>
        <s v="RICARDO THOMSEN"/>
        <s v="MATIAS ALONSO ASCUY"/>
        <s v="JAVIERA SEPULVEDA" u="1"/>
        <s v="AMPARO LOPEZ HORTA" u="1"/>
        <s v="MARIA CECILIA CARRERE" u="1"/>
        <m u="1"/>
        <s v="SERGIO IVAN ULLOA" u="1"/>
        <s v="JAVIERA LAGOS DIAZ" u="1"/>
        <s v="IVANA IGLESIASBRICKLES" u="1"/>
        <s v="JAVIER MORALES" u="1"/>
        <s v="HECTOR VILAPLANA" u="1"/>
        <s v="PABLO SOTO" u="1"/>
        <s v="HELENA CERPA PINOCHET" u="1"/>
        <s v="JUAN JOSE LARRAIN BULNES" u="1"/>
        <s v="PATRICIO BUSTAMANTE COURT" u="1"/>
        <s v="RENI  MULLER" u="1"/>
        <s v="MICHAELA SUPEKOVA" u="1"/>
        <s v="PAULINO RIOS MORAGA" u="1"/>
        <s v="ISABEL BACHELET COTO" u="1"/>
        <s v="LEON LARRAIN" u="1"/>
        <s v="FERNANDO RENZ" u="1"/>
        <s v="VARINA SIMUNOVIC" u="1"/>
        <s v="CATALINA LLORENS CLARK" u="1"/>
        <s v="CATALINA FERNANDEZ" u="1"/>
        <s v="FELIPE FERNANDEZ QUIROZ" u="1"/>
        <s v="VICENTE MAYOL" u="1"/>
        <s v="SVENJA EICHLER" u="1"/>
        <s v="ENRIQUE NEF VALDES" u="1"/>
        <s v="PATRICIO BUSTAMENTE PEREZ" u="1"/>
        <s v="JESUS RAGA" u="1"/>
        <s v="EDUARDO BAEZA" u="1"/>
        <s v="EMILIO BENOIT" u="1"/>
        <s v="COLOMBA MATTE TYRER" u="1"/>
        <s v="PEDRO MAYOL LARRAIN" u="1"/>
        <s v="CARLOS HUMERES SIGALA" u="1"/>
        <s v="JOAQUIN LAGOS VELASCO" u="1"/>
        <s v="JOSE PEDRO VARELA ALFONSO" u="1"/>
        <s v="FRANCISCA  SANTA CRUZ MANRIQUEZ" u="1"/>
        <s v="CRISTIAN  JARA" u="1"/>
        <s v="FERNANDA ZUÑIGA JORY" u="1"/>
        <s v="ESTEBAN DE LA FUENTE ERNST" u="1"/>
        <s v="JUAN RIOS" u="1"/>
        <s v="LUIS ANDRES ARTIGAS ESPINOZA" u="1"/>
        <s v="EMILIA OGALDE" u="1"/>
        <s v="RICARDO ALMARA" u="1"/>
        <s v="PATRICIA FEKETE" u="1"/>
        <s v="JIMENA BRIZ" u="1"/>
        <s v="JOSE ANDRES  POBLETE SALCEDO" u="1"/>
        <s v="CRISTIAN  HERRERA" u="1"/>
        <s v="ANDRES GATICA JOLFRE" u="1"/>
        <s v="MATIAS LILLO" u="1"/>
        <s v="MARTINA RODRIGUEZ" u="1"/>
        <s v="MARJORIE MORALES CONCHA" u="1"/>
        <s v="DIEGO FUENTES" u="1"/>
        <s v="MARIA SHABLOSKA" u="1"/>
        <s v="AARON  AMESTICA OLEA" u="1"/>
        <s v="FERNANDO HORTA JONES" u="1"/>
        <s v="BELEN  SANTIBANEZ" u="1"/>
        <s v="FRANCISCO  BALVERDE" u="1"/>
        <s v="JUAN FRANCISCO DEL CANTO" u="1"/>
        <s v="VICENTE LARRAIN ARJONA" u="1"/>
        <s v="ALEXANDRA BRADBURY GOYCOLEA" u="1"/>
        <s v="FRANCISCO VILLAROEL IGLESIASBRICKLES" u="1"/>
        <s v="ALEJANDRA  CALDERON" u="1"/>
        <s v="SEBASTIAN IRRIBARRA CONA" u="1"/>
        <s v="JOSE BANETA" u="1"/>
        <s v="LUIS  RODRIGUEZ" u="1"/>
        <s v="LUIS TILLERIA VELASQUEZ" u="1"/>
        <s v="PABLO  FIGUEROA" u="1"/>
        <s v="MACARENA SUAZO ZEPEDA" u="1"/>
        <s v="GABRIEL CANALES CANALES" u="1"/>
        <s v="CATALINA FERNADEZ PIWONKA" u="1"/>
        <s v="JUAN PABLO THOMSEN" u="1"/>
        <s v="IGNACIO VARGAS MESA" u="1"/>
        <s v="MARIA JOSE CHADWICK" u="1"/>
        <s v="VICTOR KEHR" u="1"/>
        <s v="ADRIAN SOTELO" u="1"/>
        <s v="JULIA MONTAGNE" u="1"/>
        <s v="MARIA CECILIA GODOY" u="1"/>
        <s v="JUAN CARLOS MENDEZ MENDEZ" u="1"/>
        <s v="JOSÉ ELIAS RISHMAWI" u="1"/>
        <s v="PABLO VALDES RAMIREZ" u="1"/>
        <s v="LUIS HERNAN VALDIVIESO" u="1"/>
        <s v="SUI  BO " u="1"/>
        <s v="ANDRES BULNES MUZARD" u="1"/>
        <s v="BENJAMIN SCHMIDT GONZALEZ" u="1"/>
        <s v="JUAN ALVARO GONZALEZ ASBUN" u="1"/>
        <s v="HELENA EMPERATEIZ CERPA PINOCHET" u="1"/>
        <s v="MANUEL BULNES " u="1"/>
        <s v="MARIA LUTZ CHAS" u="1"/>
        <s v="RAMIRO MANSILLA" u="1"/>
        <s v="JESUS  CERPA VERA" u="1"/>
        <s v="ALVARO LLOMPART GRIMM" u="1"/>
        <s v="ANDRES PEPPI ARONOWSK" u="1"/>
        <s v="GABRIEL DIAZ DE VALDES" u="1"/>
        <s v="JOSE MARIA  BARAONA GARCIA" u="1"/>
        <s v="JUAN GOMEZ" u="1"/>
        <s v="JAVIERA GAJARDO" u="1"/>
        <s v="EMILIA JUANA OGALDE" u="1"/>
        <s v="JUAN DE DIOS LARRAIN" u="1"/>
        <s v="ORNELLA BALDUCCI MOULINIE" u="1"/>
        <s v="ANTON LOPEZ " u="1"/>
        <s v="AGUSTINA MONTT" u="1"/>
        <s v="ALVARO COX MUJICA" u="1"/>
        <s v="FELIPE PERÓ DOMEYKO" u="1"/>
        <s v="FERNANDO LAGOS DIAZ" u="1"/>
        <s v="JUAN PABLO  THOMSEN" u="1"/>
        <s v="JERUSA AMESTICA HARRIS " u="1"/>
        <s v="BENJAMIN MELERO FONTAINE" u="1"/>
        <s v="FLORENCIA DIAZ PELETEIRO" u="1"/>
        <s v="FRANCISCO BOETSCH VICUÑA" u="1"/>
        <s v="FRANCISCO  MARTIN" u="1"/>
        <s v="JUAN LUCA RODRIGUEZ" u="1"/>
        <s v="JUAN EDUARDO COX VIAL" u="1"/>
        <s v="CONSTANZA DUHALDE PLAZA" u="1"/>
        <s v="JAIME BARRIENTOS RAMIREZ" u="1"/>
        <s v="MARIA FRANCISCA SALES BRAGADO" u="1"/>
        <s v="PAOLA GOICH" u="1"/>
        <s v="DIEGO OYANEDEL" u="1"/>
        <s v="MARIANN SEGLEM" u="1"/>
        <s v="FELIPE YCHPAS ESPINOZA" u="1"/>
        <s v="JOSE IGNACIO VALDIVIESO TAGLE" u="1"/>
        <s v="LUCIA SUPERKOVA" u="1"/>
        <s v="JESUS CERPA VERA" u="1"/>
        <s v="JUAN CARLOS ONELL" u="1"/>
        <s v="JUAN CARLOS  RIESCO" u="1"/>
        <s v="SANTIAGO FERNANDEZ ORTUZAR" u="1"/>
        <s v="PAULA FUENTEALBA MONTEBRUNO" u="1"/>
        <s v="AARON FONDI" u="1"/>
        <s v="MARIO OPORTUS" u="1"/>
        <s v="CAMILA PAZDIREK" u="1"/>
        <s v="MERCEDES ANGULO" u="1"/>
        <s v="BETZABETH GOMEZ PEREZ" u="1"/>
        <s v="MARIA IGNACIA SAT YABER" u="1"/>
        <s v="RONNAL RENATO CERDA BEAS" u="1"/>
        <s v="JAVIER MELERO" u="1"/>
        <s v="CONSTANZA REPOSI" u="1"/>
        <s v="JOSE TOMAS  VALENZUELA" u="1"/>
        <s v="ANDRES ARTIGAS ESPINOZA" u="1"/>
        <s v="LUCIA FERNANDEZ" u="1"/>
        <s v="MAURICO ROGEL ROGEL" u="1"/>
        <s v="PABLO VALDES SALINAS" u="1"/>
        <s v="BARBARA DOMONT" u="1"/>
        <s v="SANTIAGO UGARTE" u="1"/>
        <s v="JUAN JOSE CALONGE" u="1"/>
        <s v="ISIDORA SANCHEZ LAMOLIATTE" u="1"/>
        <s v="SEBASTIAN BRINTRUP" u="1"/>
        <s v="EMILIA BARAONA GARCIA" u="1"/>
        <s v="FELIPE BARAONA UNDURRAGA" u="1"/>
        <s v="JAVIERA  REINOSO RUDZAJS" u="1"/>
        <s v="PEDRO  DEL CAMPO SALINAS" u="1"/>
        <s v="PEDRO PABLO  GÓMEZ MARTÍNEZ" u="1"/>
        <s v="LUZ MARIA ROJAS" u="1"/>
        <s v="ANA MARIA SPOERER" u="1"/>
        <s v="CARLOS  SILVA ESCOBAR" u="1"/>
        <s v="GUILLERMO TORO TASSARA" u="1"/>
        <s v="JUAN IGNACIO CARDONE PALACIOS" u="1"/>
        <s v="ERNESTO  DE LA FUENTE FUENZALIDA" u="1"/>
        <s v="ANTONELLA GIRONA" u="1"/>
        <s v="MAURICIO GONZALEZ" u="1"/>
        <s v="VICTOR RIOS SALAS" u="1"/>
        <s v="MANUEL BULNES LABRA" u="1"/>
        <s v="ALEJANDRO VALDES CRUZ" u="1"/>
        <s v="LUBA LEONI" u="1"/>
        <s v="BENJAMIN MAYOL" u="1"/>
        <s v="ISIDORA VILLAROEL" u="1"/>
        <s v="FERNANDA HERRERA CRUZ" u="1"/>
        <s v="JOSEFINA BACHELET COTO" u="1"/>
        <s v="ISIDORA HIRMAS VALDERRAMA" u="1"/>
        <s v="ISIDORA GOMEZ" u="1"/>
        <s v="ANDRES VELASQUEZ" u="1"/>
        <s v="CLAUDIO POBLETE BARRERA" u="1"/>
        <s v="DANIELA BRAVO" u="1"/>
        <s v="RAFAEL  CARRERE" u="1"/>
        <s v="VIKTORIA MOLNAR" u="1"/>
        <s v="MATIAS ALONSO ASCUI" u="1"/>
        <s v="CLAUDIO POBLETE" u="1"/>
        <s v="LUIS PUEBLA GOMES" u="1"/>
        <s v="JOSEFINA MATURANA FELL" u="1"/>
        <s v="VICTOR SZECOWKA LATRACH" u="1"/>
        <s v="JOSE TAHAN" u="1"/>
        <s v="JOSE SEGUEL" u="1"/>
        <s v="MARTIN BULNES" u="1"/>
        <s v="MARCELA  COTO NIELSEN" u="1"/>
        <s v="ESTEBAN OLIVARES OSORIO" u="1"/>
        <s v="JUAN PABLO SCHIAPPACASSE CANEPA" u="1"/>
        <s v="CRISTIAN SANCHEZ" u="1"/>
        <s v="REBECA MEDINA MORE" u="1"/>
        <s v="MANUEL BULNES MUZARD" u="1"/>
        <s v="CRISTIAN CORNEJO CABEZAS" u="1"/>
        <s v="JOSE IGNACIO CORREA SERRA" u="1"/>
        <s v="HERNANDO ARENAS" u="1"/>
        <s v="ANTHONY PHILLIPS" u="1"/>
        <s v="SEBASTIAN SALINAS" u="1"/>
        <s v="FRANCISCO VILLAROEL" u="1"/>
        <s v="MARCELA COTO NIELSEN" u="1"/>
        <s v="MATIAS ALAMOS CONCHA" u="1"/>
        <s v="JUAN PABLO MAYOL CALVO" u="1"/>
        <s v="CRISTOBAL MENDEZ MONTERO" u="1"/>
        <s v="PABLO  LLOMPART GARCIA HUIDOBRO" u="1"/>
        <s v="JIA HUILIN" u="1"/>
        <s v="CARLA O´NELL" u="1"/>
        <s v="LUIS SANTOS " u="1"/>
        <s v="ANTONIA MATURANA" u="1"/>
        <s v="CRISTOBAL MENDEZ" u="1"/>
        <s v="RICARDO BACHELET" u="1"/>
        <s v="JUAN GUILLERMO JIMENEZ ROJAS" u="1"/>
        <s v="SAMANTHA YATES" u="1"/>
        <s v="ELISA  RIOS GARCIA GUIDOBRO" u="1"/>
        <s v="TRINIDAD SANTA CRUZ MANRIQUEZ" u="1"/>
        <s v="RAUL SEPULVEDA" u="1"/>
        <s v="OSVALDO ARAYA URZUA" u="1"/>
        <s v="MATIAS LLONA FEUREISEN" u="1"/>
        <s v="JORGE  BERCKEMEYER GOSCH" u="1"/>
        <s v="FERNANDO DE PEÑA" u="1"/>
        <s v="JORGE ESPARZA POBLETE" u="1"/>
        <s v="GONZALO BULNES LLOMPAR" u="1"/>
        <s v="TERESITA OVALLE VERGARA" u="1"/>
        <s v="LUIS RODRIGUEZ" u="1"/>
        <s v="DIEGO MC ALISTER" u="1"/>
        <s v="NICOLAS LARA SOTO" u="1"/>
        <s v="PAULA VIAL" u="1"/>
        <s v="MIGUEL MELNICK" u="1"/>
        <s v="GRISELDA CONRAD" u="1"/>
        <s v="MARIIA SHABLOSKA" u="1"/>
        <s v="AYLIN GOMEZ" u="1"/>
        <s v="SALVADOR ALVARADO" u="1"/>
        <s v="HELENA HEMPERATEIZ CERPA PINOCHET" u="1"/>
        <s v="MIGUEL URRA" u="1"/>
        <s v="MAUREEN POOLEY TOPANI" u="1"/>
        <s v="RENE VALENZUELA FUENTES" u="1"/>
        <s v="AMALIA GALILEA IZQUIERDO" u="1"/>
        <s v="RAIMUNDO UNDURRAGA MUJICA" u="1"/>
        <s v="JOSEFINA ARELLANO" u="1"/>
        <s v="VALERIA WINKELMANN" u="1"/>
        <s v="LORENZO LUIS ASTE FERRARIO" u="1"/>
        <s v="MARTIN BUSCHMANN DE SANTOS" u="1"/>
        <s v="MAXIMILIANO  CORREA ARIZTIA" u="1"/>
        <s v="JUAN EDUARDO SPOERER DE LA SOTTA" u="1"/>
        <s v="NELSON CID" u="1"/>
        <s v="MARIO ARTUS" u="1"/>
        <s v="NICOLAS DONOSO" u="1"/>
        <s v="DANIEL OLIVARES" u="1"/>
        <s v="ANDREA FERNANDEZ" u="1"/>
        <s v="KATA FEKETENE WACHTLER" u="1"/>
        <s v="FRANCISCA SANTA CRUZ MANRIQUEZ" u="1"/>
        <s v="LUIS TORO" u="1"/>
        <s v="EMILIA TREANTACOSTE" u="1"/>
        <s v="ARMANDO JOSE HARGOUS MIDDLETON" u="1"/>
        <s v="BRUNO CALTAGIRONE" u="1"/>
        <s v="SOFIA LLORENS CLARK" u="1"/>
        <s v="PABLO LLOMPART GARCIA HUIDOBRO" u="1"/>
        <s v="HE  YIXUAN " u="1"/>
        <s v="AMELIA LARRAIN" u="1"/>
        <s v="DANTE MARINETTI" u="1"/>
        <s v="BIAGIO DEMAGLIE PARRA" u="1"/>
        <s v="JUAN CARLOS ALLENDE  " u="1"/>
        <s v="SABINE MATTHEI" u="1"/>
        <s v="CAMILA RODRIGUEZ" u="1"/>
        <s v="MARIA JOSE GARAT" u="1"/>
        <s v="LUCAS VARGAS SANCHEZ" u="1"/>
        <s v="JOSE FARRACH" u="1"/>
        <s v="MARTIN CARRERE" u="1"/>
        <s v="AMANDA VILLAROEL" u="1"/>
        <s v="ESTEBAN  GALDAMEZ" u="1"/>
        <s v="RAUL MATURANA PAPE" u="1"/>
        <s v="RENATO CERDA BARROS" u="1"/>
        <s v="FRANCESCA GIOIA MANSILLA" u="1"/>
        <s v="SELENE SANCHEZ" u="1"/>
        <s v="LUKAS BUCKEL OCQUETEAU" u="1"/>
        <s v="ANTONIO LLOMPART COSMELLI" u="1"/>
        <s v="ALISON CASTILLO" u="1"/>
        <s v="GERARDO ALAMOS " u="1"/>
        <s v="FRANCO HERNANDEZ" u="1"/>
        <s v="GABRIEL ALMARA" u="1"/>
        <s v="YUOUDONG HUANG" u="1"/>
        <s v="BENJAMIN GOMEZ" u="1"/>
        <s v="TIKI LEA-PLAZA" u="1"/>
        <s v="MAX BULNES LABRA" u="1"/>
        <s v="TOMAS GARRIDO RUZ" u="1"/>
        <s v="JORGE ARTURO ESPARZA" u="1"/>
        <s v="NICOLAS BULNES LABRA" u="1"/>
        <s v="JOSEFINA SANCHEZ LABBE" u="1"/>
        <s v="CLAUDIO SEPULVEDA EGAÑA" u="1"/>
        <s v="JORGE BERCKEMEYER GOSCH" u="1"/>
        <s v="JUAN DANIEL DIAZ SERRANO" u="1"/>
        <s v="ROBERTO DIAZ" u="1"/>
        <s v="PAULINA BERRIEL" u="1"/>
        <s v="DARIA SHABLOVSKA" u="1"/>
        <s v="TERESITA LARRAIN" u="1"/>
        <s v="FERNANDA TORRES HORTA" u="1"/>
        <s v="ANTONIA GALILEA IZQUIERDO" u="1"/>
        <s v="NICOLAS BURGOS HERMOSILLA" u="1"/>
        <s v="BORIS HERRERA" u="1"/>
        <s v="PILAR SARAVIA" u="1"/>
        <s v="FLORENCIA HIRMAS VALDERRAMA" u="1"/>
        <s v="FERNANDO MEDINA" u="1"/>
        <s v="FRANCISCO VERGARA" u="1"/>
        <s v="JUAN PABLO PERO DOMEYKO" u="1"/>
      </sharedItems>
    </cacheField>
    <cacheField name="BINOMIO" numFmtId="0">
      <sharedItems/>
    </cacheField>
    <cacheField name="EQUIPO" numFmtId="0">
      <sharedItems/>
    </cacheField>
    <cacheField name="To 1ro" numFmtId="0">
      <sharedItems/>
    </cacheField>
    <cacheField name="RANKING2" numFmtId="0" databaseField="0">
      <fieldGroup base="52">
        <discretePr count="17">
          <x v="2"/>
          <x v="3"/>
          <x v="2"/>
          <x v="3"/>
          <x v="0"/>
          <x v="2"/>
          <x v="7"/>
          <x v="3"/>
          <x v="3"/>
          <x v="2"/>
          <x v="5"/>
          <x v="2"/>
          <x v="4"/>
          <x v="2"/>
          <x v="8"/>
          <x v="6"/>
          <x v="1"/>
        </discretePr>
        <groupItems count="9">
          <m/>
          <s v="120/160"/>
          <s v="Grupo1"/>
          <s v="Grupo2"/>
          <s v="120 AD"/>
          <s v="120 YR"/>
          <s v="79 AD"/>
          <s v="20 AD"/>
          <s v="160 AD"/>
        </groupItems>
      </fieldGroup>
    </cacheField>
    <cacheField name="Cat2" numFmtId="0" databaseField="0">
      <fieldGroup base="1">
        <discretePr count="3">
          <x v="1"/>
          <x v="1"/>
          <x v="0"/>
        </discretePr>
        <groupItems count="2">
          <m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tias Alamos" refreshedDate="43795.849365046299" createdVersion="5" refreshedVersion="5" minRefreshableVersion="3" recordCount="65">
  <cacheSource type="worksheet">
    <worksheetSource ref="A1:BO1" sheet="Base"/>
  </cacheSource>
  <cacheFields count="69">
    <cacheField name="Carrera" numFmtId="0">
      <sharedItems containsBlank="1" count="11">
        <s v="LLAYLLAY 19 I"/>
        <m u="1"/>
        <s v="EL CUADRO II" u="1"/>
        <s v="LLAYLLAY III" u="1"/>
        <s v="BIO BIO" u="1"/>
        <s v="LLAYLLAY I" u="1"/>
        <s v="EL CUADRO I" u="1"/>
        <s v="EL CUADRO III" u="1"/>
        <s v="MATETIC" u="1"/>
        <s v="LLAYLLAY II" u="1"/>
        <s v="EL PANGUE" u="1"/>
      </sharedItems>
    </cacheField>
    <cacheField name="Cat" numFmtId="0">
      <sharedItems containsBlank="1" count="3">
        <s v="FEI"/>
        <s v="NAC"/>
        <m u="1"/>
      </sharedItems>
      <fieldGroup par="68"/>
    </cacheField>
    <cacheField name="D Rank" numFmtId="0">
      <sharedItems containsSemiMixedTypes="0" containsString="0" containsNumber="1" containsInteger="1" minValue="80" maxValue="120"/>
    </cacheField>
    <cacheField name="D real" numFmtId="0">
      <sharedItems containsSemiMixedTypes="0" containsString="0" containsNumber="1" containsInteger="1" minValue="80" maxValue="120"/>
    </cacheField>
    <cacheField name="Edad" numFmtId="0">
      <sharedItems/>
    </cacheField>
    <cacheField name="ns1:Position" numFmtId="0">
      <sharedItems/>
    </cacheField>
    <cacheField name="ns1:PosStatus" numFmtId="0">
      <sharedItems containsBlank="1" count="3">
        <s v="R"/>
        <s v="FTQ"/>
        <m u="1"/>
      </sharedItems>
    </cacheField>
    <cacheField name="ns1:PosStatusComplement" numFmtId="0">
      <sharedItems/>
    </cacheField>
    <cacheField name="ns1:PosStatusComplementData" numFmtId="0">
      <sharedItems/>
    </cacheField>
    <cacheField name="ns1:CompetitorFEIID" numFmtId="0">
      <sharedItems containsBlank="1" containsMixedTypes="1" containsNumber="1" containsInteger="1" minValue="10118325" maxValue="10118325"/>
    </cacheField>
    <cacheField name="ns1:CompetitorFirstname" numFmtId="0">
      <sharedItems/>
    </cacheField>
    <cacheField name="ns1:CompetitorFamilyname" numFmtId="0">
      <sharedItems/>
    </cacheField>
    <cacheField name="ns1:HorseFEIID" numFmtId="0">
      <sharedItems containsBlank="1"/>
    </cacheField>
    <cacheField name="ns1:HorseCompleteName" numFmtId="0">
      <sharedItems/>
    </cacheField>
    <cacheField name="ns1:Prize" numFmtId="0">
      <sharedItems containsNonDate="0" containsString="0" containsBlank="1"/>
    </cacheField>
    <cacheField name="ns1:PrizeCurrency" numFmtId="0">
      <sharedItems/>
    </cacheField>
    <cacheField name="ns1:IsWNominated" numFmtId="0">
      <sharedItems containsNonDate="0" containsString="0" containsBlank="1"/>
    </cacheField>
    <cacheField name="ns1:TeamNF" numFmtId="0">
      <sharedItems/>
    </cacheField>
    <cacheField name="ns1:CompetingFor" numFmtId="0">
      <sharedItems/>
    </cacheField>
    <cacheField name="ns1:VetFirstInspElimCode" numFmtId="0">
      <sharedItems/>
    </cacheField>
    <cacheField name="ns1:AvgSpeed1" numFmtId="0">
      <sharedItems/>
    </cacheField>
    <cacheField name="ns1:RideTime1" numFmtId="0">
      <sharedItems/>
    </cacheField>
    <cacheField name="ns1:VetGateElimCode1" numFmtId="0">
      <sharedItems containsBlank="1"/>
    </cacheField>
    <cacheField name="ns1:AvgSpeed2" numFmtId="0">
      <sharedItems/>
    </cacheField>
    <cacheField name="ns1:RideTime2" numFmtId="0">
      <sharedItems containsBlank="1"/>
    </cacheField>
    <cacheField name="ns1:VetGateElimCode2" numFmtId="0">
      <sharedItems containsBlank="1"/>
    </cacheField>
    <cacheField name="ns1:AvgSpeed3" numFmtId="0">
      <sharedItems containsBlank="1"/>
    </cacheField>
    <cacheField name="ns1:RideTime3" numFmtId="0">
      <sharedItems containsBlank="1"/>
    </cacheField>
    <cacheField name="ns1:VetGateElimCode3" numFmtId="0">
      <sharedItems containsBlank="1"/>
    </cacheField>
    <cacheField name="ns1:AvgSpeed4" numFmtId="0">
      <sharedItems containsBlank="1"/>
    </cacheField>
    <cacheField name="ns1:RideTime4" numFmtId="0">
      <sharedItems containsBlank="1"/>
    </cacheField>
    <cacheField name="ns1:VetGateElimCode4" numFmtId="0">
      <sharedItems containsBlank="1"/>
    </cacheField>
    <cacheField name="ns1:AvgSpeed5" numFmtId="0">
      <sharedItems containsBlank="1"/>
    </cacheField>
    <cacheField name="ns1:RideTime5" numFmtId="0">
      <sharedItems containsBlank="1"/>
    </cacheField>
    <cacheField name="ns1:VetGateElimCode5" numFmtId="0">
      <sharedItems containsBlank="1"/>
    </cacheField>
    <cacheField name="ns1:VetGateElimCode6" numFmtId="0">
      <sharedItems containsBlank="1"/>
    </cacheField>
    <cacheField name="ns1:AvgSpeed7" numFmtId="0">
      <sharedItems containsBlank="1"/>
    </cacheField>
    <cacheField name="ns1:RideTime7" numFmtId="0">
      <sharedItems containsBlank="1"/>
    </cacheField>
    <cacheField name="ns1:VetGateElimCode7" numFmtId="0">
      <sharedItems containsBlank="1"/>
    </cacheField>
    <cacheField name="ns1:AvgSpeed8" numFmtId="0">
      <sharedItems containsBlank="1"/>
    </cacheField>
    <cacheField name="ns1:RideTime8" numFmtId="0">
      <sharedItems containsNonDate="0" containsString="0" containsBlank="1"/>
    </cacheField>
    <cacheField name="ns1:VetGateElimCode8" numFmtId="0">
      <sharedItems containsNonDate="0" containsString="0" containsBlank="1"/>
    </cacheField>
    <cacheField name="ns1:AvgSpeed9" numFmtId="0">
      <sharedItems containsNonDate="0" containsString="0" containsBlank="1"/>
    </cacheField>
    <cacheField name="ns1:RideTime9" numFmtId="0">
      <sharedItems containsNonDate="0" containsString="0" containsBlank="1"/>
    </cacheField>
    <cacheField name="ns1:VetGateElimCode9" numFmtId="0">
      <sharedItems containsNonDate="0" containsString="0" containsBlank="1"/>
    </cacheField>
    <cacheField name="ns1:AvgSpeed10" numFmtId="0">
      <sharedItems containsNonDate="0" containsString="0" containsBlank="1"/>
    </cacheField>
    <cacheField name="ns1:RideTime10" numFmtId="0">
      <sharedItems containsNonDate="0" containsString="0" containsBlank="1"/>
    </cacheField>
    <cacheField name="ns1:VetFinalInspElimCode" numFmtId="0">
      <sharedItems containsNonDate="0" containsString="0" containsBlank="1"/>
    </cacheField>
    <cacheField name="ns1:BestCondition" numFmtId="0">
      <sharedItems containsNonDate="0" containsString="0" containsBlank="1"/>
    </cacheField>
    <cacheField name="ns1:TotalAvgSpeed" numFmtId="0">
      <sharedItems containsString="0" containsBlank="1" containsNumber="1" minValue="13.32" maxValue="21.41"/>
    </cacheField>
    <cacheField name="ns1:TotalTime" numFmtId="0">
      <sharedItems containsString="0" containsBlank="1" containsNumber="1" containsInteger="1" minValue="5893" maxValue="31195"/>
    </cacheField>
    <cacheField name="Time Adj" numFmtId="0">
      <sharedItems containsMixedTypes="1" containsNumber="1" containsInteger="1" minValue="13774" maxValue="31195"/>
    </cacheField>
    <cacheField name="RANKING" numFmtId="0">
      <sharedItems containsBlank="1" count="17">
        <s v="120/160 AD"/>
        <s v="120/160 YR"/>
        <s v="80 AD"/>
        <s v="80 YR"/>
        <m u="1"/>
        <s v="40 AD" u="1"/>
        <s v="20 AD" u="1"/>
        <s v="60 YR" u="1"/>
        <s v="40 YR" u="1"/>
        <s v="20 PR" u="1"/>
        <s v="120 YR" u="1"/>
        <s v="20 PP" u="1"/>
        <s v="120 AD" u="1"/>
        <s v="60 AD" u="1"/>
        <s v="160 AD" u="1"/>
        <s v="79 AD" u="1"/>
        <s v="120/160" u="1"/>
      </sharedItems>
      <fieldGroup par="67"/>
    </cacheField>
    <cacheField name="POSICION " numFmtId="0">
      <sharedItems containsMixedTypes="1" containsNumber="1" containsInteger="1" minValue="1" maxValue="33"/>
    </cacheField>
    <cacheField name="tiempo carrera" numFmtId="0">
      <sharedItems/>
    </cacheField>
    <cacheField name="Bono" numFmtId="0">
      <sharedItems containsSemiMixedTypes="0" containsString="0" containsNumber="1" containsInteger="1" minValue="0" maxValue="200"/>
    </cacheField>
    <cacheField name="Dif 1o" numFmtId="164">
      <sharedItems containsMixedTypes="1" containsNumber="1" minValue="-166.56666666666666" maxValue="0"/>
    </cacheField>
    <cacheField name="PTS" numFmtId="165">
      <sharedItems containsSemiMixedTypes="0" containsString="0" containsNumber="1" minValue="0" maxValue="320"/>
    </cacheField>
    <cacheField name="JINETE" numFmtId="0">
      <sharedItems/>
    </cacheField>
    <cacheField name="BINOMIO" numFmtId="0">
      <sharedItems/>
    </cacheField>
    <cacheField name="EQUIPO" numFmtId="0">
      <sharedItems/>
    </cacheField>
    <cacheField name="To 1ro" numFmtId="0">
      <sharedItems/>
    </cacheField>
    <cacheField name="Cat Jinete" numFmtId="0">
      <sharedItems/>
    </cacheField>
    <cacheField name="FEI ID" numFmtId="0">
      <sharedItems/>
    </cacheField>
    <cacheField name="Cat Caballo" numFmtId="0">
      <sharedItems containsNonDate="0" containsString="0" containsBlank="1"/>
    </cacheField>
    <cacheField name="TERMINA" numFmtId="0">
      <sharedItems containsSemiMixedTypes="0" containsString="0" containsNumber="1" containsInteger="1" minValue="0" maxValue="1"/>
    </cacheField>
    <cacheField name="INSCRITO" numFmtId="0">
      <sharedItems containsSemiMixedTypes="0" containsString="0" containsNumber="1" containsInteger="1" minValue="2" maxValue="66"/>
    </cacheField>
    <cacheField name="RANKING2" numFmtId="0" databaseField="0">
      <fieldGroup base="52">
        <discretePr count="17">
          <x v="2"/>
          <x v="3"/>
          <x v="2"/>
          <x v="3"/>
          <x v="0"/>
          <x v="2"/>
          <x v="7"/>
          <x v="3"/>
          <x v="3"/>
          <x v="2"/>
          <x v="5"/>
          <x v="2"/>
          <x v="4"/>
          <x v="2"/>
          <x v="8"/>
          <x v="6"/>
          <x v="1"/>
        </discretePr>
        <groupItems count="9">
          <m/>
          <s v="120/160"/>
          <s v="Grupo1"/>
          <s v="Grupo2"/>
          <s v="120 AD"/>
          <s v="120 YR"/>
          <s v="79 AD"/>
          <s v="20 AD"/>
          <s v="160 AD"/>
        </groupItems>
      </fieldGroup>
    </cacheField>
    <cacheField name="Cat2" numFmtId="0" databaseField="0">
      <fieldGroup base="1">
        <discretePr count="3">
          <x v="1"/>
          <x v="1"/>
          <x v="0"/>
        </discretePr>
        <groupItems count="2">
          <m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tias Alamos" refreshedDate="44466.939953125002" createdVersion="5" refreshedVersion="5" minRefreshableVersion="3" recordCount="240">
  <cacheSource type="worksheet">
    <worksheetSource ref="A1:BJ241" sheet="Base"/>
  </cacheSource>
  <cacheFields count="64">
    <cacheField name="Carrera" numFmtId="0">
      <sharedItems containsBlank="1" count="21">
        <s v="LOS VASCOS 21 I"/>
        <s v="LLAYLLAY 21 I"/>
        <s v="LLAYLLAY 21 II"/>
        <m u="1"/>
        <s v="LLAYLLAY 19 III" u="1"/>
        <s v="EL CUADRO II" u="1"/>
        <s v="LLAYLLAY III" u="1"/>
        <s v="LLAYLLAY 19 V" u="1"/>
        <s v="EL CUADRO 19 I" u="1"/>
        <s v="LLAYLLAY 19 I" u="1"/>
        <s v="BIO BIO" u="1"/>
        <s v="LLAYLLAY IV" u="1"/>
        <s v="LLAYLLAY 19 II" u="1"/>
        <s v="LLAYLLAY I" u="1"/>
        <s v="EL CUADRO 19 II" u="1"/>
        <s v="LLAYLLAY 19 IV" u="1"/>
        <s v="EL CUADRO I" u="1"/>
        <s v="EL CUADRO III" u="1"/>
        <s v="MATETIC" u="1"/>
        <s v="LLAYLLAY II" u="1"/>
        <s v="EL PANGUE" u="1"/>
      </sharedItems>
    </cacheField>
    <cacheField name="Cat" numFmtId="0">
      <sharedItems containsBlank="1" count="3">
        <s v="FEI"/>
        <s v="NAC"/>
        <m u="1"/>
      </sharedItems>
      <fieldGroup par="63"/>
    </cacheField>
    <cacheField name="D Rank" numFmtId="0">
      <sharedItems containsSemiMixedTypes="0" containsString="0" containsNumber="1" containsInteger="1" minValue="40" maxValue="120"/>
    </cacheField>
    <cacheField name="D real" numFmtId="0">
      <sharedItems containsSemiMixedTypes="0" containsString="0" containsNumber="1" containsInteger="1" minValue="38" maxValue="121"/>
    </cacheField>
    <cacheField name="Edad" numFmtId="0">
      <sharedItems/>
    </cacheField>
    <cacheField name="ns1:Position" numFmtId="0">
      <sharedItems containsBlank="1"/>
    </cacheField>
    <cacheField name="ns1:PosStatus" numFmtId="0">
      <sharedItems containsBlank="1" count="3">
        <s v="R"/>
        <s v="FTQ"/>
        <m u="1"/>
      </sharedItems>
    </cacheField>
    <cacheField name="ns1:PosStatusComplement" numFmtId="0">
      <sharedItems containsBlank="1"/>
    </cacheField>
    <cacheField name="ns1:PosStatusComplementData" numFmtId="0">
      <sharedItems containsBlank="1"/>
    </cacheField>
    <cacheField name="ns1:CompetitorFEIID" numFmtId="0">
      <sharedItems containsBlank="1"/>
    </cacheField>
    <cacheField name="ns1:CompetitorFirstname" numFmtId="0">
      <sharedItems/>
    </cacheField>
    <cacheField name="ns1:CompetitorFamilyname" numFmtId="0">
      <sharedItems/>
    </cacheField>
    <cacheField name="ns1:HorseFEIID" numFmtId="0">
      <sharedItems containsBlank="1"/>
    </cacheField>
    <cacheField name="ns1:HorseCompleteName" numFmtId="0">
      <sharedItems/>
    </cacheField>
    <cacheField name="ns1:Prize" numFmtId="0">
      <sharedItems containsNonDate="0" containsString="0" containsBlank="1"/>
    </cacheField>
    <cacheField name="ns1:PrizeCurrency" numFmtId="0">
      <sharedItems containsBlank="1"/>
    </cacheField>
    <cacheField name="ns1:IsWNominated" numFmtId="0">
      <sharedItems containsNonDate="0" containsString="0" containsBlank="1"/>
    </cacheField>
    <cacheField name="ns1:TeamNF" numFmtId="0">
      <sharedItems containsBlank="1"/>
    </cacheField>
    <cacheField name="ns1:CompetingFor" numFmtId="0">
      <sharedItems containsBlank="1"/>
    </cacheField>
    <cacheField name="ns1:VetFirstInspElimCode" numFmtId="0">
      <sharedItems containsBlank="1"/>
    </cacheField>
    <cacheField name="ns1:AvgSpeed1" numFmtId="0">
      <sharedItems containsBlank="1"/>
    </cacheField>
    <cacheField name="ns1:RideTime1" numFmtId="0">
      <sharedItems containsBlank="1"/>
    </cacheField>
    <cacheField name="ns1:VetGateElimCode1" numFmtId="0">
      <sharedItems containsBlank="1"/>
    </cacheField>
    <cacheField name="ns1:AvgSpeed2" numFmtId="0">
      <sharedItems containsBlank="1"/>
    </cacheField>
    <cacheField name="ns1:RideTime2" numFmtId="0">
      <sharedItems containsBlank="1"/>
    </cacheField>
    <cacheField name="ns1:VetGateElimCode2" numFmtId="0">
      <sharedItems containsBlank="1"/>
    </cacheField>
    <cacheField name="ns1:AvgSpeed3" numFmtId="0">
      <sharedItems containsBlank="1"/>
    </cacheField>
    <cacheField name="ns1:RideTime3" numFmtId="0">
      <sharedItems containsBlank="1"/>
    </cacheField>
    <cacheField name="ns1:VetGateElimCode3" numFmtId="0">
      <sharedItems containsBlank="1"/>
    </cacheField>
    <cacheField name="ns1:AvgSpeed4" numFmtId="0">
      <sharedItems containsBlank="1"/>
    </cacheField>
    <cacheField name="ns1:RideTime4" numFmtId="0">
      <sharedItems containsBlank="1"/>
    </cacheField>
    <cacheField name="ns1:VetGateElimCode4" numFmtId="0">
      <sharedItems containsBlank="1"/>
    </cacheField>
    <cacheField name="ns1:AvgSpeed5" numFmtId="0">
      <sharedItems containsBlank="1"/>
    </cacheField>
    <cacheField name="ns1:RideTime5" numFmtId="0">
      <sharedItems containsBlank="1"/>
    </cacheField>
    <cacheField name="ns1:VetGateElimCode5" numFmtId="0">
      <sharedItems containsBlank="1"/>
    </cacheField>
    <cacheField name="ns1:VetGateElimCode6" numFmtId="0">
      <sharedItems containsBlank="1"/>
    </cacheField>
    <cacheField name="ns1:AvgSpeed7" numFmtId="0">
      <sharedItems containsBlank="1"/>
    </cacheField>
    <cacheField name="ns1:RideTime7" numFmtId="0">
      <sharedItems containsBlank="1"/>
    </cacheField>
    <cacheField name="ns1:VetGateElimCode7" numFmtId="0">
      <sharedItems containsBlank="1"/>
    </cacheField>
    <cacheField name="ns1:AvgSpeed8" numFmtId="0">
      <sharedItems containsBlank="1"/>
    </cacheField>
    <cacheField name="ns1:RideTime8" numFmtId="0">
      <sharedItems containsBlank="1"/>
    </cacheField>
    <cacheField name="ns1:VetGateElimCode8" numFmtId="0">
      <sharedItems containsNonDate="0" containsString="0" containsBlank="1"/>
    </cacheField>
    <cacheField name="ns1:AvgSpeed9" numFmtId="0">
      <sharedItems containsNonDate="0" containsString="0" containsBlank="1"/>
    </cacheField>
    <cacheField name="ns1:RideTime9" numFmtId="0">
      <sharedItems containsNonDate="0" containsString="0" containsBlank="1"/>
    </cacheField>
    <cacheField name="ns1:VetGateElimCode9" numFmtId="0">
      <sharedItems containsNonDate="0" containsString="0" containsBlank="1"/>
    </cacheField>
    <cacheField name="ns1:AvgSpeed10" numFmtId="0">
      <sharedItems containsNonDate="0" containsString="0" containsBlank="1"/>
    </cacheField>
    <cacheField name="ns1:RideTime10" numFmtId="0">
      <sharedItems containsNonDate="0" containsString="0" containsBlank="1"/>
    </cacheField>
    <cacheField name="ns1:VetFinalInspElimCode" numFmtId="0">
      <sharedItems containsNonDate="0" containsString="0" containsBlank="1"/>
    </cacheField>
    <cacheField name="ns1:BestCondition" numFmtId="0">
      <sharedItems containsNonDate="0" containsString="0" containsBlank="1"/>
    </cacheField>
    <cacheField name="ns1:TotalAvgSpeed" numFmtId="0">
      <sharedItems containsString="0" containsBlank="1" containsNumber="1" minValue="11.19" maxValue="22.56"/>
    </cacheField>
    <cacheField name="ns1:TotalTime" numFmtId="0">
      <sharedItems containsString="0" containsBlank="1" containsNumber="1" containsInteger="1" minValue="4586" maxValue="28318"/>
    </cacheField>
    <cacheField name="Time Adj" numFmtId="0">
      <sharedItems containsMixedTypes="1" containsNumber="1" containsInteger="1" minValue="7377" maxValue="28318"/>
    </cacheField>
    <cacheField name="RANKING" numFmtId="0">
      <sharedItems containsBlank="1" count="22">
        <s v="120/160 AD"/>
        <s v="120/160 YR"/>
        <s v="100 AD"/>
        <s v="100 YR"/>
        <s v="80 AD"/>
        <s v="80 YR"/>
        <s v="40 AD"/>
        <s v="40 YR"/>
        <m u="1"/>
        <s v="60 CU" u="1"/>
        <s v="20 AD" u="1"/>
        <s v="60 YR" u="1"/>
        <s v="20 PR" u="1"/>
        <s v=" " u="1"/>
        <s v="20 YR" u="1"/>
        <s v="120 YR" u="1"/>
        <s v="20 PP" u="1"/>
        <s v="120 AD" u="1"/>
        <s v="60 AD" u="1"/>
        <s v="160 AD" u="1"/>
        <s v="79 AD" u="1"/>
        <s v="120/160" u="1"/>
      </sharedItems>
      <fieldGroup par="62"/>
    </cacheField>
    <cacheField name="POSICION " numFmtId="0">
      <sharedItems containsMixedTypes="1" containsNumber="1" containsInteger="1" minValue="1" maxValue="28"/>
    </cacheField>
    <cacheField name="tiempo carrera" numFmtId="0">
      <sharedItems/>
    </cacheField>
    <cacheField name="Bono" numFmtId="0">
      <sharedItems containsSemiMixedTypes="0" containsString="0" containsNumber="1" containsInteger="1" minValue="0" maxValue="200"/>
    </cacheField>
    <cacheField name="Dif 1o" numFmtId="164">
      <sharedItems containsMixedTypes="1" containsNumber="1" minValue="-115.16666666666666" maxValue="0"/>
    </cacheField>
    <cacheField name="PTS" numFmtId="165">
      <sharedItems containsSemiMixedTypes="0" containsString="0" containsNumber="1" minValue="0" maxValue="321"/>
    </cacheField>
    <cacheField name="JINETE" numFmtId="0">
      <sharedItems containsBlank="1" count="513">
        <s v="MARTIN GARCIA LAZO"/>
        <s v="LORETO HENRIQUEZ PEREZ"/>
        <s v="MANUELA VALENZUELA VARGAS"/>
        <s v="LUKAS BUCKEL OCQUETEAU"/>
        <s v="CATALINA ORTUZAR ORPHANOPOULOS"/>
        <s v="FELIPE SAT YABER"/>
        <s v="ANDRE ALVAREZ"/>
        <s v="CLAUDIO CORNEJO CABEZAS"/>
        <s v="JOSE PEDRO VARELA ALFONSO"/>
        <s v="MARIA ROSA BARAHONA VARGAS"/>
        <s v="PEDRO PABLO  GÓMEZ MARTÍNEZ"/>
        <s v="RENE VALENZUELA FUENTES"/>
        <s v="CRISTOBAL LARRAIN ARJONA"/>
        <s v="VICTOR IGNACIO KEHR HERRERA"/>
        <s v="VICENTE  LARRAIN ARJONA"/>
        <s v="BORJA MAYOL"/>
        <s v="JESUS MAXIMILIANO CERPA VERA"/>
        <s v="CRISTOBAL JESUS ROJAS SANCHEZ"/>
        <s v="PEDRO TOMAS VARELA CERDA"/>
        <s v="FLORENCIA CARDONE ALMARZA"/>
        <s v="DAVID RAMIREZ FUENTES"/>
        <s v="MICAELA TORRES HORTA"/>
        <s v="JUAN JOSE SEARLE MARTINEZ"/>
        <s v="NICOLAS SCHMIDT GONZALEZ"/>
        <s v="MAXI WIMMER"/>
        <s v="ORLANDO VILLALOBOS"/>
        <s v="JORGE ESPARZA ROJAS"/>
        <s v="MACARENA SUAZO ZEPEDA"/>
        <s v="MAUD BREYNE"/>
        <s v="OSCAR TAHAN"/>
        <s v="PABLO LLOMPART"/>
        <s v="EDUARDO BAEZA"/>
        <s v="MATIAS  LILLO"/>
        <s v="DANIEL OLIVARES"/>
        <s v="MAURICIO GONZALEZ"/>
        <s v="JOSEFINA MATURANA FELL"/>
        <s v="CARLA O'NELL"/>
        <s v="ALVARO LLOMPART GRIMM"/>
        <s v="FERNANDA TORRES HORTA"/>
        <s v="LUCIANO CACERES"/>
        <s v="AGUSTIN ARENAS"/>
        <s v="ELISA  RIOS GARCIA HUIDOBRO"/>
        <s v="AMPARO LOPEZ HORTA"/>
        <s v="AMELIA  LARRAIN"/>
        <s v="CONSUELO MARCHANT CARDENAS"/>
        <s v="VICENTE MAYOL LARRAIN"/>
        <s v="NICOLAS SILVA"/>
        <s v="RAFAELA CORTES"/>
        <s v="JOSEFA AGUILERA"/>
        <s v="FLORENCIA CATALINA CERPA VERA"/>
        <s v="PIA SANCHEZ"/>
        <s v="JUAN FRANCISCO DEL CANTO"/>
        <s v="ANDRES  POBLETE SALCEDO"/>
        <s v="RAIMUNDO UNDURRAGA MUJICA"/>
        <s v="MARIA JOSE QUEZADA"/>
        <s v="JOSE IGNACIO POLLONI  VIVERO"/>
        <s v="FELIPE AREVALO"/>
        <s v="FRANCISCO  VALDEVENITO"/>
        <s v="DIEGO TAGLE GALILEA"/>
        <s v="JOSE  ELIAS  RISHMAWI"/>
        <s v="JORGE ESPARZA POBLETE"/>
        <s v="VICTOR RIOS SALAS"/>
        <s v="INES  ALAMOS"/>
        <s v="SEBASTIAN IRRIBARRA CONA"/>
        <s v="MARIA RISHMAWI"/>
        <s v="SERGIO ULLOA C"/>
        <s v="PEDRO  BALMACEDA TAGLE"/>
        <s v="RENI  MULLER"/>
        <s v="CAMILA QUEZADAS"/>
        <s v="GABRIEL AGUSTIN ALMARA"/>
        <s v="MATIAS ALAMOS"/>
        <s v="CARLOS LETELIER SIVORI"/>
        <s v="RICARDO ALMARA"/>
        <s v="ANDRES VELASQUEZ"/>
        <s v="ANDREA VARGAS"/>
        <s v="LINDA SCHUNEMANN"/>
        <s v="JUAN PABLO  THOMSEN"/>
        <s v="ANGIE ONATE PRIETO"/>
        <s v="EMMA LETELIER"/>
        <s v="OLIVIA ALAMOS"/>
        <s v="VALENTINA LETELIER"/>
        <s v="FRANCISCO  EGUIGUREN VALDÉS"/>
        <s v="CATALINA LLORENS CLARK"/>
        <s v="MAURO VILLEGAS CARVALLO"/>
        <s v="ALVARO  LLOMPART COSMELLI"/>
        <s v="FRANCISCA TORCHE"/>
        <s v="PAULA LLORENS CLARK"/>
        <s v="TRINIDAD VALENZUELA FUENTES"/>
        <s v="HELENA CERPA PINOCHET"/>
        <s v="ANDRES GATICA JOLFRE"/>
        <s v="FRANCISCO BOETSCH VICUÑA"/>
        <s v="NELSON CID ARRAYA"/>
        <s v="ANGEL CASTILLO"/>
        <s v="MATIAS ALONSO ASCUI"/>
        <s v="ERNESTO  DE LA FUENTE FUENZALIDA"/>
        <s v="CARLOS  SILVA ESCOBAR"/>
        <s v="VICENTE PARRA QUINTEROS"/>
        <s v="RUBEN PARRA"/>
        <s v="RAFAEL  CARRERE"/>
        <s v="CARLOS HIRMAS YUNIS"/>
        <s v="FELIPE STANDEN THOMSEN"/>
        <s v="JOAQUIN LAGOS VELASCO"/>
        <s v="AGUSTIN MARTINEZ"/>
        <s v="JOAQUIN NEUFELD"/>
        <s v="JUAN PABLO CRISTI"/>
        <s v="LUCIANO ALMARA"/>
        <s v="ALISON CASTILLO"/>
        <s v="AGUSTINA CASTILLO"/>
        <s v="FERNANDO LAGOS DIAZ"/>
        <s v="FERNANDA MANZUR"/>
        <s v="CRISTIAN CORNEJO CABEZAS"/>
        <s v="PILAR TORREALBA"/>
        <s v="EMILIA PATTERSON"/>
        <s v="JOSE ANDRES  POBLETE SALCEDO"/>
        <s v="OSVALDO ARAYA URZUA"/>
        <s v="ALVARO COX MUJICA"/>
        <s v="SEBASTIAN SALINAS"/>
        <s v="BELEN RISHMAWI"/>
        <s v="GABRIEL BRAVO CABEZAS"/>
        <s v="FRANCESCA GIOIA MANSILLA"/>
        <s v="BRUNO CALTAGIRONE"/>
        <s v="PABLO VALDES RAMIREZ"/>
        <s v="PEDRO MAYOL LARRAIN"/>
        <s v="TOMAS LUDWIG"/>
        <s v="EMILIA FUENTES"/>
        <s v="ADRIANA PANTOJA CONTRERAA"/>
        <s v="MIGUEL RUIZ-TAGLE"/>
        <s v="JUAN EDUARDO SPOERER DE LA SOTTA"/>
        <s v="ALFREDO SAT YABER"/>
        <s v="JONATHAN VALDES"/>
        <s v="MARIA PAZ VARGAS"/>
        <s v="FELIPE ARTHUR UGARTE"/>
        <s v="JAIME BARRIENTOS RAMIREZ"/>
        <s v="CAMILA LARRAIN DOERNER"/>
        <s v="JAVIERA LAGOS DIAZ"/>
        <s v="JOSE ANTONIO ACHONDO"/>
        <m u="1"/>
        <s v="SOFIA GARCIA BONGOLL" u="1"/>
        <s v="JUAN IGNACIO CARDONE PALACIOS" u="1"/>
        <s v="AGUSTINA MONTT" u="1"/>
        <s v="BRYAN VALDEBENITO" u="1"/>
        <s v="GUILLERMO TORO TASSARA" u="1"/>
        <s v="PAULA FUENTEALBA MONTEBRUNO" u="1"/>
        <s v="JOSE SEGUEL" u="1"/>
        <s v="MAUREEN POOLEY TOPANI" u="1"/>
        <s v="SAMANTHA YATES" u="1"/>
        <s v="NICOLAS BURGOS HERMOSILLA" u="1"/>
        <s v="SVENJA EICHLER" u="1"/>
        <s v="AARON  AMESTICA OLEA" u="1"/>
        <s v="KAREN GOMEZ" u="1"/>
        <s v="VICENTE IRARRAZABAL" u="1"/>
        <s v="FERNANDA ZUÑIGA JORY" u="1"/>
        <s v="CARLA O´NELL" u="1"/>
        <s v="JOSE TOMAS  VALENZUELA" u="1"/>
        <s v="MANUEL BULNES " u="1"/>
        <s v="MARIIA SHABLOSKA" u="1"/>
        <s v="MAURICO ROGEL SILVA" u="1"/>
        <s v="LUIS TILLERIA VELASQUEZ" u="1"/>
        <s v="VALERIA WINKELMANN" u="1"/>
        <s v="FRANCISCA SANTA CRUZ MANRIQUEZ" u="1"/>
        <s v="RENATA REINOSO" u="1"/>
        <s v="PILAR SARAVIA" u="1"/>
        <s v="ANTONIA KIMBER VERGARA" u="1"/>
        <s v="JORGE GELDRES" u="1"/>
        <s v="BETZABETH GOMEZ PEREZ" u="1"/>
        <s v="ANA MARIA SPOERER" u="1"/>
        <s v="MEDARDO RAGA" u="1"/>
        <s v="BENJAMIN GOMEZ" u="1"/>
        <s v="DAMIEN  DE LA PANOUSE" u="1"/>
        <s v="LORENZO LUIS ASTE FERRARIO" u="1"/>
        <s v="SANTIAGO UGARTE" u="1"/>
        <s v="JOSÉ ELIAS RISHMAWI" u="1"/>
        <s v="CRISTIAN  JARA" u="1"/>
        <s v="ANDRES MENDEZ" u="1"/>
        <s v="PATRICIO BUSTAMANTE COURT" u="1"/>
        <s v="RAMIRO MANSILLA" u="1"/>
        <s v="DIEGO  OYANEDEL" u="1"/>
        <s v="MARIANN SEGLEM" u="1"/>
        <s v="MARTIN BULNES" u="1"/>
        <s v="FERNANDO DE PEÑA" u="1"/>
        <s v="CRISTIAN  HERRERA" u="1"/>
        <s v="MAURICO ROGEL ROGEL" u="1"/>
        <s v="CRISTOBAL MENDEZ MONTERO" u="1"/>
        <s v="JAVIERA GAJARDO ARAOS" u="1"/>
        <s v="NICOLAS DONOSO" u="1"/>
        <s v="CAMILA PAZDIREK" u="1"/>
        <s v="MAXIMILIANO  CORREA ARIZTIA" u="1"/>
        <s v="JUAN GOMEZ" u="1"/>
        <s v="FRANCO HERNANDEZ" u="1"/>
        <s v="JOSEFINA SANCHEZ LABBE" u="1"/>
        <s v="JORGE RUIZ-TAGLE" u="1"/>
        <s v="GUILLERMO  TORO TASSARA" u="1"/>
        <s v="EMA SANCHEZ" u="1"/>
        <s v="CARLOS SABBAGH PISANO" u="1"/>
        <s v="XIUYAN ZHANG" u="1"/>
        <s v="MIGUEL URRA" u="1"/>
        <s v="JAVIERA SEPULVEDA" u="1"/>
        <s v="MARTIN CARRERE" u="1"/>
        <s v="FRANCISCO  MARTIN" u="1"/>
        <s v="MARTINA RODRIGUEZ" u="1"/>
        <s v="BENJAMIN MELERO FONTAINE" u="1"/>
        <s v="TIKI LEA-PLAZA" u="1"/>
        <s v="RAUL SEPULVEDA" u="1"/>
        <s v="AMELIA LARRAIN A" u="1"/>
        <s v="RONNAL RENATO CERDA BEAS" u="1"/>
        <s v="GABRIEL ALMARA" u="1"/>
        <s v="VARINA SIMUNOVIC" u="1"/>
        <s v="LUCIA FERNANDEZ" u="1"/>
        <s v="VIKTORIA MOLNAR" u="1"/>
        <s v="GRISELDA CONRAD" u="1"/>
        <s v="PABLO  LLOMPART GARCIA HUIDOBRO" u="1"/>
        <s v="RODOLFO FUENZALIDA SANHUEZA" u="1"/>
        <s v="LUIS RODRIGUEZ" u="1"/>
        <s v="GABRIEL MORGUI" u="1"/>
        <s v="ANTONELLA GIRONA" u="1"/>
        <s v="BELEN  SANTIBANEZ" u="1"/>
        <s v="DIEGO BULNES LABRA" u="1"/>
        <s v="NATHALIE WEEMAELS" u="1"/>
        <s v="MARIA JOSE GARAT" u="1"/>
        <s v="BELEN FIGUERAS" u="1"/>
        <s v="DOMINGO SPOERER VERGARA" u="1"/>
        <s v="PAULINA BERRIEL" u="1"/>
        <s v="ANDRES ARTIGAS ESPINOZA" u="1"/>
        <s v="CAMILA HERRERA CRUZ" u="1"/>
        <s v="TRINIDAD SANTA CRUZ MANRIQUEZ" u="1"/>
        <s v="IVANA IGLESIASBRICKLES" u="1"/>
        <s v="PABLO  VALDES  SALINAS" u="1"/>
        <s v="STEFANO ROSSI" u="1"/>
        <s v="DANIELA BRAVO" u="1"/>
        <s v="ORNELLA BALDUCCI MOULINIE" u="1"/>
        <s v="CONSTANZA BERCKEMEYER" u="1"/>
        <s v="SOFIA LLORENS CLARK" u="1"/>
        <s v="MARIA JOSE CHADWICK" u="1"/>
        <s v="GERARDO ALAMOS " u="1"/>
        <s v="FELIPE PERO DOMEYKO" u="1"/>
        <s v="JUAN DE DIOS LARRAIN" u="1"/>
        <s v="JUAN  RIOS " u="1"/>
        <s v="MAURICIO ROGEL SILVA" u="1"/>
        <s v="AARON FONDI" u="1"/>
        <s v="MARTIN BULNES LABRA" u="1"/>
        <s v="JOSE MANUEL OLIVO HERNANDEZ" u="1"/>
        <s v="ERNESTO  DE LA FUENTE FUENZALIDA" u="1"/>
        <s v="DIEGO MC ALISTER" u="1"/>
        <s v="PABLO  VALDES RAMIREZ" u="1"/>
        <s v="HE  YIXUAN " u="1"/>
        <s v="JOSE SPOERER VERGARA" u="1"/>
        <s v="SELENE SANCHEZ" u="1"/>
        <s v="ANTONIA MATURANA" u="1"/>
        <s v="LUIS SANTOS " u="1"/>
        <s v="EMILIO BENOIT" u="1"/>
        <s v="MARIIA SHABLOVSKA" u="1"/>
        <s v="SUI  BO " u="1"/>
        <s v="MANUEL BULNES LABRA" u="1"/>
        <s v="HELENA EMPERATEIZ CERPA PINOCHET" u="1"/>
        <s v="PEDRO  DEL CAMPO SALINAS" u="1"/>
        <s v="MARIA CECILIA CARRERE" u="1"/>
        <s v="JUAN CARLOS  RIESCO" u="1"/>
        <s v="MARIO ARTUS" u="1"/>
        <s v="JOSE CAIO FRISONI VAS GUIMARAES" u="1"/>
        <s v="CAMILA SANCHEZ" u="1"/>
        <s v="YUOUDONG HUANG" u="1"/>
        <s v="FRANCISCO VERGARA" u="1"/>
        <s v="SEBASTIAN BRINTRUP" u="1"/>
        <s v="JOSEFINA ROLT" u="1"/>
        <s v="MARIA IGNACIA SAT YABER" u="1"/>
        <s v="MARCELA  COTO NIELSEN" u="1"/>
        <s v="ROSARIO  SALINAS BARROS" u="1"/>
        <s v="NELSON CID" u="1"/>
        <s v="MACKAI GREASLEY" u="1"/>
        <s v="PATRICIA FEKETE" u="1"/>
        <s v="JOSE BANETA" u="1"/>
        <s v="FRANCISCO VILLAROEL IGLESIASBRICKLES" u="1"/>
        <s v="ISIDORA HIRMAS VALDERRAMA" u="1"/>
        <s v="MARIA FRANCISCA SALES BRAGADO" u="1"/>
        <s v="ISABEL BACHELET COTO" u="1"/>
        <s v="CARLOS  SABBAGH PISANO" u="1"/>
        <s v="MIGUEL MELNICK" u="1"/>
        <s v="DIEGO FUENTES" u="1"/>
        <s v="FRANCISCO VILLAROEL" u="1"/>
        <s v="ARMANDO JOSE HARGOUS MIDDLETON" u="1"/>
        <s v="HELENA HEMPERATEIZ CERPA PINOCHET" u="1"/>
        <s v="CLAUDIO POBLETE BARRERA" u="1"/>
        <s v="ESTEBAN  GALDAMES CASORZO" u="1"/>
        <s v="BARBARA DOMONT" u="1"/>
        <s v="JUAN JOSE CALONGE" u="1"/>
        <s v="FLORENCIA DIAZ PELETEIRO" u="1"/>
        <s v="RENZO  ALVARADO BAHAMONDES" u="1"/>
        <s v="PATRICIA SANCHEZ" u="1"/>
        <s v="MARIA SHABLOSKA" u="1"/>
        <s v="DAVID RAMIREZ AGUILERA" u="1"/>
        <s v="VALENTINA MENDEZ" u="1"/>
        <s v="RENI  MULLER KNOOP" u="1"/>
        <s v="ENRIQUE NEF VALDES" u="1"/>
        <s v="MARIA JOSE GAMEROS ALVAREZ TOSTADO" u="1"/>
        <s v="JUAN LUCA RODRIGUEZ" u="1"/>
        <s v="JOSE FARRACH" u="1"/>
        <s v="JOSEFINA BACHELET COTO" u="1"/>
        <s v="GABRIEL CANALES CANALES" u="1"/>
        <s v="JUAN ALVARO GONZALEZ ASBUN" u="1"/>
        <s v="ANTONIA KIMBER" u="1"/>
        <s v="LUIS ANDRES ARTIGAS ESPINOZA" u="1"/>
        <s v="DARIA SHABLOVSKA" u="1"/>
        <s v="PAULA VIAL" u="1"/>
        <s v="CLAUDIO JORQUERA AHUMADA" u="1"/>
        <s v="PEDRO DEL CAMPO SALINAS" u="1"/>
        <s v="ALFONSO GARCIA-HUIDOBRO" u="1"/>
        <s v="VICTOR RIOS GARCIA HUIDOBRO" u="1"/>
        <s v="WILLIAM GREASLEY MAKAI" u="1"/>
        <s v="JESUS CERPA VERA" u="1"/>
        <s v="MATIAS ALONSO ASCUY" u="1"/>
        <s v="LUIS PUEBLA GOMES" u="1"/>
        <s v="PAOLA GOICH" u="1"/>
        <s v="TOMAS GARRIDO RUZ" u="1"/>
        <s v="MARIA CECILIA GODOY" u="1"/>
        <s v="NICOLAS BULNES LABRA" u="1"/>
        <s v="JUAN DE DIOS LARRAIN CALVO" u="1"/>
        <s v="FLORENCIA HIRMAS VALDERRAMA" u="1"/>
        <s v="RODRIGO MOREIRA" u="1"/>
        <s v="INGRID FONK" u="1"/>
        <s v="JIA HUILIN" u="1"/>
        <s v="LUZ MARIA ROJAS" u="1"/>
        <s v="MARIA LUTZ CHAS" u="1"/>
        <s v="CARLOS ORTIZ" u="1"/>
        <s v="MARTIN BUSCHMANN DE SANTOS" u="1"/>
        <s v="OLVIA ALAMOS" u="1"/>
        <s v="JOSE ANTONIO  VICENTE OLIVARI" u="1"/>
        <s v="DARIO CHAMORRO" u="1"/>
        <s v="JUAN CARLOS ALLENDE  " u="1"/>
        <s v="ESTEBAN OLIVARES OSORIO" u="1"/>
        <s v="JOSE IGNACIO VALDIVIESO TAGLE" u="1"/>
        <s v="CAMILA RODRIGUEZ" u="1"/>
        <s v="JUAN DANIEL DIAZ SERRANO" u="1"/>
        <s v="JOSEFINA ARELLANO" u="1"/>
        <s v="JOSE TAHAN" u="1"/>
        <s v="CRISTIAN CALONGE FREIRE" u="1"/>
        <s v="PABLO SOTO" u="1"/>
        <s v="FRANCISCO TORO ESCOBAR" u="1"/>
        <s v="JORGE ARTURO ESPARZA" u="1"/>
        <s v="GUILLERMO BELTRAMI" u="1"/>
        <s v="HECTOR ALMEIDA AYALA" u="1"/>
        <s v="MATIAS LILLO" u="1"/>
        <s v="CONSTANZA DUHALDE PLAZA" u="1"/>
        <s v="BENJAMIN MAYOL" u="1"/>
        <s v="CAMILA  HERRERA" u="1"/>
        <s v="BIAGIO DEMAGLIE PARRA" u="1"/>
        <s v="FEDERICO SCHMIDT GONZALEZ" u="1"/>
        <s v="GONZALO BULNES LLOMPAR" u="1"/>
        <s v="GABRIEL DIAZ DE VALDES" u="1"/>
        <s v="CRISTOBAL ROJAS" u="1"/>
        <s v="FERNANDO HORTA JONES" u="1"/>
        <s v="TARA ANNE GREASLEY" u="1"/>
        <s v="SABINE MATTHEI" u="1"/>
        <s v="JUAN RIOS" u="1"/>
        <s v="EMILIA BARAONA GARCIA" u="1"/>
        <s v="MACARENA ZERBI" u="1"/>
        <s v="MACARENA SUAZO CEPEDA" u="1"/>
        <s v="JUAN PABLO SCHIAPPACASSE CANEPA" u="1"/>
        <s v="SERGIO  MERINO" u="1"/>
        <s v="JUAN PABLO THOMSEN" u="1"/>
        <s v="FERNANDA HERRERA CRUZ" u="1"/>
        <s v="ERNESTO DE LA FUENTE FUENZALIDA" u="1"/>
        <s v="RICARDO THOMSEN" u="1"/>
        <s v="MARJORIE MORALES CONCHA" u="1"/>
        <s v="AMELIA LARRAIN" u="1"/>
        <s v="FELIPE BARAONA UNDURRAGA" u="1"/>
        <s v="TANJA WEBER" u="1"/>
        <s v="EMILIA TREANTACOSTE" u="1"/>
        <s v="SERGIO IVAN  ULLOA" u="1"/>
        <s v="JUAN EDUARDO COX VIAL" u="1"/>
        <s v="JOSE ROJAS" u="1"/>
        <s v="FERNANDA  VILLAR " u="1"/>
        <s v="ISIDORA CAÑAS" u="1"/>
        <s v="JUAN JOSE LARRAIN BULNES" u="1"/>
        <s v="KATA FEKETENE WACHTLER" u="1"/>
        <s v="ANDREA FERNANDEZ" u="1"/>
        <s v="JULIA MONTAGNE" u="1"/>
        <s v="TRINIDAD MARINKOVIC CORTESE" u="1"/>
        <s v="ALEXANDRA BRADBURY GOYCOLEA" u="1"/>
        <s v="JAVIERA GAJARDO" u="1"/>
        <s v="KARIM VON MUHLENBROCK" u="1"/>
        <s v="ANTON LOPEZ " u="1"/>
        <s v="ANTONIO LLOMPART COSMELLI" u="1"/>
        <s v="JUAN GUILLERMO JIMENEZ ROJAS" u="1"/>
        <s v="LUIS HERNAN VALDIVIESO" u="1"/>
        <s v="ISIDORA SANCHEZ LAMOLIATTE" u="1"/>
        <s v="IGNACIO VARGAS MESA" u="1"/>
        <s v="ADRIAN SOTELO" u="1"/>
        <s v="TERESITA OVALLE VERGARA" u="1"/>
        <s v="FRANCISCA  SANTA CRUZ MANRIQUEZ" u="1"/>
        <s v="ROBERTO DIAZ" u="1"/>
        <s v="JORGE BERCKEMEYER GOSCH" u="1"/>
        <s v="FERNANDO MEDINA" u="1"/>
        <s v="MAX BULNES LABRA" u="1"/>
        <s v="BENJAMIN SCHMIDT GONZALEZ" u="1"/>
        <s v="ALEJANDRA  CALDERON" u="1"/>
        <s v="REBECA MEDINA MORE" u="1"/>
        <s v="VICTOR SZECOWKA LATRACH" u="1"/>
        <s v="FRANCISCO  BALVERDE" u="1"/>
        <s v="JUAN CARLOS MENDEZ MENDEZ" u="1"/>
        <s v="PABLO JOSE VALDES SALINAS" u="1"/>
        <s v="JAVIERA  REINOSO RUDZAJS" u="1"/>
        <s v="CLAUDIO SEPULVEDA EGAÑA" u="1"/>
        <s v="EDERSON FERNANDES DA COSTA" u="1"/>
        <s v="DONALD HARRIS" u="1"/>
        <s v="PABLO  FIGUEROA" u="1"/>
        <s v="ESTEBAN  GALDAMEZ" u="1"/>
        <s v="GONZALO  GAJARDO PONCE" u="1"/>
        <s v="FELICITAS  FIGUERAS" u="1"/>
        <s v="JAIME GUZMAN SILVA" u="1"/>
        <s v="TERESITA LARRAIN" u="1"/>
        <s v="JAVIER MELERO" u="1"/>
        <s v="DANTE MARINETTI" u="1"/>
        <s v="NICOLAS SILVA OVALLE" u="1"/>
        <s v="CLAUDIO POBLETE" u="1"/>
        <s v="CAROLYN CHASE-DUNN" u="1"/>
        <s v="EMILIA  IZCUE MINGO" u="1"/>
        <s v="CRISTOBAL BELTRAMIN" u="1"/>
        <s v="BORIS HERRERA" u="1"/>
        <s v="ALEJANDRO VALDES CRUZ" u="1"/>
        <s v="DAVID CASTAÑEDA LEMUS" u="1"/>
        <s v="JESUS RAGA" u="1"/>
        <s v="RICARDO BACHELET" u="1"/>
        <s v="JORGE  BERCKEMEYER GOSCH" u="1"/>
        <s v="CESAR MORABOWEN" u="1"/>
        <s v="MICHAELA SUPEKOVA" u="1"/>
        <s v="FELIPE PERÓ DOMEYKO" u="1"/>
        <s v="ANTONIA GALILEA IZQUIERDO" u="1"/>
        <s v="PABLO LLOMPART GARCIA HUIDOBRO" u="1"/>
        <s v="CATALINA FERNANDEZ" u="1"/>
        <s v="PAOLA ALEJANDRA GOIC CARCAMO" u="1"/>
        <s v="MATIAS LLONA FEUREISEN" u="1"/>
        <s v="ANDRES BULNES MUZARD" u="1"/>
        <s v="MANUEL BULNES MUZARD" u="1"/>
        <s v="CRISTIAN SANCHEZ" u="1"/>
        <s v="JOSE MARIA  BARAONA GARCIA" u="1"/>
        <s v="FELIPE FERNANDEZ QUIROZ" u="1"/>
        <s v="SERGIO IVAN ULLOA" u="1"/>
        <s v="LUCAS VARGAS SANCHEZ" u="1"/>
        <s v="AMANDA VILLAROEL" u="1"/>
        <s v="MERCEDES ANGULO" u="1"/>
        <s v="LUIS TORO" u="1"/>
        <s v="ANTHONY PHILLIPS" u="1"/>
        <s v="VICENTE LARRAIN ARJONA" u="1"/>
        <s v="HECTOR VILAPLANA" u="1"/>
        <s v="SERGIO  HURTADO " u="1"/>
        <s v="AGUSTINA GONZALEZ" u="1"/>
        <s v="JAVIER MORALES" u="1"/>
        <s v="MONICA  PINTO LIMA GRAZIANO" u="1"/>
        <s v="GUSTAVO A COSTA" u="1"/>
        <s v="JERUSA AMESTICA HARRIS " u="1"/>
        <s v="JUAN PABLO MAYOL CALVO" u="1"/>
        <s v="JAVIER MENDEZ YAÑEZ" u="1"/>
        <s v="LUBA LEONI" u="1"/>
        <s v="RENATO CERDA BARROS" u="1"/>
        <s v="DIEGO FUENTES URRUTIA" u="1"/>
        <s v="ESTEBAN DE LA FUENTE ERNST" u="1"/>
        <s v="CRISTOBAL MENDEZ" u="1"/>
        <s v="NICOLAS JIMENEZ" u="1"/>
        <s v="RIKKE KIAER THYGESEN" u="1"/>
        <s v="INGRID  FONCK" u="1"/>
        <s v="RENATO  CERDA BARROS" u="1"/>
        <s v="JOSE DANIEL ANDRADE PAREDES" u="1"/>
        <s v="SALVADOR ALVARADO" u="1"/>
        <s v="ALEXIS  HENRIQUEZ RAMIREZ" u="1"/>
        <s v="PEDRO DIAZ DE VALDES" u="1"/>
        <s v="TERESA SANCHEZ" u="1"/>
        <s v="RAUL MATURANA PAPE" u="1"/>
        <s v="AMALIA GALILEA IZQUIERDO" u="1"/>
        <s v="JUAN PABLO PERO DOMEYKO" u="1"/>
        <s v="FELIPE YCHPAS ESPINOZA" u="1"/>
        <s v="JIMENA BRIZ" u="1"/>
        <s v="JOSE ELIAS RISHMAWI" u="1"/>
        <s v="NICOLAS LARA SOTO" u="1"/>
        <s v="ISIDORA GOMEZ" u="1"/>
        <s v="COLOMBA MATTE TYRER" u="1"/>
        <s v="PAULINO RIOS MORAGA" u="1"/>
        <s v="JOSE TOMAS QUEZADA" u="1"/>
        <s v="PIA CERPA SABATER" u="1"/>
        <s v="INA LABBE" u="1"/>
        <s v="LUCIA SUPERKOVA" u="1"/>
        <s v="ISIDORA VILLAROEL" u="1"/>
        <s v="TRINIDAD MENDEZ" u="1"/>
        <s v="MARCELA COTO NIELSEN" u="1"/>
        <s v="VICENTE MAYOL" u="1"/>
        <s v="HARKEN JENSEN" u="1"/>
        <s v="FELIPE THOMSEN" u="1"/>
        <s v="MARISOL SUAREZ" u="1"/>
        <s v="EMILIA OGALDE" u="1"/>
        <s v="MATIAS ALAMOS CONCHA" u="1"/>
        <s v="PABLO FIGUEROA SILVA" u="1"/>
        <s v="HERNANDO ARENAS" u="1"/>
        <s v="CAROLINE MACKENZIE" u="1"/>
        <s v="FERNANDO RENZ" u="1"/>
        <s v="JOSEFINA CAPUTO" u="1"/>
        <s v="EMILIA JUANA OGALDE" u="1"/>
        <s v="PATRICIO BUSTAMENTE PEREZ" u="1"/>
        <s v="PABLO XAVIER VINTIMILLA" u="1"/>
        <s v="DIEGO OYANEDEL" u="1"/>
        <s v="JUAN CARLOS ONELL" u="1"/>
        <s v="LAURA MORAS" u="1"/>
        <s v="CONSTANZA REPOSI" u="1"/>
        <s v="CAROLINA COX MUJICA " u="1"/>
        <s v="LEON LARRAIN" u="1"/>
        <s v="CARLOS HUMERES SIGALA" u="1"/>
        <s v="AYLIN GOMEZ" u="1"/>
        <s v="NICOLE HAMMERSLEY FONK" u="1"/>
        <s v="ELISA  RIOS GARCIA GUIDOBRO" u="1"/>
        <s v="MARIO OPORTUS" u="1"/>
        <s v="JOSE IGNACIO CORREA SERRA" u="1"/>
        <s v="VICTOR KEHR" u="1"/>
        <s v="ANDRES PEPPI ARONOWSK" u="1"/>
        <s v="SANTIAGO FERNANDEZ ORTUZAR" u="1"/>
        <s v="DIEGO  QUEZADA BASCUÑAN" u="1"/>
      </sharedItems>
    </cacheField>
    <cacheField name="BINOMIO" numFmtId="0">
      <sharedItems/>
    </cacheField>
    <cacheField name="EQUIPO" numFmtId="0">
      <sharedItems/>
    </cacheField>
    <cacheField name="To 1ro" numFmtId="0">
      <sharedItems/>
    </cacheField>
    <cacheField name="RANKING2" numFmtId="0" databaseField="0">
      <fieldGroup base="52">
        <discretePr count="22">
          <x v="2"/>
          <x v="3"/>
          <x v="11"/>
          <x v="12"/>
          <x v="2"/>
          <x v="3"/>
          <x v="2"/>
          <x v="3"/>
          <x v="0"/>
          <x v="10"/>
          <x v="7"/>
          <x v="3"/>
          <x v="2"/>
          <x v="13"/>
          <x v="9"/>
          <x v="5"/>
          <x v="2"/>
          <x v="4"/>
          <x v="2"/>
          <x v="8"/>
          <x v="6"/>
          <x v="1"/>
        </discretePr>
        <groupItems count="14">
          <m/>
          <s v="120/160"/>
          <s v="Grupo1"/>
          <s v="Grupo2"/>
          <s v="120 AD"/>
          <s v="120 YR"/>
          <s v="79 AD"/>
          <s v="20 AD"/>
          <s v="160 AD"/>
          <s v="20 YR"/>
          <s v="60 CU"/>
          <s v="100 AD"/>
          <s v="100 YR"/>
          <s v=" "/>
        </groupItems>
      </fieldGroup>
    </cacheField>
    <cacheField name="Cat2" numFmtId="0" databaseField="0">
      <fieldGroup base="1">
        <discretePr count="3">
          <x v="1"/>
          <x v="1"/>
          <x v="0"/>
        </discretePr>
        <groupItems count="2">
          <m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tias Alamos" refreshedDate="44466.980658912034" createdVersion="5" refreshedVersion="5" minRefreshableVersion="3" recordCount="254">
  <cacheSource type="worksheet">
    <worksheetSource ref="A1:BJ1273" sheet="Base"/>
  </cacheSource>
  <cacheFields count="64">
    <cacheField name="Carrera" numFmtId="0">
      <sharedItems containsBlank="1" count="11">
        <s v="LOS VASCOS 21 I"/>
        <s v="LLAYLLAY 21 I"/>
        <s v="LLAYLLAY 21 II"/>
        <m/>
        <s v="LLAYLLAY 19 III" u="1"/>
        <s v="LLAYLLAY 19 V" u="1"/>
        <s v="EL CUADRO 19 I" u="1"/>
        <s v="LLAYLLAY 19 I" u="1"/>
        <s v="LLAYLLAY 19 II" u="1"/>
        <s v="EL CUADRO 19 II" u="1"/>
        <s v="LLAYLLAY 19 IV" u="1"/>
      </sharedItems>
    </cacheField>
    <cacheField name="Cat" numFmtId="0">
      <sharedItems containsBlank="1" count="3">
        <s v="FEI"/>
        <s v="NAC"/>
        <m/>
      </sharedItems>
      <fieldGroup par="63"/>
    </cacheField>
    <cacheField name="D Rank" numFmtId="0">
      <sharedItems containsString="0" containsBlank="1" containsNumber="1" containsInteger="1" minValue="20" maxValue="120"/>
    </cacheField>
    <cacheField name="D real" numFmtId="0">
      <sharedItems containsString="0" containsBlank="1" containsNumber="1" containsInteger="1" minValue="19" maxValue="121"/>
    </cacheField>
    <cacheField name="Edad" numFmtId="0">
      <sharedItems containsBlank="1"/>
    </cacheField>
    <cacheField name="ns1:Position" numFmtId="0">
      <sharedItems containsBlank="1"/>
    </cacheField>
    <cacheField name="ns1:PosStatus" numFmtId="0">
      <sharedItems containsBlank="1"/>
    </cacheField>
    <cacheField name="ns1:PosStatusComplement" numFmtId="0">
      <sharedItems containsBlank="1"/>
    </cacheField>
    <cacheField name="ns1:PosStatusComplementData" numFmtId="0">
      <sharedItems containsBlank="1"/>
    </cacheField>
    <cacheField name="ns1:CompetitorFEIID" numFmtId="0">
      <sharedItems containsBlank="1"/>
    </cacheField>
    <cacheField name="ns1:CompetitorFirstname" numFmtId="0">
      <sharedItems containsBlank="1"/>
    </cacheField>
    <cacheField name="ns1:CompetitorFamilyname" numFmtId="0">
      <sharedItems containsBlank="1"/>
    </cacheField>
    <cacheField name="ns1:HorseFEIID" numFmtId="0">
      <sharedItems containsBlank="1"/>
    </cacheField>
    <cacheField name="ns1:HorseCompleteName" numFmtId="0">
      <sharedItems containsBlank="1"/>
    </cacheField>
    <cacheField name="ns1:Prize" numFmtId="0">
      <sharedItems containsNonDate="0" containsString="0" containsBlank="1"/>
    </cacheField>
    <cacheField name="ns1:PrizeCurrency" numFmtId="0">
      <sharedItems containsBlank="1"/>
    </cacheField>
    <cacheField name="ns1:IsWNominated" numFmtId="0">
      <sharedItems containsNonDate="0" containsString="0" containsBlank="1"/>
    </cacheField>
    <cacheField name="ns1:TeamNF" numFmtId="0">
      <sharedItems containsBlank="1"/>
    </cacheField>
    <cacheField name="ns1:CompetingFor" numFmtId="0">
      <sharedItems containsBlank="1"/>
    </cacheField>
    <cacheField name="ns1:VetFirstInspElimCode" numFmtId="0">
      <sharedItems containsBlank="1"/>
    </cacheField>
    <cacheField name="ns1:AvgSpeed1" numFmtId="0">
      <sharedItems containsBlank="1"/>
    </cacheField>
    <cacheField name="ns1:RideTime1" numFmtId="0">
      <sharedItems containsBlank="1"/>
    </cacheField>
    <cacheField name="ns1:VetGateElimCode1" numFmtId="0">
      <sharedItems containsBlank="1"/>
    </cacheField>
    <cacheField name="ns1:AvgSpeed2" numFmtId="0">
      <sharedItems containsBlank="1"/>
    </cacheField>
    <cacheField name="ns1:RideTime2" numFmtId="0">
      <sharedItems containsBlank="1"/>
    </cacheField>
    <cacheField name="ns1:VetGateElimCode2" numFmtId="0">
      <sharedItems containsBlank="1"/>
    </cacheField>
    <cacheField name="ns1:AvgSpeed3" numFmtId="0">
      <sharedItems containsBlank="1"/>
    </cacheField>
    <cacheField name="ns1:RideTime3" numFmtId="0">
      <sharedItems containsBlank="1"/>
    </cacheField>
    <cacheField name="ns1:VetGateElimCode3" numFmtId="0">
      <sharedItems containsBlank="1"/>
    </cacheField>
    <cacheField name="ns1:AvgSpeed4" numFmtId="0">
      <sharedItems containsBlank="1"/>
    </cacheField>
    <cacheField name="ns1:RideTime4" numFmtId="0">
      <sharedItems containsBlank="1"/>
    </cacheField>
    <cacheField name="ns1:VetGateElimCode4" numFmtId="0">
      <sharedItems containsBlank="1"/>
    </cacheField>
    <cacheField name="ns1:AvgSpeed5" numFmtId="0">
      <sharedItems containsBlank="1"/>
    </cacheField>
    <cacheField name="ns1:RideTime5" numFmtId="0">
      <sharedItems containsBlank="1"/>
    </cacheField>
    <cacheField name="ns1:VetGateElimCode5" numFmtId="0">
      <sharedItems containsBlank="1"/>
    </cacheField>
    <cacheField name="ns1:VetGateElimCode6" numFmtId="0">
      <sharedItems containsBlank="1"/>
    </cacheField>
    <cacheField name="ns1:AvgSpeed7" numFmtId="0">
      <sharedItems containsBlank="1"/>
    </cacheField>
    <cacheField name="ns1:RideTime7" numFmtId="0">
      <sharedItems containsBlank="1"/>
    </cacheField>
    <cacheField name="ns1:VetGateElimCode7" numFmtId="0">
      <sharedItems containsBlank="1"/>
    </cacheField>
    <cacheField name="ns1:AvgSpeed8" numFmtId="0">
      <sharedItems containsBlank="1"/>
    </cacheField>
    <cacheField name="ns1:RideTime8" numFmtId="0">
      <sharedItems containsBlank="1"/>
    </cacheField>
    <cacheField name="ns1:VetGateElimCode8" numFmtId="0">
      <sharedItems containsNonDate="0" containsString="0" containsBlank="1"/>
    </cacheField>
    <cacheField name="ns1:AvgSpeed9" numFmtId="0">
      <sharedItems containsNonDate="0" containsString="0" containsBlank="1"/>
    </cacheField>
    <cacheField name="ns1:RideTime9" numFmtId="0">
      <sharedItems containsNonDate="0" containsString="0" containsBlank="1"/>
    </cacheField>
    <cacheField name="ns1:VetGateElimCode9" numFmtId="0">
      <sharedItems containsNonDate="0" containsString="0" containsBlank="1"/>
    </cacheField>
    <cacheField name="ns1:AvgSpeed10" numFmtId="0">
      <sharedItems containsNonDate="0" containsString="0" containsBlank="1"/>
    </cacheField>
    <cacheField name="ns1:RideTime10" numFmtId="0">
      <sharedItems containsNonDate="0" containsString="0" containsBlank="1"/>
    </cacheField>
    <cacheField name="ns1:VetFinalInspElimCode" numFmtId="0">
      <sharedItems containsNonDate="0" containsString="0" containsBlank="1"/>
    </cacheField>
    <cacheField name="ns1:BestCondition" numFmtId="0">
      <sharedItems containsNonDate="0" containsString="0" containsBlank="1"/>
    </cacheField>
    <cacheField name="ns1:TotalAvgSpeed" numFmtId="0">
      <sharedItems containsString="0" containsBlank="1" containsNumber="1" minValue="11.19" maxValue="22.56"/>
    </cacheField>
    <cacheField name="ns1:TotalTime" numFmtId="0">
      <sharedItems containsString="0" containsBlank="1" containsNumber="1" containsInteger="1" minValue="4534" maxValue="28318"/>
    </cacheField>
    <cacheField name="Time Adj" numFmtId="0">
      <sharedItems containsBlank="1" containsMixedTypes="1" containsNumber="1" containsInteger="1" minValue="4534" maxValue="28318"/>
    </cacheField>
    <cacheField name="RANKING" numFmtId="0">
      <sharedItems containsBlank="1" count="21">
        <s v="120/160 AD"/>
        <s v="120/160 YR"/>
        <s v="100 AD"/>
        <s v="100 YR"/>
        <s v="80 AD"/>
        <s v="80 YR"/>
        <s v="40 AD"/>
        <s v="40 YR"/>
        <s v="20 PR"/>
        <m/>
        <s v="60 CU" u="1"/>
        <s v="20 AD" u="1"/>
        <s v="60 YR" u="1"/>
        <s v="20 YR" u="1"/>
        <s v="120 YR" u="1"/>
        <s v="20 PP" u="1"/>
        <s v="120 AD" u="1"/>
        <s v="60 AD" u="1"/>
        <s v="160 AD" u="1"/>
        <s v="79 AD" u="1"/>
        <s v="120/160" u="1"/>
      </sharedItems>
      <fieldGroup par="62"/>
    </cacheField>
    <cacheField name="POSICION " numFmtId="0">
      <sharedItems containsBlank="1" containsMixedTypes="1" containsNumber="1" containsInteger="1" minValue="1" maxValue="28"/>
    </cacheField>
    <cacheField name="tiempo carrera" numFmtId="0">
      <sharedItems containsBlank="1"/>
    </cacheField>
    <cacheField name="Bono" numFmtId="0">
      <sharedItems containsString="0" containsBlank="1" containsNumber="1" containsInteger="1" minValue="0" maxValue="200"/>
    </cacheField>
    <cacheField name="Dif 1o" numFmtId="164">
      <sharedItems containsBlank="1" containsMixedTypes="1" containsNumber="1" minValue="-115.16666666666666" maxValue="0"/>
    </cacheField>
    <cacheField name="PTS" numFmtId="165">
      <sharedItems containsString="0" containsBlank="1" containsNumber="1" minValue="0" maxValue="321"/>
    </cacheField>
    <cacheField name="JINETE" numFmtId="0">
      <sharedItems containsBlank="1" count="358">
        <s v="MARTIN GARCIA LAZO"/>
        <s v="LORETO HENRIQUEZ PEREZ"/>
        <s v="MANUELA VALENZUELA VARGAS"/>
        <s v="LUKAS BUCKEL OCQUETEAU"/>
        <s v="CATALINA ORTUZAR ORPHANOPOULOS"/>
        <s v="FELIPE SAT YABER"/>
        <s v="ANDRE ALVAREZ"/>
        <s v="CLAUDIO CORNEJO CABEZAS"/>
        <s v="JOSE PEDRO VARELA ALFONSO"/>
        <s v="MARIA ROSA BARAHONA VARGAS"/>
        <s v="PEDRO PABLO  GÓMEZ MARTÍNEZ"/>
        <s v="RENE VALENZUELA FUENTES"/>
        <s v="CRISTOBAL LARRAIN ARJONA"/>
        <s v="VICTOR IGNACIO KEHR HERRERA"/>
        <s v="VICENTE  LARRAIN ARJONA"/>
        <s v="BORJA MAYOL"/>
        <s v="JESUS MAXIMILIANO CERPA VERA"/>
        <s v="CRISTOBAL JESUS ROJAS SANCHEZ"/>
        <s v="PEDRO TOMAS VARELA CERDA"/>
        <s v="FLORENCIA CARDONE ALMARZA"/>
        <s v="DAVID RAMIREZ FUENTES"/>
        <s v="MICAELA TORRES HORTA"/>
        <s v="JUAN JOSE SEARLE MARTINEZ"/>
        <s v="NICOLAS SCHMIDT GONZALEZ"/>
        <s v="MAXI WIMMER"/>
        <s v="ORLANDO VILLALOBOS"/>
        <s v="JORGE ESPARZA ROJAS"/>
        <s v="MACARENA SUAZO ZEPEDA"/>
        <s v="MAUD BREYNE"/>
        <s v="OSCAR TAHAN"/>
        <s v="PABLO LLOMPART"/>
        <s v="EDUARDO BAEZA"/>
        <s v="MATIAS  LILLO"/>
        <s v="DANIEL OLIVARES"/>
        <s v="MAURICIO GONZALEZ"/>
        <s v="JOSEFINA MATURANA FELL"/>
        <s v="CARLA O'NELL"/>
        <s v="ALVARO LLOMPART GRIMM"/>
        <s v="FERNANDA TORRES HORTA"/>
        <s v="LUCIANO CACERES"/>
        <s v="AGUSTIN ARENAS"/>
        <s v="ELISA  RIOS GARCIA HUIDOBRO"/>
        <s v="AMPARO LOPEZ HORTA"/>
        <s v="AMELIA  LARRAIN"/>
        <s v="CONSUELO MARCHANT CARDENAS"/>
        <s v="VICENTE MAYOL LARRAIN"/>
        <s v="NICOLAS SILVA"/>
        <s v="RAFAELA CORTES"/>
        <s v="JOSEFA AGUILERA"/>
        <s v="FLORENCIA CATALINA CERPA VERA"/>
        <s v="PIA SANCHEZ"/>
        <s v="JUAN FRANCISCO DEL CANTO"/>
        <s v="ANDRES  POBLETE SALCEDO"/>
        <s v="RAIMUNDO UNDURRAGA MUJICA"/>
        <s v="MARIA JOSE QUEZADA"/>
        <s v="JOSE IGNACIO POLLONI  VIVERO"/>
        <s v="FELIPE AREVALO"/>
        <s v="FRANCISCO  VALDEVENITO"/>
        <s v="DIEGO TAGLE GALILEA"/>
        <s v="JOSE  ELIAS  RISHMAWI"/>
        <s v="JORGE ESPARZA POBLETE"/>
        <s v="VICTOR RIOS SALAS"/>
        <s v="INES  ALAMOS"/>
        <s v="SEBASTIAN IRRIBARRA CONA"/>
        <s v="MARIA RISHMAWI"/>
        <s v="SERGIO ULLOA C"/>
        <s v="PEDRO  BALMACEDA TAGLE"/>
        <s v="RENI  MULLER"/>
        <s v="CAMILA QUEZADAS"/>
        <s v="GABRIEL AGUSTIN ALMARA"/>
        <s v="MATIAS ALAMOS"/>
        <s v="CARLOS LETELIER SIVORI"/>
        <s v="RICARDO ALMARA"/>
        <s v="ANDRES VELASQUEZ"/>
        <s v="ANDREA VARGAS"/>
        <s v="LINDA SCHUNEMANN"/>
        <s v="JUAN PABLO  THOMSEN"/>
        <s v="ANGIE ONATE PRIETO"/>
        <s v="EMMA LETELIER"/>
        <s v="OLIVIA ALAMOS"/>
        <s v="VALENTINA LETELIER"/>
        <s v="FRANCISCO  EGUIGUREN VALDÉS"/>
        <s v="CATALINA LLORENS CLARK"/>
        <s v="MAURO VILLEGAS CARVALLO"/>
        <s v="ALVARO  LLOMPART COSMELLI"/>
        <s v="FRANCISCA TORCHE"/>
        <s v="PAULA LLORENS CLARK"/>
        <s v="TRINIDAD VALENZUELA FUENTES"/>
        <s v="HELENA CERPA PINOCHET"/>
        <s v="ANDRES GATICA JOLFRE"/>
        <s v="FRANCISCO BOETSCH VICUÑA"/>
        <s v="NELSON CID ARRAYA"/>
        <s v="ANGEL CASTILLO"/>
        <s v="MATIAS ALONSO ASCUI"/>
        <s v="ERNESTO  DE LA FUENTE FUENZALIDA"/>
        <s v="CARLOS  SILVA ESCOBAR"/>
        <s v="VICENTE PARRA QUINTEROS"/>
        <s v="RUBEN PARRA"/>
        <s v="RAFAEL  CARRERE"/>
        <s v="CARLOS HIRMAS YUNIS"/>
        <s v="FELIPE STANDEN THOMSEN"/>
        <s v="JOAQUIN LAGOS VELASCO"/>
        <s v="AGUSTIN MARTINEZ"/>
        <s v="JOAQUIN NEUFELD"/>
        <s v="JUAN PABLO CRISTI"/>
        <s v="LUCIANO ALMARA"/>
        <s v="ALISON CASTILLO"/>
        <s v="AGUSTINA CASTILLO"/>
        <s v="FERNANDO LAGOS DIAZ"/>
        <s v="FERNANDA MANZUR"/>
        <s v="CRISTIAN CORNEJO CABEZAS"/>
        <s v="PILAR TORREALBA"/>
        <s v="EMILIA PATTERSON"/>
        <s v="JOSE ANDRES  POBLETE SALCEDO"/>
        <s v="OSVALDO ARAYA URZUA"/>
        <s v="ALVARO COX MUJICA"/>
        <s v="SEBASTIAN SALINAS"/>
        <s v="BELEN RISHMAWI"/>
        <s v="GABRIEL BRAVO CABEZAS"/>
        <s v="FRANCESCA GIOIA MANSILLA"/>
        <s v="BRUNO CALTAGIRONE"/>
        <s v="PABLO VALDES RAMIREZ"/>
        <s v="PEDRO MAYOL LARRAIN"/>
        <s v="TOMAS LUDWIG"/>
        <s v="EMILIA FUENTES"/>
        <s v="ADRIANA PANTOJA CONTRERAA"/>
        <s v="MIGUEL RUIZ-TAGLE"/>
        <s v="JUAN EDUARDO SPOERER DE LA SOTTA"/>
        <s v="ALFREDO SAT YABER"/>
        <s v="JONATHAN VALDES"/>
        <s v="MARIA PAZ VARGAS"/>
        <s v="FELIPE ARTHUR UGARTE"/>
        <s v="JAIME BARRIENTOS RAMIREZ"/>
        <s v="CAMILA LARRAIN DOERNER"/>
        <s v="JAVIERA LAGOS DIAZ"/>
        <s v="JOSE ANTONIO ACHONDO"/>
        <s v="ISIDORA FUENTES"/>
        <s v="BEATRIZ LOPEZ"/>
        <s v="ENRIQUE COFRE"/>
        <s v="TRINIDAD BRANDT"/>
        <s v="MARCO URENDA"/>
        <s v="VICTORIA URENDA"/>
        <s v="CARLOS ORTIZ"/>
        <s v="ANGELITA BRANDT"/>
        <s v="ALFONSO BAROILHET"/>
        <s v="GAELA HOURCQ"/>
        <m/>
        <s v="CAMILA  HERRERA" u="1"/>
        <s v="PIA CERPA SABATER" u="1"/>
        <s v="JAVIER MENDEZ YAÑEZ" u="1"/>
        <s v="SERGIO  HURTADO " u="1"/>
        <s v="KAREN GOMEZ" u="1"/>
        <s v="TRINIDAD MENDEZ" u="1"/>
        <s v="RENI  MULLER KNOOP" u="1"/>
        <s v="PAULINO RIOS MORAGA" u="1"/>
        <s v="ISABEL BACHELET COTO" u="1"/>
        <s v="LEON LARRAIN" u="1"/>
        <s v="DARIO CHAMORRO" u="1"/>
        <s v="MARISOL SUAREZ" u="1"/>
        <s v="STEFANO ROSSI" u="1"/>
        <s v="RICARDO THOMSEN" u="1"/>
        <s v="PABLO  VALDES  SALINAS" u="1"/>
        <s v="ENRIQUE NEF VALDES" u="1"/>
        <s v="PABLO XAVIER VINTIMILLA" u="1"/>
        <s v="CAMILA HERRERA CRUZ" u="1"/>
        <s v="COLOMBA MATTE TYRER" u="1"/>
        <s v="CARLOS HUMERES SIGALA" u="1"/>
        <s v="JOSE DANIEL ANDRADE PAREDES" u="1"/>
        <s v="FRANCISCA  SANTA CRUZ MANRIQUEZ" u="1"/>
        <s v="PABLO  VALDES RAMIREZ" u="1"/>
        <s v="GABRIEL MORGUI" u="1"/>
        <s v="VALENTINA MENDEZ" u="1"/>
        <s v="FERNANDA  VILLAR " u="1"/>
        <s v="ESTEBAN DE LA FUENTE ERNST" u="1"/>
        <s v="JUAN RIOS" u="1"/>
        <s v="LUIS ANDRES ARTIGAS ESPINOZA" u="1"/>
        <s v="FELIPE THOMSEN" u="1"/>
        <s v="CAROLYN CHASE-DUNN" u="1"/>
        <s v="MATIAS LILLO" u="1"/>
        <s v="MARTINA RODRIGUEZ" u="1"/>
        <s v="DIEGO FUENTES" u="1"/>
        <s v="HARKEN JENSEN" u="1"/>
        <s v="AARON  AMESTICA OLEA" u="1"/>
        <s v="ALEXIS  HENRIQUEZ RAMIREZ" u="1"/>
        <s v="PATRICIA SANCHEZ" u="1"/>
        <s v="ROSARIO  SALINAS BARROS" u="1"/>
        <s v="CLAUDIO JORQUERA AHUMADA" u="1"/>
        <s v="FEDERICO SCHMIDT GONZALEZ" u="1"/>
        <s v="PABLO JOSE VALDES SALINAS" u="1"/>
        <s v="XIUYAN ZHANG" u="1"/>
        <s v="ALEJANDRA  CALDERON" u="1"/>
        <s v="VICENTE IRARRAZABAL" u="1"/>
        <s v="RENATA REINOSO" u="1"/>
        <s v="WILLIAM GREASLEY MAKAI" u="1"/>
        <s v="CONSTANZA BERCKEMEYER" u="1"/>
        <s v="JUAN DE DIOS LARRAIN CALVO" u="1"/>
        <s v="VICTOR KEHR" u="1"/>
        <s v="MARIA CECILIA GODOY" u="1"/>
        <s v="NATHALIE WEEMAELS" u="1"/>
        <s v="JOSÉ ELIAS RISHMAWI" u="1"/>
        <s v="SUI  BO " u="1"/>
        <s v="JOSE ROJAS" u="1"/>
        <s v="JOSE ELIAS RISHMAWI" u="1"/>
        <s v="BENJAMIN SCHMIDT GONZALEZ" u="1"/>
        <s v="ESTEBAN  GALDAMES CASORZO" u="1"/>
        <s v="JUAN ALVARO GONZALEZ ASBUN" u="1"/>
        <s v="MARIA LUTZ CHAS" u="1"/>
        <s v="RAMIRO MANSILLA" u="1"/>
        <s v="JUAN GOMEZ" u="1"/>
        <s v="DONALD HARRIS" u="1"/>
        <s v="ORNELLA BALDUCCI MOULINIE" u="1"/>
        <s v="ANTON LOPEZ " u="1"/>
        <s v="FELIPE PERÓ DOMEYKO" u="1"/>
        <s v="PAOLA ALEJANDRA GOIC CARCAMO" u="1"/>
        <s v="DIEGO  OYANEDEL" u="1"/>
        <s v="JUAN EDUARDO COX VIAL" u="1"/>
        <s v="CONSTANZA DUHALDE PLAZA" u="1"/>
        <s v="JOSE MANUEL OLIVO HERNANDEZ" u="1"/>
        <s v="ISIDORA CAÑAS" u="1"/>
        <s v="DIEGO OYANEDEL" u="1"/>
        <s v="CRISTOBAL ROJAS" u="1"/>
        <s v="JAVIERA GAJARDO ARAOS" u="1"/>
        <s v="FELIPE YCHPAS ESPINOZA" u="1"/>
        <s v="MACARENA ZERBI" u="1"/>
        <s v="MACARENA SUAZO CEPEDA" u="1"/>
        <s v="ANDRES MENDEZ" u="1"/>
        <s v="BETZABETH GOMEZ PEREZ" u="1"/>
        <s v="MARIA IGNACIA SAT YABER" u="1"/>
        <s v="MONICA  PINTO LIMA GRAZIANO" u="1"/>
        <s v="VICTOR RIOS GARCIA HUIDOBRO" u="1"/>
        <s v="CONSTANZA REPOSI" u="1"/>
        <s v="CRISTOBAL BELTRAMIN" u="1"/>
        <s v="MAURICO ROGEL ROGEL" u="1"/>
        <s v="NICOLAS SILVA OVALLE" u="1"/>
        <s v="BARBARA DOMONT" u="1"/>
        <s v="SERGIO  MERINO" u="1"/>
        <s v="SANTIAGO UGARTE" u="1"/>
        <s v="DIEGO BULNES LABRA" u="1"/>
        <s v="EMILIA  IZCUE MINGO" u="1"/>
        <s v="ISIDORA SANCHEZ LAMOLIATTE" u="1"/>
        <s v="CESAR MORABOWEN" u="1"/>
        <s v="AGUSTINA GONZALEZ" u="1"/>
        <s v="JAVIERA  REINOSO RUDZAJS" u="1"/>
        <s v="EDERSON FERNANDES DA COSTA" u="1"/>
        <s v="INGRID  FONCK" u="1"/>
        <s v="FELIPE PERO DOMEYKO" u="1"/>
        <s v="MAURICO ROGEL SILVA" u="1"/>
        <s v="JUAN IGNACIO CARDONE PALACIOS" u="1"/>
        <s v="TERESA SANCHEZ" u="1"/>
        <s v="JOSE TOMAS QUEZADA" u="1"/>
        <s v="CAROLINA COX MUJICA " u="1"/>
        <s v="DAMIEN  DE LA PANOUSE" u="1"/>
        <s v="ERNESTO  DE LA FUENTE FUENZALIDA" u="1"/>
        <s v="ALEJANDRO VALDES CRUZ" u="1"/>
        <s v="ALFONSO GARCIA-HUIDOBRO" u="1"/>
        <s v="DOMINGO SPOERER VERGARA" u="1"/>
        <s v="JOSE ANTONIO  VICENTE OLIVARI" u="1"/>
        <s v="BELEN FIGUERAS" u="1"/>
        <s v="MACKAI GREASLEY" u="1"/>
        <s v="AMELIA LARRAIN A" u="1"/>
        <s v="JORGE RUIZ-TAGLE" u="1"/>
        <s v="FERNANDA HERRERA CRUZ" u="1"/>
        <s v="GONZALO  GAJARDO PONCE" u="1"/>
        <s v="JOSEFINA BACHELET COTO" u="1"/>
        <s v="ISIDORA HIRMAS VALDERRAMA" u="1"/>
        <s v="PABLO FIGUEROA SILVA" u="1"/>
        <s v="KARIM VON MUHLENBROCK" u="1"/>
        <s v="INA LABBE" u="1"/>
        <s v="HECTOR ALMEIDA AYALA" u="1"/>
        <s v="BRYAN VALDEBENITO" u="1"/>
        <s v="TARA ANNE GREASLEY" u="1"/>
        <s v="DIEGO FUENTES URRUTIA" u="1"/>
        <s v="VICTOR SZECOWKA LATRACH" u="1"/>
        <s v="JUAN  RIOS " u="1"/>
        <s v="TANJA WEBER" u="1"/>
        <s v="MARCELA  COTO NIELSEN" u="1"/>
        <s v="ESTEBAN OLIVARES OSORIO" u="1"/>
        <s v="GUSTAVO A COSTA" u="1"/>
        <s v="CRISTIAN SANCHEZ" u="1"/>
        <s v="CAROLINE MACKENZIE" u="1"/>
        <s v="REBECA MEDINA MORE" u="1"/>
        <s v="MANUEL BULNES MUZARD" u="1"/>
        <s v="JOSE IGNACIO CORREA SERRA" u="1"/>
        <s v="HERNANDO ARENAS" u="1"/>
        <s v="MAURICIO ROGEL SILVA" u="1"/>
        <s v="FRANCISCO TORO ESCOBAR" u="1"/>
        <s v="PABLO  LLOMPART GARCIA HUIDOBRO" u="1"/>
        <s v="MARIA JOSE GAMEROS ALVAREZ TOSTADO" u="1"/>
        <s v="JIA HUILIN" u="1"/>
        <s v="CARLA O´NELL" u="1"/>
        <s v="LUIS SANTOS " u="1"/>
        <s v="RICARDO BACHELET" u="1"/>
        <s v="JUAN GUILLERMO JIMENEZ ROJAS" u="1"/>
        <s v="TRINIDAD SANTA CRUZ MANRIQUEZ" u="1"/>
        <s v="INGRID FONK" u="1"/>
        <s v="CARLOS SABBAGH PISANO" u="1"/>
        <s v="JORGE  BERCKEMEYER GOSCH" u="1"/>
        <s v="FERNANDO DE PEÑA" u="1"/>
        <s v="GONZALO BULNES LLOMPAR" u="1"/>
        <s v="TRINIDAD MARINKOVIC CORTESE" u="1"/>
        <s v="GRISELDA CONRAD" u="1"/>
        <s v="AYLIN GOMEZ" u="1"/>
        <s v="PEDRO DIAZ DE VALDES" u="1"/>
        <s v="SOFIA GARCIA BONGOLL" u="1"/>
        <s v="MARTIN BULNES LABRA" u="1"/>
        <s v="JORGE GELDRES" u="1"/>
        <s v="VALERIA WINKELMANN" u="1"/>
        <s v="MAXIMILIANO  CORREA ARIZTIA" u="1"/>
        <s v="RENATO  CERDA BARROS" u="1"/>
        <s v="RODOLFO FUENZALIDA SANHUEZA" u="1"/>
        <s v="LUIS TORO" u="1"/>
        <s v="RODRIGO MOREIRA" u="1"/>
        <s v="MATIAS ALONSO ASCUY" u="1"/>
        <s v="CRISTIAN CALONGE FREIRE" u="1"/>
        <s v="GUILLERMO  TORO TASSARA" u="1"/>
        <s v="ARMANDO JOSE HARGOUS MIDDLETON" u="1"/>
        <s v="CAMILA SANCHEZ" u="1"/>
        <s v="HE  YIXUAN " u="1"/>
        <s v="JOSE SPOERER VERGARA" u="1"/>
        <s v="EMA SANCHEZ" u="1"/>
        <s v="JOSEFINA CAPUTO" u="1"/>
        <s v="DAVID RAMIREZ AGUILERA" u="1"/>
        <s v="RENZO  ALVARADO BAHAMONDES" u="1"/>
        <s v="ERNESTO DE LA FUENTE FUENZALIDA" u="1"/>
        <s v="JOSEFINA ROLT" u="1"/>
        <s v="JOSE FARRACH" u="1"/>
        <s v="ESTEBAN  GALDAMEZ" u="1"/>
        <s v="SELENE SANCHEZ" u="1"/>
        <s v="GERARDO ALAMOS " u="1"/>
        <s v="ANTONIA KIMBER VERGARA" u="1"/>
        <s v="ANTONIA KIMBER" u="1"/>
        <s v="YUOUDONG HUANG" u="1"/>
        <s v="DAVID CASTAÑEDA LEMUS" u="1"/>
        <s v="CARLOS  SABBAGH PISANO" u="1"/>
        <s v="PEDRO DEL CAMPO SALINAS" u="1"/>
        <s v="LAURA MORAS" u="1"/>
        <s v="MEDARDO RAGA" u="1"/>
        <s v="TIKI LEA-PLAZA" u="1"/>
        <s v="MAX BULNES LABRA" u="1"/>
        <s v="FELICITAS  FIGUERAS" u="1"/>
        <s v="JORGE ARTURO ESPARZA" u="1"/>
        <s v="GUILLERMO BELTRAMI" u="1"/>
        <s v="NICOLAS BULNES LABRA" u="1"/>
        <s v="RIKKE KIAER THYGESEN" u="1"/>
        <s v="JOSEFINA SANCHEZ LABBE" u="1"/>
        <s v="CLAUDIO SEPULVEDA EGAÑA" u="1"/>
        <s v="NICOLAS JIMENEZ" u="1"/>
        <s v="PAULINA BERRIEL" u="1"/>
        <s v="JAIME GUZMAN SILVA" u="1"/>
        <s v="MARIIA SHABLOVSKA" u="1"/>
        <s v="SERGIO IVAN  ULLOA" u="1"/>
        <s v="NICOLE HAMMERSLEY FONK" u="1"/>
        <s v="DIEGO  QUEZADA BASCUÑAN" u="1"/>
        <s v="FLORENCIA HIRMAS VALDERRAMA" u="1"/>
        <s v="JOSE CAIO FRISONI VAS GUIMARAES" u="1"/>
        <s v="FERNANDO MEDINA" u="1"/>
        <s v="FRANCISCO VERGARA" u="1"/>
        <s v="JUAN PABLO PERO DOMEYKO" u="1"/>
      </sharedItems>
    </cacheField>
    <cacheField name="BINOMIO" numFmtId="0">
      <sharedItems containsBlank="1"/>
    </cacheField>
    <cacheField name="EQUIPO" numFmtId="0">
      <sharedItems containsBlank="1" count="24">
        <s v="EL MOLINO A"/>
        <e v="#N/A"/>
        <s v="RINCONADA A"/>
        <s v="TOBA A"/>
        <s v="EL QUILLAY"/>
        <s v="COLCHAGUA"/>
        <s v="TOBA B"/>
        <s v="EL SENDERO/HARD BONE TEAM"/>
        <s v="EL MOLINO B"/>
        <s v="RINCONADA B"/>
        <m/>
        <s v="LA COMPAÑÍA - HUINGAN" u="1"/>
        <s v="LA COMPAÑÍA" u="1"/>
        <s v="LA AURORA" u="1"/>
        <s v="ENDURO COLCHAGUA" u="1"/>
        <s v="SANDEK TEAM 1" u="1"/>
        <s v="SANDEK 1" u="1"/>
        <s v="KEHAILAN A" u="1"/>
        <s v="KEHAILAN B" u="1"/>
        <s v="TOBA ENDURANCE" u="1"/>
        <s v="EL MOLINO C" u="1"/>
        <s v="EL SENDERO" u="1"/>
        <s v="EL SENDERO A" u="1"/>
        <s v="SANDEK 2" u="1"/>
      </sharedItems>
    </cacheField>
    <cacheField name="To 1ro" numFmtId="0">
      <sharedItems containsBlank="1"/>
    </cacheField>
    <cacheField name="RANKING2" numFmtId="0" databaseField="0">
      <fieldGroup base="52">
        <discretePr count="21">
          <x v="2"/>
          <x v="3"/>
          <x v="11"/>
          <x v="12"/>
          <x v="2"/>
          <x v="3"/>
          <x v="2"/>
          <x v="3"/>
          <x v="2"/>
          <x v="0"/>
          <x v="10"/>
          <x v="7"/>
          <x v="3"/>
          <x v="9"/>
          <x v="5"/>
          <x v="2"/>
          <x v="4"/>
          <x v="2"/>
          <x v="8"/>
          <x v="6"/>
          <x v="1"/>
        </discretePr>
        <groupItems count="13">
          <m/>
          <s v="120/160"/>
          <s v="Grupo1"/>
          <s v="Grupo2"/>
          <s v="120 AD"/>
          <s v="120 YR"/>
          <s v="79 AD"/>
          <s v="20 AD"/>
          <s v="160 AD"/>
          <s v="20 YR"/>
          <s v="60 CU"/>
          <s v="100 AD"/>
          <s v="100 YR"/>
        </groupItems>
      </fieldGroup>
    </cacheField>
    <cacheField name="Cat2" numFmtId="0" databaseField="0">
      <fieldGroup base="1">
        <discretePr count="3">
          <x v="1"/>
          <x v="1"/>
          <x v="0"/>
        </discretePr>
        <groupItems count="2">
          <m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tias Alamos" refreshedDate="44466.980713541663" createdVersion="5" refreshedVersion="5" minRefreshableVersion="3" recordCount="1006">
  <cacheSource type="worksheet">
    <worksheetSource ref="H3:P1100" sheet="base rank equipos"/>
  </cacheSource>
  <cacheFields count="9">
    <cacheField name="Carrera" numFmtId="0">
      <sharedItems containsBlank="1" count="20">
        <s v="LOS VASCOS 21 I"/>
        <s v="LLAYLLAY 21 I"/>
        <s v="LLAYLLAY 21 II"/>
        <m/>
        <s v="LLAYLLAY 19 III" u="1"/>
        <s v="EL CUADRO II" u="1"/>
        <s v="LLAYLLAY III" u="1"/>
        <s v="LLAYLLAY 19 V" u="1"/>
        <s v="EL CUADRO 19 I" u="1"/>
        <s v="LLAYLLAY 19 I" u="1"/>
        <s v="BIO BIO" u="1"/>
        <s v="LLAYLLAY 19 II" u="1"/>
        <s v="LLAYLLAY I" u="1"/>
        <s v="EL CUADRO 19 II" u="1"/>
        <s v="LLAYLLAY 19 IV" u="1"/>
        <s v="EL CUADRO I" u="1"/>
        <s v="EL CUADRO III" u="1"/>
        <s v="MATETIC" u="1"/>
        <s v="LLAYLLAY II" u="1"/>
        <s v="EL PANGUE" u="1"/>
      </sharedItems>
    </cacheField>
    <cacheField name="EQUIPO" numFmtId="0">
      <sharedItems containsBlank="1" count="26">
        <s v="EL MOLINO A"/>
        <s v="TOBA A"/>
        <s v="EL MOLINO B"/>
        <s v="COLCHAGUA"/>
        <s v="EL QUILLAY"/>
        <s v="RINCONADA A"/>
        <s v="EL SENDERO/HARD BONE TEAM"/>
        <s v="TOBA B"/>
        <s v="RINCONADA B"/>
        <m/>
        <s v="LA COMPAÑÍA - HUINGAN" u="1"/>
        <s v="LA COMPAÑÍA" u="1"/>
        <s v="LA AURORA" u="1"/>
        <s v="ENDURO COLCHAGUA" u="1"/>
        <s v="SANDEK TEAM 1" u="1"/>
        <s v="SANDEK 1" u="1"/>
        <s v="KEHAILAN A" u="1"/>
        <s v="KEHAILAN B" u="1"/>
        <s v="SANDEK TEAM 2" u="1"/>
        <s v="TOBA ENDURANCE" u="1"/>
        <s v="EL MOLINO C" u="1"/>
        <s v="EL SENDERO" u="1"/>
        <s v="EL SENDERO A" u="1"/>
        <s v="BIOBIO ENDURANCE TEAM" u="1"/>
        <s v="(en blanco)" u="1"/>
        <s v="SANDEK 2" u="1"/>
      </sharedItems>
    </cacheField>
    <cacheField name="JINETE" numFmtId="0">
      <sharedItems containsBlank="1" count="137">
        <s v="MARTIN GARCIA LAZO"/>
        <s v="SERGIO ULLOA C"/>
        <s v="MAXI WIMMER"/>
        <s v="ORLANDO VILLALOBOS"/>
        <s v="PEDRO TOMAS VARELA CERDA"/>
        <s v="JOSE PEDRO VARELA ALFONSO"/>
        <s v="JUAN JOSE SEARLE MARTINEZ"/>
        <s v="JOSE IGNACIO POLLONI  VIVERO"/>
        <s v="ANDRE ALVAREZ"/>
        <s v="AMPARO LOPEZ HORTA"/>
        <s v="NICOLAS SILVA"/>
        <s v="JOSEFINA MATURANA FELL"/>
        <s v="MARIA ROSA BARAHONA VARGAS"/>
        <s v="SEBASTIAN IRRIBARRA CONA"/>
        <s v="EMMA LETELIER"/>
        <s v="OLIVIA ALAMOS"/>
        <s v="VALENTINA LETELIER"/>
        <s v="MATIAS ALAMOS"/>
        <s v="CARLA O'NELL"/>
        <s v="BORJA MAYOL"/>
        <s v="VICENTE MAYOL LARRAIN"/>
        <s v="FLORENCIA CARDONE ALMARZA"/>
        <s v="VICENTE  LARRAIN ARJONA"/>
        <s v="AMELIA  LARRAIN"/>
        <s v="MACARENA SUAZO ZEPEDA"/>
        <s v="PABLO LLOMPART"/>
        <s v="CRISTOBAL LARRAIN ARJONA"/>
        <s v="JOSE  ELIAS  RISHMAWI"/>
        <s v="FELIPE SAT YABER"/>
        <s v="CRISTOBAL JESUS ROJAS SANCHEZ"/>
        <s v="CLAUDIO CORNEJO CABEZAS"/>
        <s v="RAFAELA CORTES"/>
        <s v="JUAN FRANCISCO DEL CANTO"/>
        <s v="ANDRES  POBLETE SALCEDO"/>
        <s v="OSCAR TAHAN"/>
        <s v="JORGE ESPARZA POBLETE"/>
        <s v="MAURICIO GONZALEZ"/>
        <s v="NICOLAS SCHMIDT GONZALEZ"/>
        <s v="JOSEFA AGUILERA"/>
        <s v="ANDRES GATICA JOLFRE"/>
        <s v="FRANCISCO  EGUIGUREN VALDÉS"/>
        <s v="FRANCISCA TORCHE"/>
        <s v="ALISON CASTILLO"/>
        <s v="AGUSTINA CASTILLO"/>
        <s v="ANGEL CASTILLO"/>
        <s v="FERNANDO LAGOS DIAZ"/>
        <s v="FERNANDA MANZUR"/>
        <s v="CARLOS  SILVA ESCOBAR"/>
        <s v="CRISTIAN CORNEJO CABEZAS"/>
        <s v="EMILIA PATTERSON"/>
        <s v="ALFREDO SAT YABER"/>
        <s v="BRUNO CALTAGIRONE"/>
        <s v="JONATHAN VALDES"/>
        <s v="PABLO VALDES RAMIREZ"/>
        <s v="CAMILA LARRAIN DOERNER"/>
        <s v="ENRIQUE COFRE"/>
        <s v="SEBASTIAN SALINAS"/>
        <m/>
        <s v="MARIA CECILIA CARRERE" u="1"/>
        <s v="SERGIO IVAN ULLOA" u="1"/>
        <s v="JAVIERA LAGOS DIAZ" u="1"/>
        <s v="INES  ALAMOS" u="1"/>
        <s v="RENI  MULLER" u="1"/>
        <s v="CATALINA LLORENS CLARK" u="1"/>
        <s v="VICENTE MAYOL" u="1"/>
        <s v="COLOMBA MATTE TYRER" u="1"/>
        <s v="PEDRO MAYOL LARRAIN" u="1"/>
        <s v="CARLOS HUMERES SIGALA" u="1"/>
        <s v="JOAQUIN LAGOS VELASCO" u="1"/>
        <s v="FRANCISCA  SANTA CRUZ MANRIQUEZ" u="1"/>
        <s v="CONSUELO MARCHANT CARDENAS" u="1"/>
        <s v="JOSE ANDRES  POBLETE SALCEDO" u="1"/>
        <s v="MATIAS LILLO" u="1"/>
        <s v="HARKEN JENSEN" u="1"/>
        <s v="VICENTE LARRAIN ARJONA" u="1"/>
        <s v="FEDERICO SCHMIDT GONZALEZ" u="1"/>
        <s v="VICENTE IRARRAZABAL" u="1"/>
        <s v="CARLOS LETELIER SIVORI" u="1"/>
        <s v="VICTOR KEHR" u="1"/>
        <s v="MARIA CECILIA GODOY" u="1"/>
        <s v="JOSÉ ELIAS RISHMAWI" u="1"/>
        <s v="ADRIANA PANTOJA CONTRERAA" u="1"/>
        <s v="BENJAMIN SCHMIDT GONZALEZ" u="1"/>
        <s v="JUAN ALVARO GONZALEZ ASBUN" u="1"/>
        <s v="ALVARO LLOMPART GRIMM" u="1"/>
        <s v="ANDRES PEPPI ARONOWSK" u="1"/>
        <s v="GABRIEL DIAZ DE VALDES" u="1"/>
        <s v="JUAN GOMEZ" u="1"/>
        <s v="JAVIERA GAJARDO" u="1"/>
        <s v="PAULA LLORENS CLARK" u="1"/>
        <s v="ORNELLA BALDUCCI MOULINIE" u="1"/>
        <s v="ANTON LOPEZ " u="1"/>
        <s v="FELIPE PERÓ DOMEYKO" u="1"/>
        <s v="DIEGO OYANEDEL" u="1"/>
        <s v="MACARENA SUAZO CEPEDA" u="1"/>
        <s v="MARIO OPORTUS" u="1"/>
        <s v="MARIA IGNACIA SAT YABER" u="1"/>
        <s v="MAURICO ROGEL ROGEL" u="1"/>
        <s v="INGRID  FONCK" u="1"/>
        <s v="FELIPE PERO DOMEYKO" u="1"/>
        <s v="JUAN IGNACIO CARDONE PALACIOS" u="1"/>
        <s v="JOAQUIN NEUFELD" u="1"/>
        <s v="ERNESTO  DE LA FUENTE FUENZALIDA" u="1"/>
        <s v="DOMINGO SPOERER VERGARA" u="1"/>
        <s v="ISIDORA HIRMAS VALDERRAMA" u="1"/>
        <s v="PABLO FIGUEROA SILVA" u="1"/>
        <s v="RAFAEL  CARRERE" u="1"/>
        <s v="MATIAS ALONSO ASCUI" u="1"/>
        <s v="VICTOR SZECOWKA LATRACH" u="1"/>
        <s v="JUAN PABLO SCHIAPPACASSE CANEPA" u="1"/>
        <s v="CRISTIAN SANCHEZ" u="1"/>
        <s v="CAROLINE MACKENZIE" u="1"/>
        <s v="MATIAS ALAMOS CONCHA" u="1"/>
        <s v="JUAN PABLO MAYOL CALVO" u="1"/>
        <s v="CARLA O´NELL" u="1"/>
        <s v="JUAN GUILLERMO JIMENEZ ROJAS" u="1"/>
        <s v="TRINIDAD SANTA CRUZ MANRIQUEZ" u="1"/>
        <s v="TRINIDAD MARINKOVIC CORTESE" u="1"/>
        <s v="LORENZO LUIS ASTE FERRARIO" u="1"/>
        <s v="MARTIN BUSCHMANN DE SANTOS" u="1"/>
        <s v="JUAN EDUARDO SPOERER DE LA SOTTA" u="1"/>
        <s v="RODOLFO FUENZALIDA SANHUEZA" u="1"/>
        <s v="FRANCISCA SANTA CRUZ MANRIQUEZ" u="1"/>
        <s v="MATIAS ALONSO ASCUY" u="1"/>
        <s v="ARMANDO JOSE HARGOUS MIDDLETON" u="1"/>
        <s v="SOFIA LLORENS CLARK" u="1"/>
        <s v="PABLO LLOMPART GARCIA HUIDOBRO" u="1"/>
        <s v="AMELIA LARRAIN" u="1"/>
        <s v="JOSE SPOERER VERGARA" u="1"/>
        <s v="RENZO  ALVARADO BAHAMONDES" u="1"/>
        <s v="ERNESTO DE LA FUENTE FUENZALIDA" u="1"/>
        <s v="JOSE FARRACH" u="1"/>
        <s v="ESTEBAN  GALDAMEZ" u="1"/>
        <s v="FRANCESCA GIOIA MANSILLA" u="1"/>
        <s v="TOMAS GARRIDO RUZ" u="1"/>
        <s v="PILAR TORREALBA" u="1"/>
        <s v="NICOLE HAMMERSLEY FONK" u="1"/>
      </sharedItems>
    </cacheField>
    <cacheField name="Puntos" numFmtId="0">
      <sharedItems containsString="0" containsBlank="1" containsNumber="1" minValue="0" maxValue="498.70000000000005"/>
    </cacheField>
    <cacheField name="pos carrera eq" numFmtId="0">
      <sharedItems containsString="0" containsBlank="1" containsNumber="1" containsInteger="1" minValue="1" maxValue="889"/>
    </cacheField>
    <cacheField name="suma" numFmtId="0">
      <sharedItems containsString="0" containsBlank="1" containsNumber="1" containsInteger="1" minValue="0" maxValue="1"/>
    </cacheField>
    <cacheField name="clas" numFmtId="0">
      <sharedItems containsBlank="1" count="3">
        <s v="Puntos por equipo"/>
        <s v="Puntos no considerados"/>
        <m/>
      </sharedItems>
    </cacheField>
    <cacheField name="pts eq" numFmtId="0">
      <sharedItems containsString="0" containsBlank="1" containsNumber="1" minValue="0" maxValue="498.70000000000005"/>
    </cacheField>
    <cacheField name="pts no eq" numFmtId="0">
      <sharedItems containsString="0" containsBlank="1" containsNumber="1" minValue="0" maxValue="198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atias Alamos" refreshedDate="44466.980764814813" createdVersion="5" refreshedVersion="5" minRefreshableVersion="3" recordCount="497">
  <cacheSource type="worksheet">
    <worksheetSource ref="H3:P500" sheet="base rank equipos"/>
  </cacheSource>
  <cacheFields count="9">
    <cacheField name="Carrera" numFmtId="165">
      <sharedItems containsBlank="1" count="20">
        <s v="LOS VASCOS 21 I"/>
        <s v="LLAYLLAY 21 I"/>
        <s v="LLAYLLAY 21 II"/>
        <m u="1"/>
        <s v="LLAYLLAY 19 III" u="1"/>
        <s v="EL CUADRO II" u="1"/>
        <s v="LLAYLLAY III" u="1"/>
        <s v="LLAYLLAY 19 V" u="1"/>
        <s v="EL CUADRO 19 I" u="1"/>
        <s v="LLAYLLAY 19 I" u="1"/>
        <s v="BIO BIO" u="1"/>
        <s v="LLAYLLAY 19 II" u="1"/>
        <s v="LLAYLLAY I" u="1"/>
        <s v="EL CUADRO 19 II" u="1"/>
        <s v="LLAYLLAY 19 IV" u="1"/>
        <s v="EL CUADRO I" u="1"/>
        <s v="EL CUADRO III" u="1"/>
        <s v="MATETIC" u="1"/>
        <s v="LLAYLLAY II" u="1"/>
        <s v="EL PANGUE" u="1"/>
      </sharedItems>
    </cacheField>
    <cacheField name="EQUIPO" numFmtId="165">
      <sharedItems containsBlank="1" count="28">
        <s v="EL MOLINO A"/>
        <s v="TOBA A"/>
        <s v="EL MOLINO B"/>
        <s v="COLCHAGUA"/>
        <s v="EL QUILLAY"/>
        <s v="RINCONADA A"/>
        <s v="EL SENDERO/HARD BONE TEAM"/>
        <s v="TOBA B"/>
        <s v="RINCONADA B"/>
        <m u="1"/>
        <s v="LA COMPAÑÍA - HUINGAN" u="1"/>
        <s v="LA COMPAÑÍA" u="1"/>
        <s v="LA AURORA" u="1"/>
        <s v="ENDURO COLCHAGUA" u="1"/>
        <s v="SANDEK TEAM 1" u="1"/>
        <s v="SANDEK 1" u="1"/>
        <s v="KEHAILAN A" u="1"/>
        <s v="KEHAILAN B" u="1"/>
        <s v="SANDEK TEAM 2" u="1"/>
        <s v="TOBA ENDURANCE" u="1"/>
        <s v="PAMPA BLANCA A" u="1"/>
        <s v="EL MOLINO C" u="1"/>
        <s v="EL SENDERO" u="1"/>
        <s v="EL SENDERO A" u="1"/>
        <s v="BIOBIO ENDURANCE TEAM" u="1"/>
        <s v="(en blanco)" u="1"/>
        <s v="PAMPA BLANCA B" u="1"/>
        <s v="SANDEK 2" u="1"/>
      </sharedItems>
    </cacheField>
    <cacheField name="JINETE" numFmtId="165">
      <sharedItems/>
    </cacheField>
    <cacheField name="Puntos" numFmtId="165">
      <sharedItems containsSemiMixedTypes="0" containsString="0" containsNumber="1" minValue="0" maxValue="498.70000000000005"/>
    </cacheField>
    <cacheField name="pos carrera eq" numFmtId="165">
      <sharedItems containsSemiMixedTypes="0" containsString="0" containsNumber="1" containsInteger="1" minValue="1" maxValue="390"/>
    </cacheField>
    <cacheField name="suma" numFmtId="165">
      <sharedItems containsSemiMixedTypes="0" containsString="0" containsNumber="1" containsInteger="1" minValue="0" maxValue="1"/>
    </cacheField>
    <cacheField name="clas" numFmtId="165">
      <sharedItems containsBlank="1" count="3">
        <s v="Puntos por equipo"/>
        <s v="Puntos no considerados"/>
        <m u="1"/>
      </sharedItems>
    </cacheField>
    <cacheField name="pts eq" numFmtId="165">
      <sharedItems containsSemiMixedTypes="0" containsString="0" containsNumber="1" minValue="0" maxValue="498.70000000000005"/>
    </cacheField>
    <cacheField name="pts no eq" numFmtId="165">
      <sharedItems containsSemiMixedTypes="0" containsString="0" containsNumber="1" minValue="0" maxValue="198.6666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Matias Alamos" refreshedDate="44466.984066550925" createdVersion="5" refreshedVersion="5" minRefreshableVersion="3" recordCount="254">
  <cacheSource type="worksheet">
    <worksheetSource ref="A1:BJ1000" sheet="Base"/>
  </cacheSource>
  <cacheFields count="64">
    <cacheField name="Carrera" numFmtId="0">
      <sharedItems containsBlank="1" count="4">
        <s v="LOS VASCOS 21 I"/>
        <s v="LLAYLLAY 21 I"/>
        <s v="LLAYLLAY 21 II"/>
        <m/>
      </sharedItems>
    </cacheField>
    <cacheField name="Cat" numFmtId="0">
      <sharedItems containsBlank="1" count="3">
        <s v="FEI"/>
        <s v="NAC"/>
        <m/>
      </sharedItems>
      <fieldGroup par="63"/>
    </cacheField>
    <cacheField name="D Rank" numFmtId="0">
      <sharedItems containsString="0" containsBlank="1" containsNumber="1" containsInteger="1" minValue="20" maxValue="120"/>
    </cacheField>
    <cacheField name="D real" numFmtId="0">
      <sharedItems containsString="0" containsBlank="1" containsNumber="1" containsInteger="1" minValue="19" maxValue="121" count="10">
        <n v="120"/>
        <n v="100"/>
        <n v="80"/>
        <n v="40"/>
        <n v="121"/>
        <n v="102"/>
        <n v="83"/>
        <n v="38"/>
        <n v="19"/>
        <m/>
      </sharedItems>
    </cacheField>
    <cacheField name="Edad" numFmtId="0">
      <sharedItems containsBlank="1" count="4">
        <s v="AD"/>
        <s v="YR"/>
        <s v="PR"/>
        <m/>
      </sharedItems>
    </cacheField>
    <cacheField name="ns1:Position" numFmtId="0">
      <sharedItems containsBlank="1"/>
    </cacheField>
    <cacheField name="ns1:PosStatus" numFmtId="0">
      <sharedItems containsBlank="1" count="3">
        <s v="R"/>
        <s v="FTQ"/>
        <m/>
      </sharedItems>
    </cacheField>
    <cacheField name="ns1:PosStatusComplement" numFmtId="0">
      <sharedItems containsBlank="1"/>
    </cacheField>
    <cacheField name="ns1:PosStatusComplementData" numFmtId="0">
      <sharedItems containsBlank="1"/>
    </cacheField>
    <cacheField name="ns1:CompetitorFEIID" numFmtId="0">
      <sharedItems containsBlank="1"/>
    </cacheField>
    <cacheField name="ns1:CompetitorFirstname" numFmtId="0">
      <sharedItems containsBlank="1"/>
    </cacheField>
    <cacheField name="ns1:CompetitorFamilyname" numFmtId="0">
      <sharedItems containsBlank="1"/>
    </cacheField>
    <cacheField name="ns1:HorseFEIID" numFmtId="0">
      <sharedItems containsBlank="1"/>
    </cacheField>
    <cacheField name="ns1:HorseCompleteName" numFmtId="0">
      <sharedItems containsBlank="1" count="200">
        <s v="Cal Flaming Drahk"/>
        <s v="PY SORPRESIVO"/>
        <s v="OMAN"/>
        <s v="RABIOSA"/>
        <s v="MC Tango"/>
        <s v="SIMSEK"/>
        <s v="TOBA AMAROK"/>
        <s v="SEMBLANZA"/>
        <s v="SI QUEEN"/>
        <s v="TOBA AZAFRAN"/>
        <s v="AS VIOLA"/>
        <s v="ALCAZAR KALA"/>
        <s v="ANCAR FLOKI"/>
        <s v="SI QUILLEM"/>
        <s v="HF EVA"/>
        <s v="ALCAZAR MAGNOLIO"/>
        <s v="HLS CHOCOLATE AMARGO"/>
        <s v="CHAMPULLI ALI"/>
        <s v="SI REPLICA"/>
        <s v="CONDESA"/>
        <s v="A. BABAH"/>
        <s v="LO CAMPO NADIR"/>
        <s v="TOBA DEJAVU"/>
        <s v="malboro"/>
        <s v="CL LLANCA"/>
        <s v="SALEM"/>
        <s v="HF CAIRO"/>
        <s v="COLIPI"/>
        <s v="CHELLA ANGOSTURA"/>
        <s v="UMARA"/>
        <s v="ANCAR FARUK"/>
        <s v="ALIBABA"/>
        <s v="BELLA"/>
        <s v="TOBA ASTURIAS"/>
        <s v="SAYEN DV"/>
        <s v="POZO BRUJO HUINCA"/>
        <s v="SUFFA"/>
        <s v="FOLCA"/>
        <s v="HLS ELEKTRA"/>
        <s v="HLS FLOR DE CACHA"/>
        <s v="LO CAMPO ELECTRA"/>
        <s v="TOBA ESPIRTU"/>
        <s v="RAISA"/>
        <s v="SI SUEÑO"/>
        <s v="TIA HAYDEE"/>
        <s v="CAL MAR ROLON"/>
        <s v="Punta del viento Mushali"/>
        <s v="Esperanza Mailka"/>
        <s v="CALAFQUEN"/>
        <s v="MALA CAÑA"/>
        <s v="Toba Bronco"/>
        <s v="ZINGARA"/>
        <s v="SULTAN AUGUSTO"/>
        <s v="MUSKARI"/>
        <s v="POZO BRUJO ITAHUE"/>
        <s v="DESPERADO"/>
        <s v="ADYRA DV"/>
        <s v="CHACOLI"/>
        <s v="GARROCHA"/>
        <s v="KHALMA"/>
        <s v="HL SONJA"/>
        <s v="V-POWER KOSSACK"/>
        <s v="FLOR DE PINGO"/>
        <s v="RAJASTAN"/>
        <s v="HELENA"/>
        <s v="BAKUR"/>
        <s v="HF EDIPO"/>
        <s v="POZO BRUJO CUYEN"/>
        <s v="CHISPEZA"/>
        <s v="COUGAR"/>
        <s v="ALCAZAR PRAGA"/>
        <s v="AO TORUK"/>
        <s v="URRACA"/>
        <s v="MAÑIO"/>
        <s v="OPHELIA"/>
        <s v="JHAKIM"/>
        <s v="BENU"/>
        <s v="KUMRAM"/>
        <s v="ALCAZAR CLASICO"/>
        <s v="CL KATANA"/>
        <s v="CL DALYAT KINNDAH"/>
        <s v="ALCAZAR BOLCHEVIQUE"/>
        <s v="fiestera"/>
        <s v="ALCAZAR KEVIRA"/>
        <s v="KEVIRA"/>
        <s v="CORAJE"/>
        <s v="COSACO"/>
        <s v="CL ANATOLIA"/>
        <s v="WAFIK"/>
        <s v="PERSEVERANCIA PETETE"/>
        <s v="PERSEVERANCIA PAN DE AZUCAR"/>
        <s v="LUNA"/>
        <s v="SI QUILILCHE"/>
        <s v="SOLOPETE"/>
        <s v="OBI WAN"/>
        <s v="HLS Pampa 69"/>
        <s v="EL ARRAYAN LC FLOR DE PINGO"/>
        <s v="ALI BABA"/>
        <s v="ML LUCKY"/>
        <s v="RHAJASTAN"/>
        <s v="MACOYA SISGA"/>
        <s v="QUINTRALA"/>
        <s v="MACOYA OTUN"/>
        <s v="LLOVENY"/>
        <s v="HLS MARITO BORGES"/>
        <s v="CL MAGNOLIA"/>
        <s v="HF BARII"/>
        <s v="ML SAMIRA"/>
        <s v="HL KALIZI"/>
        <s v="ZAHIRA"/>
        <s v="SI REPARO"/>
        <s v="SI RETINTO"/>
        <s v="HDM TRAUCO"/>
        <s v="HURACAN"/>
        <s v="FLOR ARABIAN"/>
        <s v="RB USHIA"/>
        <s v="Angkor"/>
        <s v="EL MAITEN FADEEL"/>
        <s v="ALI"/>
        <s v="AO PATRIARCA"/>
        <s v="CHIRIPAZO"/>
        <s v="HF LC GHALIB"/>
        <s v="TOBA CARISSA"/>
        <s v="PILILO"/>
        <s v="LUCY"/>
        <s v="BABAKOOL"/>
        <s v="CL MAXIMUS"/>
        <s v="EL MAITEN DABIR"/>
        <s v="PERFECTIVA"/>
        <s v="MARY TRINI"/>
        <s v="MC CHAMULLO"/>
        <s v="HERCULES"/>
        <s v="SAFIR"/>
        <s v="ROBLE"/>
        <s v="HARRY"/>
        <s v="MC ventisquero"/>
        <s v="CL NAPOLEON"/>
        <s v="CASINO NIGHT"/>
        <s v="EPICO"/>
        <s v="BUENA MOZA"/>
        <s v="MORENA"/>
        <s v="ITAHITI"/>
        <s v="Copihue"/>
        <s v="SALAM"/>
        <s v="BANITA"/>
        <s v="SERCKIS"/>
        <s v="SANTA SUSANA MATILDE"/>
        <s v="TOBA BURKA"/>
        <s v="EL MANOLO"/>
        <s v="BANDOLERO AC "/>
        <s v="HF FOLKARI"/>
        <s v="ALCAZAR RICHARSON"/>
        <s v="Toba Amapola"/>
        <s v="HC TRAUCO"/>
        <s v="AL AZAN"/>
        <s v="ANCAR DASAM"/>
        <s v="ASWAD"/>
        <s v="SI PADME"/>
        <s v="MADJALINKA"/>
        <s v="RC JOTA"/>
        <s v="HF FILCKA"/>
        <s v="SHARAV"/>
        <s v="TOBA BOSS"/>
        <s v="TOBA BAGUAL"/>
        <s v="CAL DUFUR"/>
        <s v="JAKIM CAST"/>
        <s v="ESPERANZA HASSAN"/>
        <s v="KUMALIK"/>
        <s v="MELCHOR"/>
        <s v="KALUHA"/>
        <s v="KIO"/>
        <s v="CL NEPTUNO"/>
        <s v="MAXIMUS"/>
        <s v="PANDORA"/>
        <s v="SANTA SUSANA OLIVIA"/>
        <s v="TOBA COSACO"/>
        <s v="KHERJIM Y"/>
        <s v="FERRARI"/>
        <s v="BARONESA"/>
        <s v="CL OCTAVIA"/>
        <s v="CL PEGASO"/>
        <s v="KASSIL"/>
        <s v="KUMRAM CAST"/>
        <s v="RB URRACA"/>
        <s v="T INGLES"/>
        <s v="TOWANDA"/>
        <s v="CHAMPULLI ORDAGO"/>
        <s v="AURORA"/>
        <s v="LO CAMPO COQUITO"/>
        <s v="ITAITI"/>
        <s v="LO CAMPO CIMARRON"/>
        <s v="AISHA"/>
        <s v="BALA"/>
        <s v="ANULEP"/>
        <s v="PASCUALA"/>
        <s v="MOISES"/>
        <s v="MACAO"/>
        <s v="EMIR"/>
        <s v="HIDRA"/>
        <m/>
      </sharedItems>
    </cacheField>
    <cacheField name="ns1:Prize" numFmtId="0">
      <sharedItems containsNonDate="0" containsString="0" containsBlank="1"/>
    </cacheField>
    <cacheField name="ns1:PrizeCurrency" numFmtId="0">
      <sharedItems containsBlank="1"/>
    </cacheField>
    <cacheField name="ns1:IsWNominated" numFmtId="0">
      <sharedItems containsNonDate="0" containsString="0" containsBlank="1"/>
    </cacheField>
    <cacheField name="ns1:TeamNF" numFmtId="0">
      <sharedItems containsBlank="1"/>
    </cacheField>
    <cacheField name="ns1:CompetingFor" numFmtId="0">
      <sharedItems containsBlank="1"/>
    </cacheField>
    <cacheField name="ns1:VetFirstInspElimCode" numFmtId="0">
      <sharedItems containsBlank="1"/>
    </cacheField>
    <cacheField name="ns1:AvgSpeed1" numFmtId="0">
      <sharedItems containsBlank="1"/>
    </cacheField>
    <cacheField name="ns1:RideTime1" numFmtId="0">
      <sharedItems containsBlank="1"/>
    </cacheField>
    <cacheField name="ns1:VetGateElimCode1" numFmtId="0">
      <sharedItems containsBlank="1"/>
    </cacheField>
    <cacheField name="ns1:AvgSpeed2" numFmtId="0">
      <sharedItems containsBlank="1"/>
    </cacheField>
    <cacheField name="ns1:RideTime2" numFmtId="0">
      <sharedItems containsBlank="1"/>
    </cacheField>
    <cacheField name="ns1:VetGateElimCode2" numFmtId="0">
      <sharedItems containsBlank="1"/>
    </cacheField>
    <cacheField name="ns1:AvgSpeed3" numFmtId="0">
      <sharedItems containsBlank="1"/>
    </cacheField>
    <cacheField name="ns1:RideTime3" numFmtId="0">
      <sharedItems containsBlank="1"/>
    </cacheField>
    <cacheField name="ns1:VetGateElimCode3" numFmtId="0">
      <sharedItems containsBlank="1"/>
    </cacheField>
    <cacheField name="ns1:AvgSpeed4" numFmtId="0">
      <sharedItems containsBlank="1"/>
    </cacheField>
    <cacheField name="ns1:RideTime4" numFmtId="0">
      <sharedItems containsBlank="1"/>
    </cacheField>
    <cacheField name="ns1:VetGateElimCode4" numFmtId="0">
      <sharedItems containsBlank="1"/>
    </cacheField>
    <cacheField name="ns1:AvgSpeed5" numFmtId="0">
      <sharedItems containsBlank="1"/>
    </cacheField>
    <cacheField name="ns1:RideTime5" numFmtId="0">
      <sharedItems containsBlank="1"/>
    </cacheField>
    <cacheField name="ns1:VetGateElimCode5" numFmtId="0">
      <sharedItems containsBlank="1"/>
    </cacheField>
    <cacheField name="ns1:VetGateElimCode6" numFmtId="0">
      <sharedItems containsBlank="1"/>
    </cacheField>
    <cacheField name="ns1:AvgSpeed7" numFmtId="0">
      <sharedItems containsBlank="1"/>
    </cacheField>
    <cacheField name="ns1:RideTime7" numFmtId="0">
      <sharedItems containsBlank="1"/>
    </cacheField>
    <cacheField name="ns1:VetGateElimCode7" numFmtId="0">
      <sharedItems containsBlank="1"/>
    </cacheField>
    <cacheField name="ns1:AvgSpeed8" numFmtId="0">
      <sharedItems containsBlank="1"/>
    </cacheField>
    <cacheField name="ns1:RideTime8" numFmtId="0">
      <sharedItems containsBlank="1"/>
    </cacheField>
    <cacheField name="ns1:VetGateElimCode8" numFmtId="0">
      <sharedItems containsNonDate="0" containsString="0" containsBlank="1"/>
    </cacheField>
    <cacheField name="ns1:AvgSpeed9" numFmtId="0">
      <sharedItems containsNonDate="0" containsString="0" containsBlank="1"/>
    </cacheField>
    <cacheField name="ns1:RideTime9" numFmtId="0">
      <sharedItems containsNonDate="0" containsString="0" containsBlank="1"/>
    </cacheField>
    <cacheField name="ns1:VetGateElimCode9" numFmtId="0">
      <sharedItems containsNonDate="0" containsString="0" containsBlank="1"/>
    </cacheField>
    <cacheField name="ns1:AvgSpeed10" numFmtId="0">
      <sharedItems containsNonDate="0" containsString="0" containsBlank="1"/>
    </cacheField>
    <cacheField name="ns1:RideTime10" numFmtId="0">
      <sharedItems containsNonDate="0" containsString="0" containsBlank="1"/>
    </cacheField>
    <cacheField name="ns1:VetFinalInspElimCode" numFmtId="0">
      <sharedItems containsNonDate="0" containsString="0" containsBlank="1"/>
    </cacheField>
    <cacheField name="ns1:BestCondition" numFmtId="0">
      <sharedItems containsNonDate="0" containsString="0" containsBlank="1"/>
    </cacheField>
    <cacheField name="ns1:TotalAvgSpeed" numFmtId="0">
      <sharedItems containsString="0" containsBlank="1" containsNumber="1" minValue="11.19" maxValue="22.56"/>
    </cacheField>
    <cacheField name="ns1:TotalTime" numFmtId="0">
      <sharedItems containsString="0" containsBlank="1" containsNumber="1" containsInteger="1" minValue="4534" maxValue="28318"/>
    </cacheField>
    <cacheField name="Time Adj" numFmtId="0">
      <sharedItems containsBlank="1" containsMixedTypes="1" containsNumber="1" containsInteger="1" minValue="4534" maxValue="28318"/>
    </cacheField>
    <cacheField name="RANKING" numFmtId="0">
      <sharedItems containsBlank="1" count="22">
        <s v="120/160 AD"/>
        <s v="120/160 YR"/>
        <s v="100 AD"/>
        <s v="100 YR"/>
        <s v="80 AD"/>
        <s v="80 YR"/>
        <s v="40 AD"/>
        <s v="40 YR"/>
        <s v="20 PR"/>
        <m/>
        <s v="60 CU" u="1"/>
        <s v="20 AD" u="1"/>
        <s v="60 YR" u="1"/>
        <s v=" " u="1"/>
        <s v="20 YR" u="1"/>
        <s v="120 YR" u="1"/>
        <s v="20 PP" u="1"/>
        <s v="120 AD" u="1"/>
        <s v="60 AD" u="1"/>
        <s v="160 AD" u="1"/>
        <s v="79 AD" u="1"/>
        <s v="120/160" u="1"/>
      </sharedItems>
      <fieldGroup par="62"/>
    </cacheField>
    <cacheField name="POSICION " numFmtId="0">
      <sharedItems containsBlank="1" containsMixedTypes="1" containsNumber="1" containsInteger="1" minValue="1" maxValue="28"/>
    </cacheField>
    <cacheField name="tiempo carrera" numFmtId="0">
      <sharedItems containsBlank="1" count="179">
        <s v="05:56:48"/>
        <s v="05:56:54"/>
        <s v="05:57:49"/>
        <s v="06:01:22"/>
        <s v="06:02:37"/>
        <s v="06:07:01"/>
        <s v="06:44:01"/>
        <s v="06:44:04"/>
        <s v="07:51:58"/>
        <s v="NA"/>
        <s v="06:01:26"/>
        <s v="06:13:13"/>
        <s v="06:24:40"/>
        <s v="06:43:29"/>
        <s v="07:36:48"/>
        <s v="05:03:17"/>
        <s v="05:04:16"/>
        <s v="05:04:34"/>
        <s v="05:04:38"/>
        <s v="05:25:53"/>
        <s v="05:25:58"/>
        <s v="05:34:35"/>
        <s v="05:41:17"/>
        <s v="05:41:20"/>
        <s v="05:43:48"/>
        <s v="05:56:38"/>
        <s v="06:05:09"/>
        <s v="06:05:17"/>
        <s v="04:44:26"/>
        <s v="04:49:11"/>
        <s v="05:17:26"/>
        <s v="05:17:43"/>
        <s v="05:25:43"/>
        <s v="05:26:06"/>
        <s v="05:31:56"/>
        <s v="05:31:59"/>
        <s v="05:38:21"/>
        <s v="05:38:25"/>
        <s v="05:38:28"/>
        <s v="05:39:06"/>
        <s v="05:43:56"/>
        <s v="05:43:58"/>
        <s v="05:56:49"/>
        <s v="04:57:42"/>
        <s v="05:00:08"/>
        <s v="05:06:11"/>
        <s v="05:06:24"/>
        <s v="05:14:50"/>
        <s v="05:50:22"/>
        <s v="06:02:39"/>
        <s v="06:03:05"/>
        <s v="05:06:31"/>
        <s v="05:06:34"/>
        <s v="05:48:14"/>
        <s v="02:22:10"/>
        <s v="02:22:56"/>
        <s v="02:23:16"/>
        <s v="02:23:37"/>
        <s v="02:23:55"/>
        <s v="02:25:42"/>
        <s v="02:29:30"/>
        <s v="02:39:59"/>
        <s v="02:40:20"/>
        <s v="02:25:32"/>
        <s v="02:28:41"/>
        <s v="02:29:21"/>
        <s v="06:23:35"/>
        <s v="06:34:42"/>
        <s v="07:02:28"/>
        <s v="07:03:42"/>
        <s v="07:12:43"/>
        <s v="05:26:41"/>
        <s v="05:41:01"/>
        <s v="05:44:32"/>
        <s v="05:44:37"/>
        <s v="05:44:48"/>
        <s v="05:45:49"/>
        <s v="06:06:16"/>
        <s v="06:27:11"/>
        <s v="06:27:20"/>
        <s v="06:27:59"/>
        <s v="06:28:43"/>
        <s v="06:29:56"/>
        <s v="06:38:08"/>
        <s v="06:38:10"/>
        <s v="05:43:26"/>
        <s v="06:04:49"/>
        <s v="06:05:01"/>
        <s v="04:40:31"/>
        <s v="04:52:11"/>
        <s v="04:52:14"/>
        <s v="05:16:09"/>
        <s v="04:53:46"/>
        <s v="05:18:28"/>
        <s v="02:12:59"/>
        <s v="02:13:12"/>
        <s v="02:16:29"/>
        <s v="02:32:07"/>
        <s v="02:34:19"/>
        <s v="02:42:59"/>
        <s v="02:57:34"/>
        <s v="02:57:43"/>
        <s v="03:28:28"/>
        <s v="03:42:54"/>
        <s v="03:45:58"/>
        <s v="02:55:41"/>
        <s v="02:55:42"/>
        <s v="02:57:40"/>
        <s v="02:39:42"/>
        <s v="02:43:45"/>
        <s v="02:57:06"/>
        <s v="02:57:07"/>
        <s v="02:57:30"/>
        <s v="02:51:04"/>
        <s v="02:52:09"/>
        <s v="02:57:26"/>
        <s v="06:31:59"/>
        <s v="06:34:00"/>
        <s v="06:41:01"/>
        <s v="05:22:49"/>
        <s v="05:32:41"/>
        <s v="05:32:43"/>
        <s v="05:36:17"/>
        <s v="05:54:06"/>
        <s v="06:21:36"/>
        <s v="06:21:37"/>
        <s v="06:41:43"/>
        <s v="05:38:09"/>
        <s v="05:38:20"/>
        <s v="05:39:42"/>
        <s v="06:24:14"/>
        <s v="06:35:02"/>
        <s v="04:42:09"/>
        <s v="05:08:36"/>
        <s v="05:10:03"/>
        <s v="05:22:34"/>
        <s v="05:23:53"/>
        <s v="05:25:34"/>
        <s v="05:27:04"/>
        <s v="05:32:07"/>
        <s v="05:32:36"/>
        <s v="05:35:43"/>
        <s v="05:20:24"/>
        <s v="05:20:28"/>
        <s v="05:39:19"/>
        <s v="02:02:57"/>
        <s v="02:03:02"/>
        <s v="02:03:05"/>
        <s v="02:07:39"/>
        <s v="02:09:04"/>
        <s v="02:12:08"/>
        <s v="02:38:59"/>
        <s v="02:43:14"/>
        <s v="02:45:27"/>
        <s v="02:51:15"/>
        <s v="02:52:10"/>
        <s v="02:52:58"/>
        <s v="02:57:59"/>
        <s v="03:01:31"/>
        <s v="03:01:43"/>
        <s v="03:18:34"/>
        <s v="03:36:41"/>
        <s v="03:36:49"/>
        <s v="02:27:49"/>
        <s v="02:29:08"/>
        <s v="02:29:14"/>
        <s v="02:46:17"/>
        <s v="02:47:13"/>
        <s v="02:47:45"/>
        <s v="02:48:18"/>
        <s v="02:49:30"/>
        <s v="01:15:34"/>
        <s v="01:15:37"/>
        <s v="01:15:43"/>
        <s v="01:18:09"/>
        <s v="01:18:13"/>
        <s v="01:19:10"/>
        <s v="01:20:20"/>
        <m/>
      </sharedItems>
    </cacheField>
    <cacheField name="Bono" numFmtId="0">
      <sharedItems containsString="0" containsBlank="1" containsNumber="1" containsInteger="1" minValue="0" maxValue="200"/>
    </cacheField>
    <cacheField name="Dif 1o" numFmtId="164">
      <sharedItems containsBlank="1" containsMixedTypes="1" containsNumber="1" minValue="-115.16666666666666" maxValue="0"/>
    </cacheField>
    <cacheField name="PTS" numFmtId="165">
      <sharedItems containsString="0" containsBlank="1" containsNumber="1" minValue="0" maxValue="321"/>
    </cacheField>
    <cacheField name="JINETE" numFmtId="0">
      <sharedItems containsBlank="1" count="148">
        <s v="MARTIN GARCIA LAZO"/>
        <s v="LORETO HENRIQUEZ PEREZ"/>
        <s v="MANUELA VALENZUELA VARGAS"/>
        <s v="LUKAS BUCKEL OCQUETEAU"/>
        <s v="CATALINA ORTUZAR ORPHANOPOULOS"/>
        <s v="FELIPE SAT YABER"/>
        <s v="ANDRE ALVAREZ"/>
        <s v="CLAUDIO CORNEJO CABEZAS"/>
        <s v="JOSE PEDRO VARELA ALFONSO"/>
        <s v="MARIA ROSA BARAHONA VARGAS"/>
        <s v="PEDRO PABLO  GÓMEZ MARTÍNEZ"/>
        <s v="RENE VALENZUELA FUENTES"/>
        <s v="CRISTOBAL LARRAIN ARJONA"/>
        <s v="VICTOR IGNACIO KEHR HERRERA"/>
        <s v="VICENTE  LARRAIN ARJONA"/>
        <s v="BORJA MAYOL"/>
        <s v="JESUS MAXIMILIANO CERPA VERA"/>
        <s v="CRISTOBAL JESUS ROJAS SANCHEZ"/>
        <s v="PEDRO TOMAS VARELA CERDA"/>
        <s v="FLORENCIA CARDONE ALMARZA"/>
        <s v="DAVID RAMIREZ FUENTES"/>
        <s v="MICAELA TORRES HORTA"/>
        <s v="JUAN JOSE SEARLE MARTINEZ"/>
        <s v="NICOLAS SCHMIDT GONZALEZ"/>
        <s v="MAXI WIMMER"/>
        <s v="ORLANDO VILLALOBOS"/>
        <s v="JORGE ESPARZA ROJAS"/>
        <s v="MACARENA SUAZO ZEPEDA"/>
        <s v="MAUD BREYNE"/>
        <s v="OSCAR TAHAN"/>
        <s v="PABLO LLOMPART"/>
        <s v="EDUARDO BAEZA"/>
        <s v="MATIAS  LILLO"/>
        <s v="DANIEL OLIVARES"/>
        <s v="MAURICIO GONZALEZ"/>
        <s v="JOSEFINA MATURANA FELL"/>
        <s v="CARLA O'NELL"/>
        <s v="ALVARO LLOMPART GRIMM"/>
        <s v="FERNANDA TORRES HORTA"/>
        <s v="LUCIANO CACERES"/>
        <s v="AGUSTIN ARENAS"/>
        <s v="ELISA  RIOS GARCIA HUIDOBRO"/>
        <s v="AMPARO LOPEZ HORTA"/>
        <s v="AMELIA  LARRAIN"/>
        <s v="CONSUELO MARCHANT CARDENAS"/>
        <s v="VICENTE MAYOL LARRAIN"/>
        <s v="NICOLAS SILVA"/>
        <s v="RAFAELA CORTES"/>
        <s v="JOSEFA AGUILERA"/>
        <s v="FLORENCIA CATALINA CERPA VERA"/>
        <s v="PIA SANCHEZ"/>
        <s v="JUAN FRANCISCO DEL CANTO"/>
        <s v="ANDRES  POBLETE SALCEDO"/>
        <s v="RAIMUNDO UNDURRAGA MUJICA"/>
        <s v="MARIA JOSE QUEZADA"/>
        <s v="JOSE IGNACIO POLLONI  VIVERO"/>
        <s v="FELIPE AREVALO"/>
        <s v="FRANCISCO  VALDEVENITO"/>
        <s v="DIEGO TAGLE GALILEA"/>
        <s v="JOSE  ELIAS  RISHMAWI"/>
        <s v="JORGE ESPARZA POBLETE"/>
        <s v="VICTOR RIOS SALAS"/>
        <s v="INES  ALAMOS"/>
        <s v="SEBASTIAN IRRIBARRA CONA"/>
        <s v="MARIA RISHMAWI"/>
        <s v="SERGIO ULLOA C"/>
        <s v="PEDRO  BALMACEDA TAGLE"/>
        <s v="RENI  MULLER"/>
        <s v="CAMILA QUEZADAS"/>
        <s v="GABRIEL AGUSTIN ALMARA"/>
        <s v="MATIAS ALAMOS"/>
        <s v="CARLOS LETELIER SIVORI"/>
        <s v="RICARDO ALMARA"/>
        <s v="ANDRES VELASQUEZ"/>
        <s v="ANDREA VARGAS"/>
        <s v="LINDA SCHUNEMANN"/>
        <s v="JUAN PABLO  THOMSEN"/>
        <s v="ANGIE ONATE PRIETO"/>
        <s v="EMMA LETELIER"/>
        <s v="OLIVIA ALAMOS"/>
        <s v="VALENTINA LETELIER"/>
        <s v="FRANCISCO  EGUIGUREN VALDÉS"/>
        <s v="CATALINA LLORENS CLARK"/>
        <s v="MAURO VILLEGAS CARVALLO"/>
        <s v="ALVARO  LLOMPART COSMELLI"/>
        <s v="FRANCISCA TORCHE"/>
        <s v="PAULA LLORENS CLARK"/>
        <s v="TRINIDAD VALENZUELA FUENTES"/>
        <s v="HELENA CERPA PINOCHET"/>
        <s v="ANDRES GATICA JOLFRE"/>
        <s v="FRANCISCO BOETSCH VICUÑA"/>
        <s v="NELSON CID ARRAYA"/>
        <s v="ANGEL CASTILLO"/>
        <s v="MATIAS ALONSO ASCUI"/>
        <s v="ERNESTO  DE LA FUENTE FUENZALIDA"/>
        <s v="CARLOS  SILVA ESCOBAR"/>
        <s v="VICENTE PARRA QUINTEROS"/>
        <s v="RUBEN PARRA"/>
        <s v="RAFAEL  CARRERE"/>
        <s v="CARLOS HIRMAS YUNIS"/>
        <s v="FELIPE STANDEN THOMSEN"/>
        <s v="JOAQUIN LAGOS VELASCO"/>
        <s v="AGUSTIN MARTINEZ"/>
        <s v="JOAQUIN NEUFELD"/>
        <s v="JUAN PABLO CRISTI"/>
        <s v="LUCIANO ALMARA"/>
        <s v="ALISON CASTILLO"/>
        <s v="AGUSTINA CASTILLO"/>
        <s v="FERNANDO LAGOS DIAZ"/>
        <s v="FERNANDA MANZUR"/>
        <s v="CRISTIAN CORNEJO CABEZAS"/>
        <s v="PILAR TORREALBA"/>
        <s v="EMILIA PATTERSON"/>
        <s v="JOSE ANDRES  POBLETE SALCEDO"/>
        <s v="OSVALDO ARAYA URZUA"/>
        <s v="ALVARO COX MUJICA"/>
        <s v="SEBASTIAN SALINAS"/>
        <s v="BELEN RISHMAWI"/>
        <s v="GABRIEL BRAVO CABEZAS"/>
        <s v="FRANCESCA GIOIA MANSILLA"/>
        <s v="BRUNO CALTAGIRONE"/>
        <s v="PABLO VALDES RAMIREZ"/>
        <s v="PEDRO MAYOL LARRAIN"/>
        <s v="TOMAS LUDWIG"/>
        <s v="EMILIA FUENTES"/>
        <s v="ADRIANA PANTOJA CONTRERAA"/>
        <s v="MIGUEL RUIZ-TAGLE"/>
        <s v="JUAN EDUARDO SPOERER DE LA SOTTA"/>
        <s v="ALFREDO SAT YABER"/>
        <s v="JONATHAN VALDES"/>
        <s v="MARIA PAZ VARGAS"/>
        <s v="FELIPE ARTHUR UGARTE"/>
        <s v="JAIME BARRIENTOS RAMIREZ"/>
        <s v="CAMILA LARRAIN DOERNER"/>
        <s v="JAVIERA LAGOS DIAZ"/>
        <s v="JOSE ANTONIO ACHONDO"/>
        <s v="ISIDORA FUENTES"/>
        <s v="BEATRIZ LOPEZ"/>
        <s v="ENRIQUE COFRE"/>
        <s v="TRINIDAD BRANDT"/>
        <s v="MARCO URENDA"/>
        <s v="VICTORIA URENDA"/>
        <s v="CARLOS ORTIZ"/>
        <s v="ANGELITA BRANDT"/>
        <s v="ALFONSO BAROILHET"/>
        <s v="GAELA HOURCQ"/>
        <m/>
        <s v="OLVIA ALAMOS" u="1"/>
      </sharedItems>
    </cacheField>
    <cacheField name="BINOMIO" numFmtId="0">
      <sharedItems containsBlank="1"/>
    </cacheField>
    <cacheField name="EQUIPO" numFmtId="0">
      <sharedItems containsBlank="1"/>
    </cacheField>
    <cacheField name="To 1ro" numFmtId="0">
      <sharedItems containsBlank="1"/>
    </cacheField>
    <cacheField name="RANKING2" numFmtId="0" databaseField="0">
      <fieldGroup base="52">
        <discretePr count="22">
          <x v="2"/>
          <x v="3"/>
          <x v="11"/>
          <x v="12"/>
          <x v="2"/>
          <x v="3"/>
          <x v="2"/>
          <x v="3"/>
          <x v="2"/>
          <x v="0"/>
          <x v="10"/>
          <x v="7"/>
          <x v="3"/>
          <x v="13"/>
          <x v="9"/>
          <x v="5"/>
          <x v="2"/>
          <x v="4"/>
          <x v="2"/>
          <x v="8"/>
          <x v="6"/>
          <x v="1"/>
        </discretePr>
        <groupItems count="14">
          <m/>
          <s v="120/160"/>
          <s v="Grupo1"/>
          <s v="Grupo2"/>
          <s v="120 AD"/>
          <s v="120 YR"/>
          <s v="79 AD"/>
          <s v="20 AD"/>
          <s v="160 AD"/>
          <s v="20 YR"/>
          <s v="60 CU"/>
          <s v="100 AD"/>
          <s v="100 YR"/>
          <s v=" "/>
        </groupItems>
      </fieldGroup>
    </cacheField>
    <cacheField name="Cat2" numFmtId="0" databaseField="0">
      <fieldGroup base="1">
        <discretePr count="3">
          <x v="1"/>
          <x v="1"/>
          <x v="0"/>
        </discretePr>
        <groupItems count="2">
          <m/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x v="0"/>
    <n v="120"/>
    <n v="120"/>
    <s v="AD"/>
    <s v="1"/>
    <x v="0"/>
    <s v=""/>
    <s v=""/>
    <s v="10072682"/>
    <s v="MARTIN"/>
    <s v="GARCIA LAZO"/>
    <s v="106FS83"/>
    <s v="SI QUILILCHE"/>
    <m/>
    <s v=""/>
    <m/>
    <s v=""/>
    <s v="CHL"/>
    <s v=""/>
    <s v="17,45"/>
    <s v="8250"/>
    <m/>
    <s v="01:29"/>
    <s v="19,05"/>
    <s v="5671"/>
    <m/>
    <s v="01:44"/>
    <s v="18,56"/>
    <s v="5818"/>
    <m/>
    <s v="02:11"/>
    <s v="24,06"/>
    <s v="2992"/>
    <m/>
    <s v="11:00"/>
    <m/>
    <m/>
    <m/>
    <m/>
    <m/>
    <m/>
    <m/>
    <m/>
    <m/>
    <m/>
    <m/>
    <m/>
    <m/>
    <n v="19"/>
    <n v="22732"/>
    <n v="22732"/>
    <x v="0"/>
    <n v="3"/>
    <s v="06:18:52"/>
    <n v="190"/>
    <n v="-25.516666666666666"/>
    <n v="284.48333333333335"/>
    <x v="0"/>
    <s v="MARTIN GARCIA LAZO - SI QUILILCHE"/>
    <s v="EL MOLINO A"/>
    <s v="05:53:21"/>
  </r>
  <r>
    <x v="0"/>
    <x v="0"/>
    <n v="120"/>
    <n v="120"/>
    <s v="AD"/>
    <s v="2"/>
    <x v="0"/>
    <s v=""/>
    <s v=""/>
    <s v="10072686"/>
    <s v="PABLO"/>
    <s v="LLOMPART"/>
    <m/>
    <s v="ANCAR DASAM"/>
    <m/>
    <s v=""/>
    <m/>
    <s v=""/>
    <s v="CHL"/>
    <s v=""/>
    <s v="17,84"/>
    <s v="8072"/>
    <m/>
    <s v="02:42"/>
    <s v="20,2"/>
    <s v="5345"/>
    <m/>
    <s v="01:47"/>
    <s v="17,1"/>
    <s v="6317"/>
    <m/>
    <s v="11:50"/>
    <s v="23,99"/>
    <s v="3001"/>
    <m/>
    <s v="21:04"/>
    <m/>
    <m/>
    <m/>
    <m/>
    <m/>
    <m/>
    <m/>
    <m/>
    <m/>
    <m/>
    <m/>
    <m/>
    <m/>
    <n v="19"/>
    <n v="22735"/>
    <n v="22735"/>
    <x v="0"/>
    <n v="4"/>
    <s v="06:18:55"/>
    <n v="185"/>
    <n v="-25.566666666666666"/>
    <n v="279.43333333333334"/>
    <x v="1"/>
    <s v="PABLO LLOMPART - ANCAR DASAM"/>
    <s v="EL QUILLAY"/>
    <s v="05:53:21"/>
  </r>
  <r>
    <x v="0"/>
    <x v="0"/>
    <n v="120"/>
    <n v="120"/>
    <s v="AD"/>
    <s v="3"/>
    <x v="0"/>
    <s v=""/>
    <s v=""/>
    <s v="10036587"/>
    <s v="NICOLAS"/>
    <s v="SCHMIDT GONZALEZ"/>
    <s v="105EI51"/>
    <s v="MALBORO"/>
    <m/>
    <s v=""/>
    <m/>
    <s v=""/>
    <s v="CHL"/>
    <s v=""/>
    <s v="17,36"/>
    <s v="8295"/>
    <m/>
    <s v="02:17"/>
    <s v="19,16"/>
    <s v="5637"/>
    <m/>
    <s v="02:41"/>
    <s v="18,42"/>
    <s v="5863"/>
    <m/>
    <s v="03:09"/>
    <s v="23,78"/>
    <s v="3028"/>
    <m/>
    <s v="10:53"/>
    <m/>
    <m/>
    <m/>
    <m/>
    <m/>
    <m/>
    <m/>
    <m/>
    <m/>
    <m/>
    <m/>
    <m/>
    <m/>
    <n v="18.93"/>
    <n v="22824"/>
    <n v="22824"/>
    <x v="0"/>
    <n v="5"/>
    <s v="06:20:24"/>
    <n v="180"/>
    <n v="-27.05"/>
    <n v="272.95"/>
    <x v="2"/>
    <s v="NICOLAS SCHMIDT GONZALEZ - MALBORO"/>
    <s v="TOBA ENDURANCE"/>
    <s v="05:53:21"/>
  </r>
  <r>
    <x v="0"/>
    <x v="0"/>
    <n v="120"/>
    <n v="120"/>
    <s v="AD"/>
    <s v="4"/>
    <x v="0"/>
    <s v=""/>
    <s v=""/>
    <s v="10067266"/>
    <s v="FELIPE"/>
    <s v="SAT YABER"/>
    <s v="106GG85"/>
    <s v="ATILANA"/>
    <m/>
    <s v=""/>
    <m/>
    <s v=""/>
    <s v="CHL"/>
    <s v=""/>
    <s v="17,37"/>
    <s v="8288"/>
    <m/>
    <s v="04:53"/>
    <s v="19,01"/>
    <s v="5681"/>
    <m/>
    <s v="03:14"/>
    <s v="18,17"/>
    <s v="5943"/>
    <m/>
    <s v="05:08"/>
    <s v="19,51"/>
    <s v="3690"/>
    <m/>
    <s v="09:06"/>
    <m/>
    <m/>
    <m/>
    <m/>
    <m/>
    <m/>
    <m/>
    <m/>
    <m/>
    <m/>
    <m/>
    <m/>
    <m/>
    <n v="18.3"/>
    <n v="23601"/>
    <n v="23601"/>
    <x v="0"/>
    <n v="6"/>
    <s v="06:33:21"/>
    <n v="175"/>
    <n v="-40"/>
    <n v="255"/>
    <x v="3"/>
    <s v="FELIPE SAT YABER - ATILANA"/>
    <s v="RINCONADA A"/>
    <s v="05:53:21"/>
  </r>
  <r>
    <x v="0"/>
    <x v="0"/>
    <n v="120"/>
    <n v="120"/>
    <s v="AD"/>
    <s v="5"/>
    <x v="0"/>
    <s v=""/>
    <s v=""/>
    <s v="10181514"/>
    <s v="TARA ANNE"/>
    <s v="GREASLEY"/>
    <s v="106FQ91"/>
    <s v="AYHUN"/>
    <m/>
    <s v=""/>
    <m/>
    <s v=""/>
    <s v="CHL"/>
    <s v=""/>
    <s v="17,77"/>
    <s v="8103"/>
    <m/>
    <s v="02:35"/>
    <s v="18,37"/>
    <s v="5879"/>
    <m/>
    <s v="02:53"/>
    <s v="18,22"/>
    <s v="5927"/>
    <m/>
    <s v="05:20"/>
    <s v="12,8"/>
    <s v="5627"/>
    <m/>
    <s v="02:31"/>
    <m/>
    <m/>
    <m/>
    <m/>
    <m/>
    <m/>
    <m/>
    <m/>
    <m/>
    <m/>
    <m/>
    <m/>
    <m/>
    <n v="16.920000000000002"/>
    <n v="25536"/>
    <n v="25536"/>
    <x v="0"/>
    <n v="8"/>
    <s v="07:05:36"/>
    <n v="165"/>
    <n v="-72.25"/>
    <n v="212.75"/>
    <x v="4"/>
    <s v="TARA ANNE GREASLEY - AYHUN"/>
    <e v="#N/A"/>
    <s v="05:53:21"/>
  </r>
  <r>
    <x v="0"/>
    <x v="0"/>
    <n v="120"/>
    <n v="120"/>
    <s v="AD"/>
    <s v="6"/>
    <x v="0"/>
    <s v=""/>
    <s v=""/>
    <s v="10072514"/>
    <s v="MAXI"/>
    <s v="WIMMER"/>
    <s v="106FS73"/>
    <s v="CL LIDIA"/>
    <m/>
    <s v=""/>
    <m/>
    <s v=""/>
    <s v="CHL"/>
    <s v=""/>
    <s v="16,65"/>
    <s v="8650"/>
    <m/>
    <s v="04:49"/>
    <s v="17,28"/>
    <s v="6249"/>
    <m/>
    <s v="02:21"/>
    <s v="17,1"/>
    <s v="6317"/>
    <m/>
    <s v="03:07"/>
    <s v="15,45"/>
    <s v="4661"/>
    <m/>
    <s v="05:51"/>
    <m/>
    <m/>
    <m/>
    <m/>
    <m/>
    <m/>
    <m/>
    <m/>
    <m/>
    <m/>
    <m/>
    <m/>
    <m/>
    <n v="16.690000000000001"/>
    <n v="25877"/>
    <n v="25877"/>
    <x v="0"/>
    <n v="9"/>
    <s v="07:11:17"/>
    <n v="160"/>
    <n v="-77.933333333333337"/>
    <n v="202.06666666666666"/>
    <x v="5"/>
    <s v="MAXI WIMMER - CL LIDIA"/>
    <s v="EL MOLINO A"/>
    <s v="05:53:21"/>
  </r>
  <r>
    <x v="0"/>
    <x v="0"/>
    <n v="120"/>
    <n v="120"/>
    <s v="AD"/>
    <s v="7"/>
    <x v="0"/>
    <s v=""/>
    <s v=""/>
    <s v="10131587"/>
    <s v="CAROLINE"/>
    <s v="MACKENZIE"/>
    <s v="104JS61"/>
    <s v="F.U. CORSO"/>
    <m/>
    <s v=""/>
    <m/>
    <s v=""/>
    <s v="CHL"/>
    <s v=""/>
    <s v="15,97"/>
    <s v="9018"/>
    <m/>
    <s v="09:34"/>
    <s v="16,77"/>
    <s v="6441"/>
    <m/>
    <s v="05:01"/>
    <s v="14,1"/>
    <s v="7662"/>
    <m/>
    <s v="06:19"/>
    <s v="9,62"/>
    <s v="7481"/>
    <m/>
    <s v="04:23"/>
    <m/>
    <m/>
    <m/>
    <m/>
    <m/>
    <m/>
    <m/>
    <m/>
    <m/>
    <m/>
    <m/>
    <m/>
    <m/>
    <n v="14.12"/>
    <n v="30602"/>
    <n v="30602"/>
    <x v="0"/>
    <n v="12"/>
    <s v="08:30:02"/>
    <n v="145"/>
    <n v="-156.68333333333334"/>
    <n v="119.99999993"/>
    <x v="6"/>
    <s v="CAROLINE MACKENZIE - F.U. CORSO"/>
    <s v="LA COMPAÑÍA"/>
    <s v="05:53:21"/>
  </r>
  <r>
    <x v="0"/>
    <x v="0"/>
    <n v="120"/>
    <n v="120"/>
    <s v="AD"/>
    <s v="8"/>
    <x v="1"/>
    <s v=""/>
    <s v=""/>
    <s v="10048681"/>
    <s v="DAVID"/>
    <s v="RAMIREZ AGUILERA"/>
    <s v="105BD00"/>
    <s v="MONONA"/>
    <m/>
    <s v=""/>
    <m/>
    <s v=""/>
    <s v="CHL"/>
    <s v=""/>
    <s v="16,34"/>
    <s v="8810"/>
    <m/>
    <s v="06:03"/>
    <s v="18,03"/>
    <s v="5991"/>
    <m/>
    <s v="04:12"/>
    <s v="14,95"/>
    <s v="7224"/>
    <s v="FTQ GA"/>
    <s v="06:36"/>
    <m/>
    <m/>
    <m/>
    <m/>
    <m/>
    <m/>
    <m/>
    <m/>
    <m/>
    <m/>
    <m/>
    <m/>
    <m/>
    <m/>
    <m/>
    <m/>
    <m/>
    <n v="16.350000000000001"/>
    <n v="22025"/>
    <s v="NA"/>
    <x v="0"/>
    <s v="NA"/>
    <s v="NA"/>
    <n v="0"/>
    <e v="#VALUE!"/>
    <n v="0"/>
    <x v="7"/>
    <s v="DAVID RAMIREZ AGUILERA - MONONA"/>
    <e v="#N/A"/>
    <s v="05:53:21"/>
  </r>
  <r>
    <x v="0"/>
    <x v="0"/>
    <n v="120"/>
    <n v="120"/>
    <s v="AD"/>
    <s v="9"/>
    <x v="1"/>
    <s v=""/>
    <s v=""/>
    <s v="10100389"/>
    <s v="NICOLE"/>
    <s v="HAMMERSLEY FONK"/>
    <s v="106EP84"/>
    <s v="CL LEYLANI"/>
    <m/>
    <s v=""/>
    <m/>
    <s v=""/>
    <s v="CHL"/>
    <s v=""/>
    <s v="16,63"/>
    <s v="8657"/>
    <m/>
    <s v="04:53"/>
    <s v="16,89"/>
    <s v="6396"/>
    <s v="FTQ GA"/>
    <s v="04:51"/>
    <m/>
    <m/>
    <m/>
    <m/>
    <m/>
    <m/>
    <m/>
    <m/>
    <m/>
    <m/>
    <m/>
    <m/>
    <m/>
    <m/>
    <m/>
    <m/>
    <m/>
    <m/>
    <m/>
    <m/>
    <m/>
    <n v="16.739999999999998"/>
    <n v="15053"/>
    <s v="NA"/>
    <x v="0"/>
    <s v="NA"/>
    <s v="NA"/>
    <n v="0"/>
    <e v="#VALUE!"/>
    <n v="0"/>
    <x v="8"/>
    <s v="NICOLE HAMMERSLEY FONK - CL LEYLANI"/>
    <s v="EL MOLINO A"/>
    <s v="05:53:21"/>
  </r>
  <r>
    <x v="0"/>
    <x v="0"/>
    <n v="120"/>
    <n v="120"/>
    <s v="AD"/>
    <s v="10"/>
    <x v="1"/>
    <s v=""/>
    <s v=""/>
    <s v="10036495"/>
    <s v="ANDRE"/>
    <s v="ALVAREZ"/>
    <s v="106FS84"/>
    <s v="FUERZA BRUTA SA"/>
    <m/>
    <s v=""/>
    <m/>
    <s v=""/>
    <s v="CHL"/>
    <s v=""/>
    <s v="16,78"/>
    <s v="8584"/>
    <m/>
    <s v="02:13"/>
    <s v="16,14"/>
    <s v="6691"/>
    <s v="FTQ GA"/>
    <s v="02:12"/>
    <m/>
    <m/>
    <m/>
    <m/>
    <m/>
    <m/>
    <m/>
    <m/>
    <m/>
    <m/>
    <m/>
    <m/>
    <m/>
    <m/>
    <m/>
    <m/>
    <m/>
    <m/>
    <m/>
    <m/>
    <m/>
    <n v="16.5"/>
    <n v="15275"/>
    <s v="NA"/>
    <x v="0"/>
    <s v="NA"/>
    <s v="NA"/>
    <n v="0"/>
    <e v="#VALUE!"/>
    <n v="0"/>
    <x v="9"/>
    <s v="ANDRE ALVAREZ - FUERZA BRUTA SA"/>
    <e v="#N/A"/>
    <s v="05:53:21"/>
  </r>
  <r>
    <x v="0"/>
    <x v="0"/>
    <n v="120"/>
    <n v="120"/>
    <s v="AD"/>
    <s v="11"/>
    <x v="1"/>
    <s v=""/>
    <s v=""/>
    <s v="10040068"/>
    <s v="CLAUDIO"/>
    <s v="CORNEJO CABEZAS"/>
    <s v="105ZX57"/>
    <s v="TAABORA"/>
    <m/>
    <s v=""/>
    <m/>
    <s v=""/>
    <s v="CHL"/>
    <s v=""/>
    <s v="17,68"/>
    <s v="8147"/>
    <s v="FTQ GA"/>
    <s v="03:11"/>
    <m/>
    <m/>
    <m/>
    <m/>
    <m/>
    <m/>
    <m/>
    <m/>
    <m/>
    <m/>
    <m/>
    <m/>
    <m/>
    <m/>
    <m/>
    <m/>
    <m/>
    <m/>
    <m/>
    <m/>
    <m/>
    <m/>
    <m/>
    <m/>
    <m/>
    <n v="17.68"/>
    <n v="8147"/>
    <s v="NA"/>
    <x v="0"/>
    <s v="NA"/>
    <s v="NA"/>
    <n v="0"/>
    <e v="#VALUE!"/>
    <n v="0"/>
    <x v="10"/>
    <s v="CLAUDIO CORNEJO CABEZAS - TAABORA"/>
    <s v="RINCONADA A"/>
    <s v="05:53:21"/>
  </r>
  <r>
    <x v="0"/>
    <x v="0"/>
    <n v="120"/>
    <n v="120"/>
    <s v="AD"/>
    <s v="12"/>
    <x v="1"/>
    <s v=""/>
    <s v=""/>
    <s v="10146487"/>
    <s v="MARIIA"/>
    <s v="SHABLOVSKA"/>
    <s v="105OK14"/>
    <s v="GUSTAVO CERATI"/>
    <m/>
    <s v=""/>
    <m/>
    <s v=""/>
    <s v="UKR"/>
    <s v=""/>
    <s v="14,5"/>
    <s v="9931"/>
    <s v="RET"/>
    <s v="07:46"/>
    <m/>
    <m/>
    <m/>
    <m/>
    <m/>
    <m/>
    <m/>
    <m/>
    <m/>
    <m/>
    <m/>
    <m/>
    <m/>
    <m/>
    <m/>
    <m/>
    <m/>
    <m/>
    <m/>
    <m/>
    <m/>
    <m/>
    <m/>
    <m/>
    <m/>
    <n v="14.5"/>
    <n v="9931"/>
    <s v="NA"/>
    <x v="0"/>
    <s v="NA"/>
    <s v="NA"/>
    <n v="0"/>
    <e v="#VALUE!"/>
    <n v="0"/>
    <x v="11"/>
    <s v="MARIIA SHABLOVSKA - GUSTAVO CERATI"/>
    <e v="#N/A"/>
    <s v="05:53:21"/>
  </r>
  <r>
    <x v="0"/>
    <x v="0"/>
    <n v="120"/>
    <n v="120"/>
    <s v="AD"/>
    <s v="13"/>
    <x v="1"/>
    <s v=""/>
    <s v=""/>
    <s v="10018240"/>
    <s v="DAVID"/>
    <s v="RAMIREZ FUENTES"/>
    <s v="106DW18"/>
    <s v="Wolverine"/>
    <m/>
    <s v=""/>
    <m/>
    <s v=""/>
    <s v="CHL"/>
    <s v=""/>
    <s v="13,32"/>
    <s v="10810"/>
    <s v="FTQ OT+ME"/>
    <s v="22:27"/>
    <m/>
    <m/>
    <m/>
    <m/>
    <m/>
    <m/>
    <m/>
    <m/>
    <m/>
    <m/>
    <m/>
    <m/>
    <m/>
    <m/>
    <m/>
    <m/>
    <m/>
    <m/>
    <m/>
    <m/>
    <m/>
    <m/>
    <m/>
    <m/>
    <m/>
    <n v="13.32"/>
    <n v="10810"/>
    <s v="NA"/>
    <x v="0"/>
    <s v="NA"/>
    <s v="NA"/>
    <n v="0"/>
    <e v="#VALUE!"/>
    <n v="0"/>
    <x v="12"/>
    <s v="DAVID RAMIREZ FUENTES - WOLVERINE"/>
    <e v="#N/A"/>
    <s v="05:53:21"/>
  </r>
  <r>
    <x v="0"/>
    <x v="0"/>
    <n v="120"/>
    <n v="120"/>
    <s v="YR"/>
    <s v="1"/>
    <x v="0"/>
    <s v=""/>
    <s v=""/>
    <s v="10086065"/>
    <s v="PAULA"/>
    <s v="LLORENS CLARK"/>
    <s v="104ZN21"/>
    <s v="S H CIRO"/>
    <m/>
    <s v=""/>
    <m/>
    <s v=""/>
    <s v="CHL"/>
    <s v=""/>
    <s v="21,66"/>
    <s v="6649"/>
    <m/>
    <s v="03:11"/>
    <s v="21"/>
    <s v="5142"/>
    <m/>
    <s v="04:24"/>
    <s v="19,64"/>
    <s v="5499"/>
    <m/>
    <s v="06:26"/>
    <s v="18,41"/>
    <s v="3911"/>
    <m/>
    <s v="15:17"/>
    <m/>
    <m/>
    <m/>
    <m/>
    <m/>
    <m/>
    <m/>
    <m/>
    <m/>
    <m/>
    <m/>
    <m/>
    <m/>
    <n v="20.38"/>
    <n v="21201"/>
    <n v="21201"/>
    <x v="1"/>
    <n v="1"/>
    <s v="05:53:21"/>
    <n v="200"/>
    <n v="0"/>
    <n v="320"/>
    <x v="13"/>
    <s v="PAULA LLORENS CLARK - S H CIRO"/>
    <s v="SANDEK 1"/>
    <s v="05:53:21"/>
  </r>
  <r>
    <x v="0"/>
    <x v="0"/>
    <n v="120"/>
    <n v="120"/>
    <s v="YR"/>
    <s v="2"/>
    <x v="0"/>
    <s v=""/>
    <s v=""/>
    <s v="10105805"/>
    <s v="FRANCISCO "/>
    <s v="EGUIGUREN VALDÉS"/>
    <s v="105QS17"/>
    <s v="OBI WAN"/>
    <m/>
    <s v=""/>
    <m/>
    <s v=""/>
    <s v="CHL"/>
    <s v=""/>
    <s v="19,71"/>
    <s v="7306"/>
    <m/>
    <s v="00:59"/>
    <s v="20,25"/>
    <s v="5332"/>
    <m/>
    <s v="01:00"/>
    <s v="19,31"/>
    <s v="5592"/>
    <m/>
    <s v="01:54"/>
    <s v="19,95"/>
    <s v="3609"/>
    <m/>
    <s v="05:43"/>
    <m/>
    <m/>
    <m/>
    <m/>
    <m/>
    <m/>
    <m/>
    <m/>
    <m/>
    <m/>
    <m/>
    <m/>
    <m/>
    <n v="19.78"/>
    <n v="21839"/>
    <n v="21839"/>
    <x v="1"/>
    <n v="2"/>
    <s v="06:03:59"/>
    <n v="195"/>
    <n v="-10.633333333333333"/>
    <n v="304.36666666666667"/>
    <x v="14"/>
    <s v="FRANCISCO  EGUIGUREN VALDÉS - OBI WAN"/>
    <s v="EL QUILLAY"/>
    <s v="05:53:21"/>
  </r>
  <r>
    <x v="0"/>
    <x v="0"/>
    <n v="120"/>
    <n v="120"/>
    <s v="YR"/>
    <s v="3"/>
    <x v="0"/>
    <s v=""/>
    <s v=""/>
    <s v="10172596"/>
    <s v="BORJA"/>
    <s v="MAYOL"/>
    <m/>
    <s v="ALTAMIRA PETRA"/>
    <m/>
    <s v=""/>
    <m/>
    <s v=""/>
    <s v="CHL"/>
    <s v=""/>
    <s v="19,9"/>
    <s v="7236"/>
    <m/>
    <s v="05:38"/>
    <s v="19,88"/>
    <s v="5432"/>
    <m/>
    <s v="04:46"/>
    <s v="18,2"/>
    <s v="5934"/>
    <m/>
    <s v="03:45"/>
    <s v="14,18"/>
    <s v="5077"/>
    <m/>
    <s v="05:51"/>
    <m/>
    <m/>
    <m/>
    <m/>
    <m/>
    <m/>
    <m/>
    <m/>
    <m/>
    <m/>
    <m/>
    <m/>
    <m/>
    <n v="18.239999999999998"/>
    <n v="23680"/>
    <n v="23680"/>
    <x v="1"/>
    <n v="7"/>
    <s v="06:34:40"/>
    <n v="170"/>
    <n v="-41.31666666666667"/>
    <n v="248.68333333333334"/>
    <x v="15"/>
    <s v="BORJA MAYOL - ALTAMIRA PETRA"/>
    <e v="#N/A"/>
    <s v="05:53:21"/>
  </r>
  <r>
    <x v="0"/>
    <x v="0"/>
    <n v="120"/>
    <n v="120"/>
    <s v="YR"/>
    <s v="4"/>
    <x v="0"/>
    <s v=""/>
    <s v=""/>
    <s v="10114231"/>
    <s v="CAMILA"/>
    <s v="SANCHEZ"/>
    <s v="106GR59"/>
    <s v="POZO BRUJO AMIR"/>
    <m/>
    <s v=""/>
    <m/>
    <s v=""/>
    <s v="ARG"/>
    <s v=""/>
    <s v="21,01"/>
    <s v="6855"/>
    <m/>
    <s v="06:29"/>
    <s v="18,98"/>
    <s v="5691"/>
    <m/>
    <s v="08:43"/>
    <s v="12,69"/>
    <s v="8512"/>
    <m/>
    <s v="10:46"/>
    <s v="9,71"/>
    <s v="7419"/>
    <m/>
    <s v="07:29"/>
    <m/>
    <m/>
    <m/>
    <m/>
    <m/>
    <m/>
    <m/>
    <m/>
    <m/>
    <m/>
    <m/>
    <m/>
    <m/>
    <n v="15.17"/>
    <n v="28476"/>
    <n v="28476"/>
    <x v="1"/>
    <n v="10"/>
    <s v="07:54:36"/>
    <n v="155"/>
    <n v="-121.25"/>
    <n v="153.75"/>
    <x v="16"/>
    <s v="CAMILA SANCHEZ - POZO BRUJO AMIR"/>
    <e v="#N/A"/>
    <s v="05:53:21"/>
  </r>
  <r>
    <x v="0"/>
    <x v="0"/>
    <n v="120"/>
    <n v="120"/>
    <s v="YR"/>
    <s v="5"/>
    <x v="0"/>
    <s v=""/>
    <s v=""/>
    <s v="10172600"/>
    <s v="JESUS Maximiliano"/>
    <s v="CERPA VERA"/>
    <s v="106CY77"/>
    <s v="URKO"/>
    <m/>
    <s v=""/>
    <m/>
    <s v=""/>
    <s v="CHL"/>
    <s v=""/>
    <s v="19,21"/>
    <s v="7495"/>
    <m/>
    <s v="04:19"/>
    <s v="18,66"/>
    <s v="5786"/>
    <m/>
    <s v="12:42"/>
    <s v="13,4"/>
    <s v="8061"/>
    <m/>
    <s v="08:37"/>
    <s v="8,36"/>
    <s v="8614"/>
    <m/>
    <s v="07:27"/>
    <m/>
    <m/>
    <m/>
    <m/>
    <m/>
    <m/>
    <m/>
    <m/>
    <m/>
    <m/>
    <m/>
    <m/>
    <m/>
    <n v="14.42"/>
    <n v="29956"/>
    <n v="29956"/>
    <x v="1"/>
    <n v="11"/>
    <s v="08:19:16"/>
    <n v="150"/>
    <n v="-145.91666666666666"/>
    <n v="124.08333333333334"/>
    <x v="17"/>
    <s v="JESUS MAXIMILIANO CERPA VERA - URKO"/>
    <e v="#N/A"/>
    <s v="05:53:21"/>
  </r>
  <r>
    <x v="0"/>
    <x v="0"/>
    <n v="120"/>
    <n v="120"/>
    <s v="YR"/>
    <s v="6"/>
    <x v="0"/>
    <s v=""/>
    <s v=""/>
    <s v="10181712"/>
    <s v="TRINIDAD"/>
    <s v="VALENZUELA FUENTES"/>
    <s v="106CY94"/>
    <s v="DASHKA"/>
    <m/>
    <s v=""/>
    <m/>
    <s v=""/>
    <s v="CHL"/>
    <s v=""/>
    <s v="20,18"/>
    <s v="7135"/>
    <m/>
    <s v="03:45"/>
    <s v="18,85"/>
    <s v="5730"/>
    <m/>
    <s v="05:15"/>
    <s v="13,35"/>
    <s v="8090"/>
    <m/>
    <s v="13:59"/>
    <s v="7,03"/>
    <s v="10240"/>
    <m/>
    <s v="08:55"/>
    <m/>
    <m/>
    <m/>
    <m/>
    <m/>
    <m/>
    <m/>
    <m/>
    <m/>
    <m/>
    <m/>
    <m/>
    <m/>
    <n v="13.85"/>
    <n v="31195"/>
    <n v="31195"/>
    <x v="1"/>
    <n v="13"/>
    <s v="08:39:55"/>
    <n v="140"/>
    <n v="-166.56666666666666"/>
    <n v="119.99999994"/>
    <x v="18"/>
    <s v="TRINIDAD VALENZUELA FUENTES - DASHKA"/>
    <e v="#N/A"/>
    <s v="05:53:21"/>
  </r>
  <r>
    <x v="0"/>
    <x v="0"/>
    <n v="120"/>
    <n v="120"/>
    <s v="YR"/>
    <s v="7"/>
    <x v="1"/>
    <s v=""/>
    <s v=""/>
    <s v="10172599"/>
    <s v="PIA"/>
    <s v="CERPA SABATER"/>
    <s v="105SM79"/>
    <s v="HLS CHOCOLATE AMARGO"/>
    <m/>
    <s v=""/>
    <m/>
    <s v=""/>
    <s v="CHL"/>
    <s v=""/>
    <s v="19,22"/>
    <s v="7491"/>
    <m/>
    <s v="04:25"/>
    <s v="17,16"/>
    <s v="6294"/>
    <s v="FTQ GA"/>
    <s v="13:19"/>
    <s v=""/>
    <s v=""/>
    <m/>
    <s v=""/>
    <m/>
    <m/>
    <m/>
    <m/>
    <m/>
    <m/>
    <m/>
    <m/>
    <m/>
    <m/>
    <m/>
    <m/>
    <m/>
    <m/>
    <m/>
    <m/>
    <m/>
    <n v="18.28"/>
    <n v="13786"/>
    <s v="NA"/>
    <x v="1"/>
    <s v="NA"/>
    <s v="NA"/>
    <n v="0"/>
    <e v="#VALUE!"/>
    <n v="0"/>
    <x v="19"/>
    <s v="PIA CERPA SABATER - HLS CHOCOLATE AMARGO"/>
    <e v="#N/A"/>
    <s v="05:53:21"/>
  </r>
  <r>
    <x v="0"/>
    <x v="0"/>
    <n v="120"/>
    <n v="120"/>
    <s v="YR"/>
    <s v="8"/>
    <x v="1"/>
    <s v=""/>
    <s v=""/>
    <s v="10160530"/>
    <s v="VICENTE "/>
    <s v="LARRAIN ARJONA"/>
    <s v="105ZX18"/>
    <s v="PERSEO"/>
    <m/>
    <s v=""/>
    <m/>
    <s v=""/>
    <s v="CHL"/>
    <s v=""/>
    <s v="21,96"/>
    <s v="6556"/>
    <m/>
    <s v="01:28"/>
    <s v="21,28"/>
    <s v="5075"/>
    <m/>
    <s v="01:41"/>
    <s v="20,83"/>
    <s v="5184"/>
    <s v="FTQ GA"/>
    <s v="01:57"/>
    <m/>
    <m/>
    <m/>
    <m/>
    <m/>
    <m/>
    <m/>
    <m/>
    <m/>
    <m/>
    <m/>
    <m/>
    <m/>
    <m/>
    <m/>
    <m/>
    <m/>
    <n v="21.41"/>
    <n v="16815"/>
    <s v="NA"/>
    <x v="1"/>
    <s v="NA"/>
    <s v="NA"/>
    <n v="0"/>
    <e v="#VALUE!"/>
    <n v="0"/>
    <x v="20"/>
    <s v="VICENTE  LARRAIN ARJONA - PERSEO"/>
    <s v="EL QUILLAY"/>
    <s v="05:53:21"/>
  </r>
  <r>
    <x v="0"/>
    <x v="0"/>
    <n v="120"/>
    <n v="120"/>
    <s v="YR"/>
    <s v="9"/>
    <x v="1"/>
    <s v=""/>
    <s v=""/>
    <s v="10141895"/>
    <s v="CRISTOBAL"/>
    <s v="LARRAIN ARJONA"/>
    <s v="106BG26"/>
    <s v="JG Cosaco"/>
    <m/>
    <s v=""/>
    <m/>
    <s v=""/>
    <s v="CHL"/>
    <s v=""/>
    <s v="20,76"/>
    <s v="6936"/>
    <m/>
    <s v="07:44"/>
    <s v="19,89"/>
    <s v="5429"/>
    <m/>
    <s v="05:37"/>
    <s v="17,68"/>
    <s v="6108"/>
    <s v="FTQ GA"/>
    <s v="05:52"/>
    <m/>
    <m/>
    <m/>
    <m/>
    <m/>
    <m/>
    <m/>
    <m/>
    <m/>
    <m/>
    <m/>
    <m/>
    <m/>
    <m/>
    <m/>
    <m/>
    <m/>
    <n v="19.489999999999998"/>
    <n v="18472"/>
    <s v="NA"/>
    <x v="1"/>
    <s v="NA"/>
    <s v="NA"/>
    <n v="0"/>
    <e v="#VALUE!"/>
    <n v="0"/>
    <x v="21"/>
    <s v="CRISTOBAL LARRAIN ARJONA - JG COSACO"/>
    <s v="EL QUILLAY"/>
    <s v="05:53:21"/>
  </r>
  <r>
    <x v="0"/>
    <x v="0"/>
    <n v="120"/>
    <n v="120"/>
    <s v="YR"/>
    <s v="10"/>
    <x v="1"/>
    <s v=""/>
    <s v=""/>
    <s v="10108052"/>
    <s v="VICENTE"/>
    <s v="MAYOL Larrain"/>
    <s v="105OM02"/>
    <s v="MORROS"/>
    <m/>
    <s v=""/>
    <m/>
    <s v=""/>
    <s v="CHL"/>
    <s v=""/>
    <s v="20,39"/>
    <s v="7061"/>
    <m/>
    <s v="02:40"/>
    <s v="21,16"/>
    <s v="5105"/>
    <m/>
    <s v="02:32"/>
    <s v="16,98"/>
    <s v="6361"/>
    <s v="FTQ GA"/>
    <s v="02:26"/>
    <m/>
    <m/>
    <m/>
    <m/>
    <m/>
    <m/>
    <m/>
    <m/>
    <m/>
    <m/>
    <m/>
    <m/>
    <m/>
    <m/>
    <m/>
    <m/>
    <m/>
    <n v="19.43"/>
    <n v="18527"/>
    <s v="NA"/>
    <x v="1"/>
    <s v="NA"/>
    <s v="NA"/>
    <n v="0"/>
    <e v="#VALUE!"/>
    <n v="0"/>
    <x v="22"/>
    <s v="VICENTE MAYOL LARRAIN - MORROS"/>
    <e v="#N/A"/>
    <s v="05:53:21"/>
  </r>
  <r>
    <x v="0"/>
    <x v="0"/>
    <n v="120"/>
    <n v="120"/>
    <s v="YR"/>
    <s v="11"/>
    <x v="1"/>
    <s v=""/>
    <s v=""/>
    <s v="10176170"/>
    <s v="JOSE"/>
    <s v="SPOERER VERGARA"/>
    <s v="105TS62"/>
    <s v="PUKAWEL AVENTURERO"/>
    <m/>
    <s v=""/>
    <m/>
    <s v=""/>
    <s v="CHL"/>
    <s v=""/>
    <s v="19,62"/>
    <s v="7338"/>
    <m/>
    <s v="01:25"/>
    <s v="19,99"/>
    <s v="5403"/>
    <s v="FTQ GA"/>
    <s v="03:08"/>
    <m/>
    <m/>
    <m/>
    <m/>
    <m/>
    <m/>
    <m/>
    <m/>
    <m/>
    <m/>
    <m/>
    <m/>
    <m/>
    <m/>
    <m/>
    <m/>
    <m/>
    <m/>
    <m/>
    <m/>
    <m/>
    <n v="19.78"/>
    <n v="12741"/>
    <s v="NA"/>
    <x v="1"/>
    <s v="NA"/>
    <s v="NA"/>
    <n v="0"/>
    <e v="#VALUE!"/>
    <n v="0"/>
    <x v="23"/>
    <s v="JOSE SPOERER VERGARA - PUKAWEL AVENTURERO"/>
    <s v="LA COMPAÑÍA"/>
    <s v="05:53:21"/>
  </r>
  <r>
    <x v="0"/>
    <x v="0"/>
    <n v="120"/>
    <n v="120"/>
    <s v="YR"/>
    <s v="12"/>
    <x v="1"/>
    <s v=""/>
    <s v=""/>
    <s v="10137383"/>
    <s v="VALENTINA"/>
    <s v="MENDEZ"/>
    <s v="106AH44"/>
    <s v="DS BUCEFALO"/>
    <m/>
    <s v=""/>
    <m/>
    <s v=""/>
    <s v="URU"/>
    <s v=""/>
    <s v="19,34"/>
    <s v="7448"/>
    <m/>
    <s v="03:44"/>
    <s v="18,48"/>
    <s v="5843"/>
    <s v="FTQ GA"/>
    <s v="12:26"/>
    <m/>
    <m/>
    <m/>
    <m/>
    <m/>
    <m/>
    <m/>
    <m/>
    <m/>
    <m/>
    <m/>
    <m/>
    <m/>
    <m/>
    <m/>
    <m/>
    <m/>
    <m/>
    <m/>
    <m/>
    <m/>
    <n v="18.96"/>
    <n v="13291"/>
    <s v="NA"/>
    <x v="1"/>
    <s v="NA"/>
    <s v="NA"/>
    <n v="0"/>
    <e v="#VALUE!"/>
    <n v="0"/>
    <x v="24"/>
    <s v="VALENTINA MENDEZ - DS BUCEFALO"/>
    <e v="#N/A"/>
    <s v="05:53:21"/>
  </r>
  <r>
    <x v="0"/>
    <x v="0"/>
    <n v="120"/>
    <n v="120"/>
    <s v="YR"/>
    <s v="13"/>
    <x v="1"/>
    <s v=""/>
    <s v=""/>
    <s v="10105817"/>
    <s v="PABLO JOSE"/>
    <s v="VALDES SALINAS"/>
    <s v="106CE22"/>
    <s v="AMISTOSO"/>
    <m/>
    <s v=""/>
    <m/>
    <s v=""/>
    <s v="CHL"/>
    <s v=""/>
    <s v="19,42"/>
    <s v="7416"/>
    <s v="FTQ GA"/>
    <s v="02:14"/>
    <m/>
    <m/>
    <m/>
    <m/>
    <m/>
    <m/>
    <m/>
    <m/>
    <m/>
    <m/>
    <m/>
    <m/>
    <m/>
    <m/>
    <m/>
    <m/>
    <m/>
    <m/>
    <m/>
    <m/>
    <m/>
    <m/>
    <m/>
    <m/>
    <m/>
    <n v="19.420000000000002"/>
    <n v="7416"/>
    <s v="NA"/>
    <x v="1"/>
    <s v="NA"/>
    <s v="NA"/>
    <n v="0"/>
    <e v="#VALUE!"/>
    <n v="0"/>
    <x v="25"/>
    <s v="PABLO JOSE VALDES SALINAS - AMISTOSO"/>
    <e v="#N/A"/>
    <s v="05:53:21"/>
  </r>
  <r>
    <x v="0"/>
    <x v="0"/>
    <n v="120"/>
    <n v="120"/>
    <s v="YR"/>
    <s v="14"/>
    <x v="1"/>
    <s v=""/>
    <s v=""/>
    <s v="10107869"/>
    <s v="PEDRO Tomas"/>
    <s v="VARELA CERDA"/>
    <s v="106GG91"/>
    <s v="FADAR HADIN"/>
    <m/>
    <s v=""/>
    <m/>
    <s v=""/>
    <s v="CHL"/>
    <s v=""/>
    <s v="19,15"/>
    <s v="7519"/>
    <s v="FTQ GA"/>
    <s v="04:58"/>
    <m/>
    <m/>
    <m/>
    <m/>
    <m/>
    <m/>
    <m/>
    <m/>
    <m/>
    <m/>
    <m/>
    <m/>
    <m/>
    <m/>
    <m/>
    <m/>
    <m/>
    <m/>
    <m/>
    <m/>
    <m/>
    <m/>
    <m/>
    <m/>
    <m/>
    <n v="19.149999999999999"/>
    <n v="7519"/>
    <s v="NA"/>
    <x v="1"/>
    <s v="NA"/>
    <s v="NA"/>
    <n v="0"/>
    <e v="#VALUE!"/>
    <n v="0"/>
    <x v="26"/>
    <s v="PEDRO TOMAS VARELA CERDA - FADAR HADIN"/>
    <s v="EL MOLINO B"/>
    <s v="05:53:21"/>
  </r>
  <r>
    <x v="0"/>
    <x v="0"/>
    <n v="80"/>
    <n v="80"/>
    <s v="AD"/>
    <s v="1"/>
    <x v="0"/>
    <s v=""/>
    <s v=""/>
    <n v="10118325"/>
    <s v="MATIAS"/>
    <s v="ALAMOS"/>
    <s v="106CV86"/>
    <s v="AO TORUK"/>
    <m/>
    <s v=""/>
    <m/>
    <s v=""/>
    <s v="CHL"/>
    <s v=""/>
    <s v="19,8"/>
    <s v="5455"/>
    <m/>
    <s v="01:56"/>
    <s v="20,99"/>
    <s v="5146"/>
    <m/>
    <s v="02:31"/>
    <s v="22,69"/>
    <s v="3174"/>
    <m/>
    <s v="06:25"/>
    <m/>
    <m/>
    <m/>
    <m/>
    <m/>
    <m/>
    <m/>
    <m/>
    <m/>
    <m/>
    <m/>
    <m/>
    <m/>
    <m/>
    <m/>
    <m/>
    <m/>
    <n v="20.91"/>
    <n v="13774"/>
    <n v="13774"/>
    <x v="2"/>
    <n v="1"/>
    <s v="03:49:34"/>
    <n v="200"/>
    <n v="0"/>
    <n v="280"/>
    <x v="27"/>
    <s v="MATIAS ALAMOS - AO TORUK"/>
    <s v="EL MOLINO A"/>
    <s v="03:49:34"/>
  </r>
  <r>
    <x v="0"/>
    <x v="0"/>
    <n v="80"/>
    <n v="80"/>
    <s v="AD"/>
    <s v="2"/>
    <x v="0"/>
    <s v=""/>
    <s v=""/>
    <m/>
    <s v="ERNESTO"/>
    <s v="DE LA FUENTE FUENZALIDA"/>
    <s v="10149062"/>
    <s v="AL AZAN"/>
    <m/>
    <s v=""/>
    <m/>
    <s v=""/>
    <s v="CHL"/>
    <s v=""/>
    <s v="19,24"/>
    <s v="5615"/>
    <m/>
    <s v="05:30"/>
    <s v="21,07"/>
    <s v="5125"/>
    <m/>
    <s v="05:25"/>
    <s v="23,22"/>
    <s v="3101"/>
    <m/>
    <s v="25:39"/>
    <m/>
    <m/>
    <m/>
    <m/>
    <m/>
    <m/>
    <m/>
    <m/>
    <m/>
    <m/>
    <m/>
    <m/>
    <m/>
    <m/>
    <m/>
    <m/>
    <m/>
    <n v="20.81"/>
    <n v="13841"/>
    <n v="13841"/>
    <x v="2"/>
    <n v="2"/>
    <s v="03:50:41"/>
    <n v="195"/>
    <n v="-1.1166666666666667"/>
    <n v="273.88333333333333"/>
    <x v="28"/>
    <s v="ERNESTO DE LA FUENTE FUENZALIDA - AL AZAN"/>
    <s v="SANDEK 1"/>
    <s v="03:49:34"/>
  </r>
  <r>
    <x v="0"/>
    <x v="0"/>
    <n v="80"/>
    <n v="80"/>
    <s v="AD"/>
    <s v="3"/>
    <x v="0"/>
    <s v=""/>
    <s v=""/>
    <s v="10174659"/>
    <s v="DIEGO"/>
    <s v="BULNES LABRA"/>
    <s v="106KU13"/>
    <s v="SHAZAM"/>
    <m/>
    <s v=""/>
    <m/>
    <s v=""/>
    <s v="CHL"/>
    <s v=""/>
    <s v="19,28"/>
    <s v="5602"/>
    <m/>
    <s v="04:13"/>
    <s v="21,32"/>
    <s v="5066"/>
    <m/>
    <s v="04:08"/>
    <s v="22,65"/>
    <s v="3179"/>
    <m/>
    <s v="14:56"/>
    <m/>
    <m/>
    <m/>
    <m/>
    <m/>
    <m/>
    <m/>
    <m/>
    <m/>
    <m/>
    <m/>
    <m/>
    <m/>
    <m/>
    <m/>
    <m/>
    <m/>
    <n v="20.8"/>
    <n v="13846"/>
    <n v="13846"/>
    <x v="2"/>
    <n v="3"/>
    <s v="03:50:46"/>
    <n v="190"/>
    <n v="-1.2"/>
    <n v="268.8"/>
    <x v="29"/>
    <s v="DIEGO BULNES LABRA - SHAZAM"/>
    <e v="#N/A"/>
    <s v="03:49:34"/>
  </r>
  <r>
    <x v="0"/>
    <x v="0"/>
    <n v="80"/>
    <n v="80"/>
    <s v="AD"/>
    <s v="4"/>
    <x v="0"/>
    <s v=""/>
    <s v=""/>
    <s v="10080578"/>
    <s v="FELIPE"/>
    <s v="PERO DOMEYKO"/>
    <s v="106KS97"/>
    <s v="ZLATAN"/>
    <m/>
    <s v=""/>
    <m/>
    <s v=""/>
    <s v="CHL"/>
    <s v=""/>
    <s v="17,09"/>
    <s v="6320"/>
    <m/>
    <s v="02:19"/>
    <s v="19,29"/>
    <s v="5598"/>
    <m/>
    <s v="01:03"/>
    <s v="19,15"/>
    <s v="3760"/>
    <m/>
    <s v="01:35"/>
    <m/>
    <m/>
    <m/>
    <m/>
    <m/>
    <m/>
    <m/>
    <m/>
    <m/>
    <m/>
    <m/>
    <m/>
    <m/>
    <m/>
    <m/>
    <m/>
    <m/>
    <n v="18.37"/>
    <n v="15678"/>
    <n v="15678"/>
    <x v="2"/>
    <n v="9"/>
    <s v="04:21:18"/>
    <n v="160"/>
    <n v="-31.733333333333334"/>
    <n v="208.26666666666665"/>
    <x v="30"/>
    <s v="FELIPE PERO DOMEYKO - ZLATAN"/>
    <s v="KEHAILAN A"/>
    <s v="03:49:34"/>
  </r>
  <r>
    <x v="0"/>
    <x v="0"/>
    <n v="80"/>
    <n v="80"/>
    <s v="AD"/>
    <s v="5"/>
    <x v="0"/>
    <s v=""/>
    <s v=""/>
    <s v="10032360"/>
    <s v="ALFREDO"/>
    <s v="SAT YABER"/>
    <s v="106KS88"/>
    <s v="CHAMPULLI ZAHIR"/>
    <m/>
    <s v=""/>
    <m/>
    <s v=""/>
    <s v="CHL"/>
    <s v=""/>
    <s v="16,82"/>
    <s v="6422"/>
    <m/>
    <s v="02:39"/>
    <s v="19,44"/>
    <s v="5555"/>
    <m/>
    <s v="01:55"/>
    <s v="19,42"/>
    <s v="3707"/>
    <m/>
    <s v="04:32"/>
    <m/>
    <m/>
    <m/>
    <m/>
    <m/>
    <m/>
    <m/>
    <m/>
    <m/>
    <m/>
    <m/>
    <m/>
    <m/>
    <m/>
    <m/>
    <m/>
    <m/>
    <n v="18.36"/>
    <n v="15684"/>
    <n v="15684"/>
    <x v="2"/>
    <n v="10"/>
    <s v="04:21:24"/>
    <n v="155"/>
    <n v="-31.833333333333332"/>
    <n v="203.16666666666666"/>
    <x v="31"/>
    <s v="ALFREDO SAT YABER - CHAMPULLI ZAHIR"/>
    <s v="RINCONADA A"/>
    <s v="03:49:34"/>
  </r>
  <r>
    <x v="0"/>
    <x v="0"/>
    <n v="80"/>
    <n v="80"/>
    <s v="AD"/>
    <s v="6"/>
    <x v="0"/>
    <s v=""/>
    <s v=""/>
    <s v="10085801"/>
    <s v="CATALINA"/>
    <s v="ORTUZAR ORPHANOPOULOS"/>
    <s v="106KN67"/>
    <s v="MC Tango"/>
    <m/>
    <s v=""/>
    <m/>
    <s v=""/>
    <s v="CHL"/>
    <s v=""/>
    <s v="17,87"/>
    <s v="6044"/>
    <m/>
    <s v="01:59"/>
    <s v="17,58"/>
    <s v="6143"/>
    <m/>
    <s v="02:23"/>
    <s v="17,85"/>
    <s v="4033"/>
    <m/>
    <s v="03:02"/>
    <m/>
    <m/>
    <m/>
    <m/>
    <m/>
    <m/>
    <m/>
    <m/>
    <m/>
    <m/>
    <m/>
    <m/>
    <m/>
    <m/>
    <m/>
    <m/>
    <m/>
    <n v="17.760000000000002"/>
    <n v="16220"/>
    <n v="16220"/>
    <x v="2"/>
    <n v="14"/>
    <s v="04:30:20"/>
    <n v="135"/>
    <n v="-40.766666666666666"/>
    <n v="174.23333333333335"/>
    <x v="32"/>
    <s v="CATALINA ORTUZAR ORPHANOPOULOS - MC TANGO"/>
    <e v="#N/A"/>
    <s v="03:49:34"/>
  </r>
  <r>
    <x v="0"/>
    <x v="0"/>
    <n v="80"/>
    <n v="80"/>
    <s v="AD"/>
    <s v="7"/>
    <x v="0"/>
    <s v=""/>
    <s v=""/>
    <s v="10139724"/>
    <s v="ORLANDO"/>
    <s v="VILLALOBOS"/>
    <s v="105AE68"/>
    <s v="LA PERFECTA"/>
    <m/>
    <s v=""/>
    <m/>
    <s v=""/>
    <s v="CHL"/>
    <s v=""/>
    <s v="17,62"/>
    <s v="6129"/>
    <m/>
    <s v="03:26"/>
    <s v="17,46"/>
    <s v="6186"/>
    <m/>
    <s v="04:28"/>
    <s v="18,41"/>
    <s v="3911"/>
    <m/>
    <s v="06:07"/>
    <m/>
    <m/>
    <m/>
    <m/>
    <m/>
    <m/>
    <m/>
    <m/>
    <m/>
    <m/>
    <m/>
    <m/>
    <m/>
    <m/>
    <m/>
    <m/>
    <m/>
    <n v="17.75"/>
    <n v="16226"/>
    <n v="16226"/>
    <x v="2"/>
    <n v="15"/>
    <s v="04:30:26"/>
    <n v="130"/>
    <n v="-40.866666666666667"/>
    <n v="169.13333333333333"/>
    <x v="33"/>
    <s v="ORLANDO VILLALOBOS - LA PERFECTA"/>
    <e v="#N/A"/>
    <s v="03:49:34"/>
  </r>
  <r>
    <x v="0"/>
    <x v="0"/>
    <n v="80"/>
    <n v="80"/>
    <s v="AD"/>
    <s v="8"/>
    <x v="0"/>
    <s v=""/>
    <s v=""/>
    <s v="10192285"/>
    <s v="CRISTOBAL"/>
    <s v="BELTRAMIN"/>
    <s v="104TU01"/>
    <s v="MARQUEZ DP"/>
    <m/>
    <s v=""/>
    <m/>
    <s v=""/>
    <s v="CHL"/>
    <s v=""/>
    <s v="16,99"/>
    <s v="6358"/>
    <m/>
    <s v="03:38"/>
    <s v="17,92"/>
    <s v="6028"/>
    <m/>
    <s v="03:31"/>
    <s v="18,37"/>
    <s v="3918"/>
    <m/>
    <s v="05:07"/>
    <m/>
    <m/>
    <m/>
    <m/>
    <m/>
    <m/>
    <m/>
    <m/>
    <m/>
    <m/>
    <m/>
    <m/>
    <m/>
    <m/>
    <m/>
    <m/>
    <m/>
    <n v="17.66"/>
    <n v="16305"/>
    <n v="16305"/>
    <x v="2"/>
    <n v="16"/>
    <s v="04:31:45"/>
    <n v="125"/>
    <n v="-42.18333333333333"/>
    <n v="162.81666666666666"/>
    <x v="34"/>
    <s v="CRISTOBAL BELTRAMIN - MARQUEZ DP"/>
    <e v="#N/A"/>
    <s v="03:49:34"/>
  </r>
  <r>
    <x v="0"/>
    <x v="0"/>
    <n v="80"/>
    <n v="80"/>
    <s v="AD"/>
    <s v="9"/>
    <x v="0"/>
    <s v=""/>
    <s v=""/>
    <s v="_x0009_10100231"/>
    <s v="JAVIERA"/>
    <s v="GAJARDO ARAOS"/>
    <s v="106DA38"/>
    <s v="BAHR"/>
    <m/>
    <s v=""/>
    <m/>
    <s v=""/>
    <s v="CHL"/>
    <s v=""/>
    <s v="16,71"/>
    <s v="6465"/>
    <m/>
    <s v="03:35"/>
    <s v="18,22"/>
    <s v="5929"/>
    <m/>
    <s v="03:49"/>
    <s v="18,39"/>
    <s v="3916"/>
    <m/>
    <s v="03:54"/>
    <m/>
    <m/>
    <m/>
    <m/>
    <m/>
    <m/>
    <m/>
    <m/>
    <m/>
    <m/>
    <m/>
    <m/>
    <m/>
    <m/>
    <m/>
    <m/>
    <m/>
    <n v="17.66"/>
    <n v="16310"/>
    <n v="16310"/>
    <x v="2"/>
    <n v="17"/>
    <s v="04:31:50"/>
    <n v="120"/>
    <n v="-42.266666666666666"/>
    <n v="157.73333333333335"/>
    <x v="35"/>
    <s v="JAVIERA GAJARDO ARAOS - BAHR"/>
    <e v="#N/A"/>
    <s v="03:49:34"/>
  </r>
  <r>
    <x v="0"/>
    <x v="0"/>
    <n v="80"/>
    <n v="80"/>
    <s v="AD"/>
    <s v="10"/>
    <x v="0"/>
    <s v=""/>
    <s v=""/>
    <s v="10113980"/>
    <s v="PEDRO"/>
    <s v="DEL CAMPO SALINAS"/>
    <s v="104PH40"/>
    <s v="Sasha"/>
    <m/>
    <s v=""/>
    <m/>
    <s v=""/>
    <s v="CHL"/>
    <s v=""/>
    <s v="17,57"/>
    <s v="6147"/>
    <m/>
    <s v="03:39"/>
    <s v="17,05"/>
    <s v="6334"/>
    <m/>
    <s v="04:58"/>
    <s v="17,28"/>
    <s v="4166"/>
    <m/>
    <s v="08:21"/>
    <m/>
    <m/>
    <m/>
    <m/>
    <m/>
    <m/>
    <m/>
    <m/>
    <m/>
    <m/>
    <m/>
    <m/>
    <m/>
    <m/>
    <m/>
    <m/>
    <m/>
    <n v="17.3"/>
    <n v="16648"/>
    <n v="16648"/>
    <x v="2"/>
    <n v="18"/>
    <s v="04:37:28"/>
    <n v="115"/>
    <n v="-47.9"/>
    <n v="147.1"/>
    <x v="36"/>
    <s v="PEDRO DEL CAMPO SALINAS - SASHA"/>
    <e v="#N/A"/>
    <s v="03:49:34"/>
  </r>
  <r>
    <x v="0"/>
    <x v="0"/>
    <n v="80"/>
    <n v="80"/>
    <s v="AD"/>
    <s v="11"/>
    <x v="0"/>
    <s v=""/>
    <s v=""/>
    <s v="10040015"/>
    <s v="MANUELA"/>
    <s v="VALENZUELA VARGAS"/>
    <s v="104LA18"/>
    <s v="RABIOSA"/>
    <m/>
    <s v=""/>
    <m/>
    <s v=""/>
    <s v="CHL"/>
    <s v=""/>
    <s v="16,96"/>
    <s v="6367"/>
    <m/>
    <s v="02:47"/>
    <s v="16,84"/>
    <s v="6414"/>
    <m/>
    <s v="03:01"/>
    <s v="17,87"/>
    <s v="4030"/>
    <m/>
    <s v="04:21"/>
    <m/>
    <m/>
    <m/>
    <m/>
    <m/>
    <m/>
    <m/>
    <m/>
    <m/>
    <m/>
    <m/>
    <m/>
    <m/>
    <m/>
    <m/>
    <m/>
    <m/>
    <n v="17.13"/>
    <n v="16811"/>
    <n v="16811"/>
    <x v="2"/>
    <n v="19"/>
    <s v="04:40:11"/>
    <n v="110"/>
    <n v="-50.616666666666667"/>
    <n v="139.38333333333333"/>
    <x v="37"/>
    <s v="MANUELA VALENZUELA VARGAS - RABIOSA"/>
    <e v="#N/A"/>
    <s v="03:49:34"/>
  </r>
  <r>
    <x v="0"/>
    <x v="0"/>
    <n v="80"/>
    <n v="80"/>
    <s v="AD"/>
    <s v="12"/>
    <x v="0"/>
    <s v=""/>
    <s v=""/>
    <s v="10183163"/>
    <s v="INGRID "/>
    <s v="FONCK"/>
    <s v="106GH97"/>
    <s v="CL MISTERIOSA"/>
    <m/>
    <s v=""/>
    <m/>
    <s v=""/>
    <s v="CHL"/>
    <s v=""/>
    <s v="16,47"/>
    <s v="6558"/>
    <m/>
    <s v="05:28"/>
    <s v="16,95"/>
    <s v="6372"/>
    <m/>
    <s v="04:36"/>
    <s v="17,58"/>
    <s v="4095"/>
    <m/>
    <s v="10:21"/>
    <m/>
    <m/>
    <m/>
    <m/>
    <m/>
    <m/>
    <m/>
    <m/>
    <m/>
    <m/>
    <m/>
    <m/>
    <m/>
    <m/>
    <m/>
    <m/>
    <m/>
    <n v="16.920000000000002"/>
    <n v="17025"/>
    <n v="17025"/>
    <x v="2"/>
    <n v="22"/>
    <s v="04:43:45"/>
    <n v="95"/>
    <n v="-54.18333333333333"/>
    <n v="120.81666666666666"/>
    <x v="38"/>
    <s v="INGRID  FONCK - CL MISTERIOSA"/>
    <s v="EL MOLINO A"/>
    <s v="03:49:34"/>
  </r>
  <r>
    <x v="0"/>
    <x v="0"/>
    <n v="80"/>
    <n v="80"/>
    <s v="AD"/>
    <s v="13"/>
    <x v="0"/>
    <s v=""/>
    <s v=""/>
    <s v="10190037"/>
    <s v="VICENTE"/>
    <s v="IRARRAZABAL"/>
    <s v="106FS02"/>
    <s v="CL LLANCA"/>
    <m/>
    <s v=""/>
    <m/>
    <s v=""/>
    <s v="CHL"/>
    <s v=""/>
    <s v="16,39"/>
    <s v="6589"/>
    <m/>
    <s v="03:51"/>
    <s v="16,53"/>
    <s v="6535"/>
    <m/>
    <s v="07:56"/>
    <s v="18,44"/>
    <s v="3905"/>
    <m/>
    <s v="16:11"/>
    <m/>
    <m/>
    <m/>
    <m/>
    <m/>
    <m/>
    <m/>
    <m/>
    <m/>
    <m/>
    <m/>
    <m/>
    <m/>
    <m/>
    <m/>
    <m/>
    <m/>
    <n v="16.91"/>
    <n v="17029"/>
    <n v="17029"/>
    <x v="2"/>
    <n v="23"/>
    <s v="04:43:49"/>
    <n v="90"/>
    <n v="-54.25"/>
    <n v="115.75"/>
    <x v="39"/>
    <s v="VICENTE IRARRAZABAL - CL LLANCA"/>
    <s v="EL MOLINO B"/>
    <s v="03:49:34"/>
  </r>
  <r>
    <x v="0"/>
    <x v="0"/>
    <n v="80"/>
    <n v="80"/>
    <s v="AD"/>
    <s v="14"/>
    <x v="0"/>
    <s v=""/>
    <s v=""/>
    <s v="10106225"/>
    <s v="SERGIO "/>
    <s v="HURTADO "/>
    <s v="105DD53"/>
    <s v="DAFIR"/>
    <m/>
    <s v=""/>
    <m/>
    <s v=""/>
    <s v="CHL"/>
    <s v=""/>
    <s v="15,28"/>
    <s v="7070"/>
    <m/>
    <s v="11:23"/>
    <s v="17,74"/>
    <s v="6089"/>
    <m/>
    <s v="09:23"/>
    <s v="12,74"/>
    <s v="5650"/>
    <m/>
    <s v="08:11"/>
    <m/>
    <m/>
    <m/>
    <m/>
    <m/>
    <m/>
    <m/>
    <m/>
    <m/>
    <m/>
    <m/>
    <m/>
    <m/>
    <m/>
    <m/>
    <m/>
    <m/>
    <n v="15.31"/>
    <n v="18809"/>
    <n v="18809"/>
    <x v="2"/>
    <n v="30"/>
    <s v="05:13:29"/>
    <n v="55"/>
    <n v="-83.916666666666671"/>
    <n v="79.999999860000003"/>
    <x v="40"/>
    <s v="SERGIO  HURTADO  - DAFIR"/>
    <e v="#N/A"/>
    <s v="03:49:34"/>
  </r>
  <r>
    <x v="0"/>
    <x v="0"/>
    <n v="80"/>
    <n v="80"/>
    <s v="AD"/>
    <s v="15"/>
    <x v="0"/>
    <s v=""/>
    <s v=""/>
    <s v="10066794"/>
    <s v="HARKEN"/>
    <s v="JENSEN"/>
    <m/>
    <s v="LA CANDELARIA ALTHANI"/>
    <m/>
    <s v=""/>
    <m/>
    <s v=""/>
    <s v="CHL"/>
    <s v=""/>
    <s v="15,93"/>
    <s v="6779"/>
    <m/>
    <s v="02:56"/>
    <s v="17,23"/>
    <s v="6266"/>
    <m/>
    <s v="07:16"/>
    <s v="10,3"/>
    <s v="6989"/>
    <m/>
    <s v="04:15"/>
    <m/>
    <m/>
    <m/>
    <m/>
    <m/>
    <m/>
    <m/>
    <m/>
    <m/>
    <m/>
    <m/>
    <m/>
    <m/>
    <m/>
    <m/>
    <m/>
    <m/>
    <n v="14.38"/>
    <n v="20034"/>
    <n v="20034"/>
    <x v="2"/>
    <n v="33"/>
    <s v="05:33:54"/>
    <n v="40"/>
    <n v="-104.33333333333334"/>
    <n v="79.999999849999995"/>
    <x v="41"/>
    <s v="HARKEN JENSEN - LA CANDELARIA ALTHANI"/>
    <s v="KEHAILAN A"/>
    <s v="03:49:34"/>
  </r>
  <r>
    <x v="0"/>
    <x v="0"/>
    <n v="80"/>
    <n v="80"/>
    <s v="AD"/>
    <s v="16"/>
    <x v="1"/>
    <s v=""/>
    <s v=""/>
    <s v="10014233"/>
    <s v="MARIA PAZ"/>
    <s v="VARGAS"/>
    <s v="106KS86"/>
    <s v="AP ANGLO CAYO"/>
    <m/>
    <s v=""/>
    <m/>
    <s v=""/>
    <s v="CHL"/>
    <s v=""/>
    <s v="16,41"/>
    <s v="6580"/>
    <s v="RET"/>
    <s v="03:48"/>
    <m/>
    <m/>
    <m/>
    <m/>
    <m/>
    <m/>
    <m/>
    <m/>
    <m/>
    <m/>
    <m/>
    <m/>
    <m/>
    <m/>
    <m/>
    <m/>
    <m/>
    <m/>
    <m/>
    <m/>
    <m/>
    <m/>
    <m/>
    <m/>
    <m/>
    <n v="16.41"/>
    <n v="6580"/>
    <s v="NA"/>
    <x v="2"/>
    <s v="NA"/>
    <s v="NA"/>
    <n v="0"/>
    <e v="#VALUE!"/>
    <n v="0"/>
    <x v="42"/>
    <s v="MARIA PAZ VARGAS - AP ANGLO CAYO"/>
    <e v="#N/A"/>
    <s v="03:49:34"/>
  </r>
  <r>
    <x v="0"/>
    <x v="0"/>
    <n v="80"/>
    <n v="80"/>
    <s v="AD"/>
    <s v="17"/>
    <x v="1"/>
    <s v=""/>
    <s v=""/>
    <s v="10125754"/>
    <s v="RODOLFO"/>
    <s v="FUENZALIDA SANHUEZA"/>
    <s v="106DC62"/>
    <s v="RAYO"/>
    <m/>
    <s v=""/>
    <m/>
    <s v=""/>
    <s v="CHL"/>
    <s v=""/>
    <s v="19,65"/>
    <s v="5497"/>
    <m/>
    <s v="03:26"/>
    <s v="20,8"/>
    <s v="5193"/>
    <m/>
    <s v="04:27"/>
    <s v="17,48"/>
    <s v="4119"/>
    <s v="RET"/>
    <s v="04:13"/>
    <m/>
    <m/>
    <m/>
    <m/>
    <m/>
    <m/>
    <m/>
    <m/>
    <m/>
    <m/>
    <m/>
    <m/>
    <m/>
    <m/>
    <m/>
    <m/>
    <m/>
    <n v="19.45"/>
    <n v="14810"/>
    <s v="NA"/>
    <x v="2"/>
    <s v="NA"/>
    <s v="NA"/>
    <n v="0"/>
    <e v="#VALUE!"/>
    <n v="0"/>
    <x v="43"/>
    <s v="RODOLFO FUENZALIDA SANHUEZA - RAYO"/>
    <s v="SANDEK 1"/>
    <s v="03:49:34"/>
  </r>
  <r>
    <x v="0"/>
    <x v="0"/>
    <n v="80"/>
    <n v="80"/>
    <s v="AD"/>
    <s v="18"/>
    <x v="1"/>
    <s v=""/>
    <s v=""/>
    <s v="10102392"/>
    <s v="MACARENA"/>
    <s v="SUAZO CEPEDA"/>
    <s v="106KP46"/>
    <s v="Lo Campo Presumida"/>
    <m/>
    <s v=""/>
    <m/>
    <s v=""/>
    <s v="CHL"/>
    <s v=""/>
    <s v="16,39"/>
    <s v="6588"/>
    <m/>
    <s v="03:32"/>
    <s v="16,5"/>
    <s v="6544"/>
    <m/>
    <s v="07:43"/>
    <s v="18,41"/>
    <s v="3911"/>
    <s v="FTQ GA"/>
    <s v="08:44"/>
    <m/>
    <m/>
    <m/>
    <m/>
    <m/>
    <m/>
    <m/>
    <m/>
    <m/>
    <m/>
    <m/>
    <m/>
    <m/>
    <m/>
    <m/>
    <m/>
    <m/>
    <n v="16.899999999999999"/>
    <n v="17044"/>
    <s v="NA"/>
    <x v="2"/>
    <s v="NA"/>
    <s v="NA"/>
    <n v="0"/>
    <e v="#VALUE!"/>
    <n v="0"/>
    <x v="44"/>
    <s v="MACARENA SUAZO CEPEDA - LO CAMPO PRESUMIDA"/>
    <s v="EL QUILLAY"/>
    <s v="03:49:34"/>
  </r>
  <r>
    <x v="0"/>
    <x v="0"/>
    <n v="80"/>
    <n v="80"/>
    <s v="AD"/>
    <s v="19"/>
    <x v="1"/>
    <s v=""/>
    <s v=""/>
    <s v="10062880"/>
    <s v="MARIA ROSA"/>
    <s v="BARAHONA VARGAS"/>
    <s v="104AU49"/>
    <s v="TOBA ATACAMEÑO"/>
    <m/>
    <s v=""/>
    <m/>
    <s v=""/>
    <s v="CHL"/>
    <s v=""/>
    <s v="18,62"/>
    <s v="5801"/>
    <m/>
    <s v="07:47"/>
    <s v="18,55"/>
    <s v="5821"/>
    <s v="FTQ GA"/>
    <s v="14:04"/>
    <m/>
    <m/>
    <m/>
    <m/>
    <m/>
    <m/>
    <m/>
    <m/>
    <m/>
    <m/>
    <m/>
    <m/>
    <m/>
    <m/>
    <m/>
    <m/>
    <m/>
    <m/>
    <m/>
    <m/>
    <m/>
    <n v="18.579999999999998"/>
    <n v="11623"/>
    <s v="NA"/>
    <x v="2"/>
    <s v="NA"/>
    <s v="NA"/>
    <n v="0"/>
    <e v="#VALUE!"/>
    <n v="0"/>
    <x v="45"/>
    <s v="MARIA ROSA BARAHONA VARGAS - TOBA ATACAMEÑO"/>
    <s v="TOBA ENDURANCE"/>
    <s v="03:49:34"/>
  </r>
  <r>
    <x v="0"/>
    <x v="0"/>
    <n v="80"/>
    <n v="80"/>
    <s v="AD"/>
    <s v="20"/>
    <x v="1"/>
    <s v=""/>
    <s v=""/>
    <s v="_x0009_10116624"/>
    <s v="RENATO "/>
    <s v="CERDA BARROS"/>
    <s v="105UG28"/>
    <s v="DANY"/>
    <m/>
    <s v=""/>
    <m/>
    <s v=""/>
    <s v="CHL"/>
    <s v=""/>
    <s v="17,53"/>
    <s v="6161"/>
    <m/>
    <s v="05:50"/>
    <s v="17,86"/>
    <s v="6047"/>
    <s v="FTQ GA"/>
    <s v="04:26"/>
    <m/>
    <m/>
    <m/>
    <m/>
    <m/>
    <m/>
    <m/>
    <m/>
    <m/>
    <m/>
    <m/>
    <m/>
    <m/>
    <m/>
    <m/>
    <m/>
    <m/>
    <m/>
    <m/>
    <m/>
    <m/>
    <n v="17.690000000000001"/>
    <n v="12208"/>
    <s v="NA"/>
    <x v="2"/>
    <s v="NA"/>
    <s v="NA"/>
    <n v="0"/>
    <e v="#VALUE!"/>
    <n v="0"/>
    <x v="46"/>
    <s v="RENATO  CERDA BARROS - DANY"/>
    <e v="#N/A"/>
    <s v="03:49:34"/>
  </r>
  <r>
    <x v="0"/>
    <x v="0"/>
    <n v="80"/>
    <n v="80"/>
    <s v="AD"/>
    <s v="21"/>
    <x v="1"/>
    <s v=""/>
    <s v=""/>
    <m/>
    <s v="DIEGO"/>
    <s v="FUENTES URRUTIA"/>
    <s v="106KU10"/>
    <s v="DESPERADO"/>
    <m/>
    <s v=""/>
    <m/>
    <s v=""/>
    <s v="CHL"/>
    <s v=""/>
    <s v="18,22"/>
    <s v="5928"/>
    <s v="FTQ GA"/>
    <s v="05:39"/>
    <m/>
    <m/>
    <m/>
    <m/>
    <m/>
    <m/>
    <m/>
    <m/>
    <m/>
    <m/>
    <m/>
    <m/>
    <m/>
    <m/>
    <m/>
    <m/>
    <m/>
    <m/>
    <m/>
    <m/>
    <m/>
    <m/>
    <m/>
    <m/>
    <m/>
    <n v="18.22"/>
    <n v="5928"/>
    <s v="NA"/>
    <x v="2"/>
    <s v="NA"/>
    <s v="NA"/>
    <n v="0"/>
    <e v="#VALUE!"/>
    <n v="0"/>
    <x v="47"/>
    <s v="DIEGO FUENTES URRUTIA - DESPERADO"/>
    <e v="#N/A"/>
    <s v="03:49:34"/>
  </r>
  <r>
    <x v="0"/>
    <x v="0"/>
    <n v="80"/>
    <n v="80"/>
    <s v="AD"/>
    <s v="22"/>
    <x v="1"/>
    <s v=""/>
    <s v=""/>
    <s v="10035755"/>
    <s v="CARLOS"/>
    <s v="LETELIER SIVORI"/>
    <s v="104RZ99"/>
    <s v="FZ KARLA "/>
    <m/>
    <s v=""/>
    <m/>
    <s v=""/>
    <s v="CHL"/>
    <s v=""/>
    <s v="16,37"/>
    <s v="6597"/>
    <s v="FTQ GA"/>
    <s v="04:01"/>
    <m/>
    <m/>
    <m/>
    <m/>
    <m/>
    <m/>
    <m/>
    <m/>
    <m/>
    <m/>
    <m/>
    <m/>
    <m/>
    <m/>
    <m/>
    <m/>
    <m/>
    <m/>
    <m/>
    <m/>
    <m/>
    <m/>
    <m/>
    <m/>
    <m/>
    <n v="16.37"/>
    <n v="6597"/>
    <s v="NA"/>
    <x v="2"/>
    <s v="NA"/>
    <s v="NA"/>
    <n v="0"/>
    <e v="#VALUE!"/>
    <n v="0"/>
    <x v="48"/>
    <s v="CARLOS LETELIER SIVORI - FZ KARLA "/>
    <s v="EL MOLINO A"/>
    <s v="03:49:34"/>
  </r>
  <r>
    <x v="0"/>
    <x v="0"/>
    <n v="80"/>
    <n v="80"/>
    <s v="AD"/>
    <s v="23"/>
    <x v="1"/>
    <s v=""/>
    <s v=""/>
    <s v="10102393"/>
    <s v="FEDERICO"/>
    <s v="SCHMIDT GONZALEZ"/>
    <s v="106KP70"/>
    <s v="TOBA GRINGA"/>
    <m/>
    <s v=""/>
    <m/>
    <s v=""/>
    <s v="CHL"/>
    <s v=""/>
    <s v=""/>
    <s v=""/>
    <s v="WD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2"/>
    <s v="NA"/>
    <s v="NA"/>
    <n v="0"/>
    <e v="#VALUE!"/>
    <n v="0"/>
    <x v="49"/>
    <s v="FEDERICO SCHMIDT GONZALEZ - TOBA GRINGA"/>
    <s v="TOBA ENDURANCE"/>
    <s v="03:49:34"/>
  </r>
  <r>
    <x v="0"/>
    <x v="0"/>
    <n v="80"/>
    <n v="80"/>
    <s v="AD"/>
    <s v="24"/>
    <x v="1"/>
    <s v=""/>
    <s v=""/>
    <s v="10116737"/>
    <s v="JAVIER"/>
    <s v="MENDEZ YAÑEZ"/>
    <s v="1004SE31"/>
    <s v="ZEUS"/>
    <m/>
    <s v=""/>
    <m/>
    <s v=""/>
    <s v="CHL"/>
    <s v=""/>
    <s v="16,67"/>
    <s v="6478"/>
    <s v="RET"/>
    <s v=""/>
    <m/>
    <m/>
    <m/>
    <m/>
    <m/>
    <m/>
    <m/>
    <m/>
    <m/>
    <m/>
    <m/>
    <m/>
    <m/>
    <m/>
    <m/>
    <m/>
    <m/>
    <m/>
    <m/>
    <m/>
    <m/>
    <m/>
    <m/>
    <m/>
    <m/>
    <n v="16.670000000000002"/>
    <n v="6478"/>
    <s v="NA"/>
    <x v="2"/>
    <s v="NA"/>
    <s v="NA"/>
    <n v="0"/>
    <e v="#VALUE!"/>
    <n v="0"/>
    <x v="50"/>
    <s v="JAVIER MENDEZ YAÑEZ - ZEUS"/>
    <e v="#N/A"/>
    <s v="03:49:34"/>
  </r>
  <r>
    <x v="0"/>
    <x v="0"/>
    <n v="80"/>
    <n v="80"/>
    <s v="YR"/>
    <s v="1"/>
    <x v="0"/>
    <s v=""/>
    <s v=""/>
    <s v="10094691"/>
    <s v="MICAELA"/>
    <s v="TORRES HORTA"/>
    <s v="105EI53"/>
    <s v="MARENGO ITATA"/>
    <m/>
    <s v=""/>
    <m/>
    <s v=""/>
    <s v="CHL"/>
    <s v=""/>
    <s v="19,97"/>
    <s v="5407"/>
    <m/>
    <s v="01:06"/>
    <s v="19,94"/>
    <s v="5416"/>
    <m/>
    <s v="01:36"/>
    <s v="19,72"/>
    <s v="3651"/>
    <m/>
    <s v="03:23"/>
    <m/>
    <m/>
    <m/>
    <m/>
    <m/>
    <m/>
    <m/>
    <m/>
    <m/>
    <m/>
    <m/>
    <m/>
    <m/>
    <m/>
    <m/>
    <m/>
    <m/>
    <n v="19.899999999999999"/>
    <n v="14474"/>
    <n v="14474"/>
    <x v="3"/>
    <n v="4"/>
    <s v="04:01:14"/>
    <n v="185"/>
    <n v="-11.666666666666666"/>
    <n v="253.33333333333334"/>
    <x v="51"/>
    <s v="MICAELA TORRES HORTA - MARENGO ITATA"/>
    <e v="#N/A"/>
    <s v="03:49:34"/>
  </r>
  <r>
    <x v="0"/>
    <x v="0"/>
    <n v="80"/>
    <n v="80"/>
    <s v="YR"/>
    <s v="2"/>
    <x v="0"/>
    <s v=""/>
    <s v=""/>
    <s v="10181513"/>
    <s v="WILLIAM"/>
    <s v="GREASLEY MAKAI"/>
    <s v="106GH55"/>
    <s v="MC Bellaco"/>
    <m/>
    <s v=""/>
    <m/>
    <s v=""/>
    <s v="CAN"/>
    <s v=""/>
    <s v="19,12"/>
    <s v="5650"/>
    <m/>
    <s v="02:02"/>
    <s v="18,31"/>
    <s v="5898"/>
    <m/>
    <s v="04:13"/>
    <s v="17,1"/>
    <s v="4212"/>
    <m/>
    <s v="06:09"/>
    <m/>
    <m/>
    <m/>
    <m/>
    <m/>
    <m/>
    <m/>
    <m/>
    <m/>
    <m/>
    <m/>
    <m/>
    <m/>
    <m/>
    <m/>
    <m/>
    <m/>
    <n v="18.27"/>
    <n v="15760"/>
    <n v="15760"/>
    <x v="3"/>
    <n v="11"/>
    <s v="04:22:40"/>
    <n v="150"/>
    <n v="-33.1"/>
    <n v="196.9"/>
    <x v="52"/>
    <s v="WILLIAM GREASLEY MAKAI - MC BELLACO"/>
    <e v="#N/A"/>
    <s v="03:49:34"/>
  </r>
  <r>
    <x v="0"/>
    <x v="0"/>
    <n v="80"/>
    <n v="80"/>
    <s v="YR"/>
    <s v="3"/>
    <x v="0"/>
    <s v=""/>
    <s v=""/>
    <s v="10192484"/>
    <s v="FLORENCIA CATALINA"/>
    <s v="CERPA VERA"/>
    <s v="104NR24"/>
    <s v="ALCAZAR CANELO"/>
    <m/>
    <s v=""/>
    <m/>
    <s v=""/>
    <s v="CHL"/>
    <s v=""/>
    <s v="18,76"/>
    <s v="5757"/>
    <m/>
    <s v="07:12"/>
    <s v="18,62"/>
    <s v="5800"/>
    <m/>
    <s v="04:10"/>
    <s v="17,11"/>
    <s v="4208"/>
    <m/>
    <s v="29:58"/>
    <m/>
    <m/>
    <m/>
    <m/>
    <m/>
    <m/>
    <m/>
    <m/>
    <m/>
    <m/>
    <m/>
    <m/>
    <m/>
    <m/>
    <m/>
    <m/>
    <m/>
    <n v="18.27"/>
    <n v="15765"/>
    <n v="15765"/>
    <x v="3"/>
    <n v="12"/>
    <s v="04:22:45"/>
    <n v="145"/>
    <n v="-33.18333333333333"/>
    <n v="191.81666666666666"/>
    <x v="53"/>
    <s v="FLORENCIA CATALINA CERPA VERA - ALCAZAR CANELO"/>
    <e v="#N/A"/>
    <s v="03:49:34"/>
  </r>
  <r>
    <x v="0"/>
    <x v="0"/>
    <n v="80"/>
    <n v="80"/>
    <s v="YR"/>
    <s v="4"/>
    <x v="0"/>
    <s v=""/>
    <s v=""/>
    <s v="10172476"/>
    <s v="FLORENCIA"/>
    <s v="CARDONE ALMARZA"/>
    <s v="106BD75"/>
    <s v="HP ADEL"/>
    <m/>
    <s v=""/>
    <m/>
    <s v=""/>
    <s v="CHL"/>
    <s v=""/>
    <s v="17,64"/>
    <s v="6121"/>
    <m/>
    <s v="04:11"/>
    <s v="17,99"/>
    <s v="6004"/>
    <m/>
    <s v="02:58"/>
    <s v="18,03"/>
    <s v="3993"/>
    <m/>
    <s v="03:36"/>
    <m/>
    <m/>
    <m/>
    <m/>
    <m/>
    <m/>
    <m/>
    <m/>
    <m/>
    <m/>
    <m/>
    <m/>
    <m/>
    <m/>
    <m/>
    <m/>
    <m/>
    <n v="17.87"/>
    <n v="16118"/>
    <n v="16118"/>
    <x v="3"/>
    <n v="13"/>
    <s v="04:28:38"/>
    <n v="140"/>
    <n v="-39.06666666666667"/>
    <n v="180.93333333333334"/>
    <x v="54"/>
    <s v="FLORENCIA CARDONE ALMARZA - HP ADEL"/>
    <e v="#N/A"/>
    <s v="03:49:34"/>
  </r>
  <r>
    <x v="0"/>
    <x v="0"/>
    <n v="80"/>
    <n v="80"/>
    <s v="YR"/>
    <s v="5"/>
    <x v="0"/>
    <s v=""/>
    <s v=""/>
    <s v="10187939"/>
    <s v="EMILIA"/>
    <s v="PATTERSON"/>
    <s v="106KS93"/>
    <s v="SEMBLANZA"/>
    <m/>
    <s v=""/>
    <m/>
    <s v=""/>
    <s v="CHL"/>
    <s v=""/>
    <s v="16,04"/>
    <s v="6732"/>
    <m/>
    <s v="03:28"/>
    <s v="18,65"/>
    <s v="5790"/>
    <m/>
    <s v="04:00"/>
    <s v="15,69"/>
    <s v="4590"/>
    <m/>
    <s v="08:56"/>
    <m/>
    <m/>
    <m/>
    <m/>
    <m/>
    <m/>
    <m/>
    <m/>
    <m/>
    <m/>
    <m/>
    <m/>
    <m/>
    <m/>
    <m/>
    <m/>
    <m/>
    <n v="16.829999999999998"/>
    <n v="17111"/>
    <n v="17111"/>
    <x v="3"/>
    <n v="25"/>
    <s v="04:45:11"/>
    <n v="80"/>
    <n v="-55.616666666666667"/>
    <n v="104.38333333333333"/>
    <x v="55"/>
    <s v="EMILIA PATTERSON - SEMBLANZA"/>
    <s v="RINCONADA A"/>
    <s v="03:49:34"/>
  </r>
  <r>
    <x v="0"/>
    <x v="0"/>
    <n v="80"/>
    <n v="80"/>
    <s v="YR"/>
    <s v="6"/>
    <x v="0"/>
    <s v=""/>
    <s v=""/>
    <s v="10155174"/>
    <s v="CONSUELO"/>
    <s v="MARCHANT CARDENAS"/>
    <s v="106CE28"/>
    <s v="ALCAZAR MAGNOLIO"/>
    <m/>
    <s v=""/>
    <m/>
    <s v=""/>
    <s v="CHL"/>
    <s v=""/>
    <s v="16,2"/>
    <s v="6666"/>
    <m/>
    <s v="02:32"/>
    <s v="16,5"/>
    <s v="6547"/>
    <m/>
    <s v="02:49"/>
    <s v="18,45"/>
    <s v="3903"/>
    <m/>
    <s v="11:45"/>
    <m/>
    <m/>
    <m/>
    <m/>
    <m/>
    <m/>
    <m/>
    <m/>
    <m/>
    <m/>
    <m/>
    <m/>
    <m/>
    <m/>
    <m/>
    <m/>
    <m/>
    <n v="16.829999999999998"/>
    <n v="17116"/>
    <n v="17116"/>
    <x v="3"/>
    <n v="26"/>
    <s v="04:45:16"/>
    <n v="75"/>
    <n v="-55.7"/>
    <n v="99.3"/>
    <x v="56"/>
    <s v="CONSUELO MARCHANT CARDENAS - ALCAZAR MAGNOLIO"/>
    <e v="#N/A"/>
    <s v="03:49:34"/>
  </r>
  <r>
    <x v="0"/>
    <x v="0"/>
    <n v="80"/>
    <n v="80"/>
    <s v="YR"/>
    <s v="7"/>
    <x v="0"/>
    <s v=""/>
    <s v=""/>
    <s v="10178025"/>
    <s v="TRINIDAD"/>
    <s v="MARINKOVIC CORTESE"/>
    <s v="106KP37"/>
    <s v="QUIJOTE"/>
    <m/>
    <s v=""/>
    <m/>
    <s v=""/>
    <s v="CHL"/>
    <s v=""/>
    <s v="16,16"/>
    <s v="6685"/>
    <m/>
    <s v="02:49"/>
    <s v="16,46"/>
    <s v="6563"/>
    <m/>
    <s v="03:20"/>
    <s v="18,53"/>
    <s v="3885"/>
    <m/>
    <s v="08:12"/>
    <m/>
    <m/>
    <m/>
    <m/>
    <m/>
    <m/>
    <m/>
    <m/>
    <m/>
    <m/>
    <m/>
    <m/>
    <m/>
    <m/>
    <m/>
    <m/>
    <m/>
    <n v="16.809999999999999"/>
    <n v="17133"/>
    <n v="17133"/>
    <x v="3"/>
    <n v="27"/>
    <s v="04:45:33"/>
    <n v="70"/>
    <n v="-55.983333333333334"/>
    <n v="94.016666666666666"/>
    <x v="57"/>
    <s v="TRINIDAD MARINKOVIC CORTESE - QUIJOTE"/>
    <e v="#N/A"/>
    <s v="03:49:34"/>
  </r>
  <r>
    <x v="0"/>
    <x v="0"/>
    <n v="80"/>
    <n v="80"/>
    <s v="YR"/>
    <s v="8"/>
    <x v="0"/>
    <s v=""/>
    <s v=""/>
    <s v="10169490"/>
    <s v="GABRIEL AGUSTIN"/>
    <s v="ALMARA"/>
    <s v="106KP40"/>
    <s v="CARMELO"/>
    <m/>
    <s v=""/>
    <m/>
    <s v=""/>
    <s v="CHL"/>
    <s v=""/>
    <s v="16,13"/>
    <s v="6696"/>
    <m/>
    <s v="02:55"/>
    <s v="16,55"/>
    <s v="6527"/>
    <m/>
    <s v="02:52"/>
    <s v="18,39"/>
    <s v="3915"/>
    <m/>
    <s v="08:22"/>
    <m/>
    <m/>
    <m/>
    <m/>
    <m/>
    <m/>
    <m/>
    <m/>
    <m/>
    <m/>
    <m/>
    <m/>
    <m/>
    <m/>
    <m/>
    <m/>
    <m/>
    <n v="16.8"/>
    <n v="17138"/>
    <n v="17138"/>
    <x v="3"/>
    <n v="28"/>
    <s v="04:45:38"/>
    <n v="65"/>
    <n v="-56.06666666666667"/>
    <n v="88.933333333333337"/>
    <x v="58"/>
    <s v="GABRIEL AGUSTIN ALMARA - CARMELO"/>
    <e v="#N/A"/>
    <s v="03:49:34"/>
  </r>
  <r>
    <x v="0"/>
    <x v="0"/>
    <n v="80"/>
    <n v="80"/>
    <s v="YR"/>
    <s v="9"/>
    <x v="1"/>
    <s v=""/>
    <s v=""/>
    <s v="10176286"/>
    <s v="VICTOR"/>
    <s v="RIOS GARCIA HUIDOBRO"/>
    <s v="106DA44"/>
    <s v="JG GRINGA"/>
    <m/>
    <s v=""/>
    <m/>
    <s v=""/>
    <s v="CHL"/>
    <s v=""/>
    <s v="17,97"/>
    <s v="6010"/>
    <m/>
    <s v="02:13"/>
    <s v="17,72"/>
    <s v="6095"/>
    <s v="FTQ GA"/>
    <s v="02:53"/>
    <m/>
    <m/>
    <m/>
    <m/>
    <m/>
    <m/>
    <m/>
    <m/>
    <m/>
    <m/>
    <m/>
    <m/>
    <m/>
    <m/>
    <m/>
    <m/>
    <m/>
    <m/>
    <m/>
    <m/>
    <m/>
    <n v="17.84"/>
    <n v="12105"/>
    <s v="NA"/>
    <x v="3"/>
    <s v="NA"/>
    <s v="NA"/>
    <n v="0"/>
    <e v="#VALUE!"/>
    <n v="0"/>
    <x v="59"/>
    <s v="VICTOR RIOS GARCIA HUIDOBRO - JG GRINGA"/>
    <e v="#N/A"/>
    <s v="03:49:34"/>
  </r>
  <r>
    <x v="0"/>
    <x v="0"/>
    <n v="80"/>
    <n v="80"/>
    <s v="YR"/>
    <s v="10"/>
    <x v="1"/>
    <s v=""/>
    <s v=""/>
    <s v="10105728"/>
    <s v="DOMINGO"/>
    <s v="SPOERER VERGARA"/>
    <m/>
    <s v="JINSHAH"/>
    <m/>
    <s v=""/>
    <m/>
    <s v=""/>
    <s v="CHL"/>
    <s v=""/>
    <s v="18,33"/>
    <s v="5893"/>
    <s v="FTQ GA"/>
    <s v="05:45"/>
    <m/>
    <m/>
    <m/>
    <m/>
    <m/>
    <m/>
    <m/>
    <m/>
    <m/>
    <m/>
    <m/>
    <m/>
    <m/>
    <m/>
    <m/>
    <m/>
    <m/>
    <m/>
    <m/>
    <m/>
    <m/>
    <m/>
    <m/>
    <m/>
    <m/>
    <n v="18.329999999999998"/>
    <n v="5893"/>
    <s v="NA"/>
    <x v="3"/>
    <s v="NA"/>
    <s v="NA"/>
    <n v="0"/>
    <e v="#VALUE!"/>
    <n v="0"/>
    <x v="60"/>
    <s v="DOMINGO SPOERER VERGARA - JINSHAH"/>
    <s v="LA COMPAÑÍA"/>
    <s v="03:49:34"/>
  </r>
  <r>
    <x v="0"/>
    <x v="1"/>
    <n v="80"/>
    <n v="80"/>
    <s v="AD"/>
    <s v="1"/>
    <x v="0"/>
    <s v=""/>
    <s v=""/>
    <m/>
    <s v="FELIPE"/>
    <s v="THOMSEN"/>
    <m/>
    <s v="ZAGAL"/>
    <m/>
    <s v=""/>
    <m/>
    <s v=""/>
    <s v="CHL"/>
    <s v=""/>
    <s v="08:30:00"/>
    <s v="09:56:46"/>
    <s v="10:03:44"/>
    <s v="19,2"/>
    <s v="20,75"/>
    <s v="5624"/>
    <m/>
    <s v="10:43:44"/>
    <s v="12:03:27"/>
    <s v="12:12:37"/>
    <s v="20,25"/>
    <s v="22,58"/>
    <s v="5333"/>
    <m/>
    <s v="12:52:37"/>
    <s v="13:53:18"/>
    <s v="14:05:17"/>
    <s v="19,77"/>
    <s v="19,77"/>
    <s v="3642"/>
    <m/>
    <m/>
    <m/>
    <m/>
    <m/>
    <m/>
    <m/>
    <m/>
    <m/>
    <n v="19.73"/>
    <n v="14599"/>
    <n v="14599"/>
    <x v="2"/>
    <n v="5"/>
    <s v="04:03:19"/>
    <n v="180"/>
    <n v="-13.75"/>
    <n v="246.25"/>
    <x v="61"/>
    <s v="FELIPE THOMSEN - ZAGAL"/>
    <e v="#N/A"/>
    <s v="03:49:34"/>
  </r>
  <r>
    <x v="0"/>
    <x v="1"/>
    <n v="80"/>
    <n v="80"/>
    <s v="AD"/>
    <s v="2"/>
    <x v="0"/>
    <s v=""/>
    <s v=""/>
    <m/>
    <s v="OSCAR"/>
    <s v="TAHAN"/>
    <m/>
    <s v="GALA"/>
    <m/>
    <s v=""/>
    <m/>
    <s v=""/>
    <s v="CHL"/>
    <s v=""/>
    <s v="08:30:00"/>
    <s v="10:00:11"/>
    <s v="10:02:49"/>
    <s v="19,39"/>
    <s v="19,96"/>
    <s v="5569"/>
    <m/>
    <s v="10:42:49"/>
    <s v="12:10:22"/>
    <s v="12:13:54"/>
    <s v="19,76"/>
    <s v="20,56"/>
    <s v="5466"/>
    <m/>
    <s v="12:53:54"/>
    <s v="13:54:53"/>
    <s v="14:04:22"/>
    <s v="19,68"/>
    <s v="19,68"/>
    <s v="3659"/>
    <m/>
    <m/>
    <m/>
    <m/>
    <m/>
    <m/>
    <m/>
    <m/>
    <m/>
    <n v="19.600000000000001"/>
    <n v="14694"/>
    <n v="14694"/>
    <x v="2"/>
    <n v="6"/>
    <s v="04:04:54"/>
    <n v="175"/>
    <n v="-15.333333333333334"/>
    <n v="239.66666666666666"/>
    <x v="62"/>
    <s v="OSCAR TAHAN - GALA"/>
    <e v="#N/A"/>
    <s v="03:49:34"/>
  </r>
  <r>
    <x v="0"/>
    <x v="1"/>
    <n v="80"/>
    <n v="80"/>
    <s v="AD"/>
    <s v="3"/>
    <x v="0"/>
    <s v=""/>
    <s v=""/>
    <m/>
    <s v="RICARDO"/>
    <s v="THOMSEN"/>
    <m/>
    <s v="CORAJE"/>
    <m/>
    <s v=""/>
    <m/>
    <s v=""/>
    <s v="CHL"/>
    <s v=""/>
    <s v="08:30:00"/>
    <s v="09:58:34"/>
    <s v="10:06:28"/>
    <s v="18,66"/>
    <s v="20,32"/>
    <s v="5788"/>
    <m/>
    <s v="10:46:28"/>
    <s v="12:10:47"/>
    <s v="12:16:05"/>
    <s v="20,08"/>
    <s v="21,35"/>
    <s v="5377"/>
    <m/>
    <s v="12:56:05"/>
    <s v="14:03:32"/>
    <s v="14:08:22"/>
    <s v="17,79"/>
    <s v="17,79"/>
    <s v="4046"/>
    <m/>
    <m/>
    <m/>
    <m/>
    <m/>
    <m/>
    <m/>
    <m/>
    <m/>
    <n v="18.93"/>
    <n v="15212"/>
    <n v="15212"/>
    <x v="2"/>
    <n v="7"/>
    <s v="04:13:32"/>
    <n v="170"/>
    <n v="-23.966666666666665"/>
    <n v="226.03333333333333"/>
    <x v="63"/>
    <s v="RICARDO THOMSEN - CORAJE"/>
    <e v="#N/A"/>
    <s v="03:49:34"/>
  </r>
  <r>
    <x v="0"/>
    <x v="1"/>
    <n v="80"/>
    <n v="80"/>
    <s v="AD"/>
    <s v="4"/>
    <x v="0"/>
    <s v=""/>
    <s v=""/>
    <m/>
    <s v="MATIAS"/>
    <s v="ALONSO ASCUY"/>
    <m/>
    <s v="ARAMIS"/>
    <m/>
    <s v=""/>
    <m/>
    <s v=""/>
    <s v="CHL"/>
    <s v=""/>
    <s v="08:30:00"/>
    <s v="09:56:25"/>
    <s v="10:06:03"/>
    <s v="18,74"/>
    <s v="20,83"/>
    <s v="5763"/>
    <m/>
    <s v="10:46:03"/>
    <s v="12:09:49"/>
    <s v="12:21:31"/>
    <s v="18,85"/>
    <s v="21,49"/>
    <s v="5729"/>
    <m/>
    <s v="13:01:31"/>
    <s v="14:07:30"/>
    <s v="14:19:24"/>
    <s v="18,19"/>
    <s v="18,19"/>
    <s v="3959"/>
    <m/>
    <m/>
    <m/>
    <m/>
    <m/>
    <m/>
    <m/>
    <m/>
    <m/>
    <n v="18.64"/>
    <n v="15451"/>
    <n v="15451"/>
    <x v="2"/>
    <n v="8"/>
    <s v="04:17:31"/>
    <n v="165"/>
    <n v="-27.95"/>
    <n v="217.05"/>
    <x v="64"/>
    <s v="MATIAS ALONSO ASCUY - ARAMIS"/>
    <s v="SANDEK 1"/>
    <s v="03:49: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">
  <r>
    <x v="0"/>
    <x v="0"/>
    <n v="120"/>
    <n v="120"/>
    <s v="AD"/>
    <s v="1"/>
    <x v="0"/>
    <s v=""/>
    <s v=""/>
    <s v="10072682"/>
    <s v="MARTIN"/>
    <s v="GARCIA LAZO"/>
    <s v="106FS83"/>
    <s v="SI QUILILCHE"/>
    <m/>
    <s v=""/>
    <m/>
    <s v=""/>
    <s v="CHL"/>
    <s v=""/>
    <s v="17,45"/>
    <s v="8250"/>
    <m/>
    <s v="01:29"/>
    <s v="19,05"/>
    <s v="5671"/>
    <m/>
    <s v="01:44"/>
    <s v="18,56"/>
    <s v="5818"/>
    <m/>
    <s v="02:11"/>
    <s v="24,06"/>
    <s v="2992"/>
    <m/>
    <s v="11:00"/>
    <m/>
    <m/>
    <m/>
    <m/>
    <m/>
    <m/>
    <m/>
    <m/>
    <m/>
    <m/>
    <m/>
    <m/>
    <m/>
    <n v="19"/>
    <n v="22732"/>
    <n v="22732"/>
    <x v="0"/>
    <n v="3"/>
    <s v="06:18:52"/>
    <n v="190"/>
    <n v="-25.516666666666666"/>
    <n v="284.48333333333335"/>
    <s v="MARTIN GARCIA LAZO"/>
    <s v="MARTIN GARCIA LAZO - SI QUILILCHE"/>
    <s v="EL MOLINO A"/>
    <s v="05:53:21"/>
    <e v="#N/A"/>
    <e v="#N/A"/>
    <m/>
    <n v="1"/>
    <n v="2"/>
  </r>
  <r>
    <x v="0"/>
    <x v="0"/>
    <n v="120"/>
    <n v="120"/>
    <s v="AD"/>
    <s v="2"/>
    <x v="0"/>
    <s v=""/>
    <s v=""/>
    <s v="10072686"/>
    <s v="PABLO"/>
    <s v="LLOMPART"/>
    <m/>
    <s v="ANCAR DASAM"/>
    <m/>
    <s v=""/>
    <m/>
    <s v=""/>
    <s v="CHL"/>
    <s v=""/>
    <s v="17,84"/>
    <s v="8072"/>
    <m/>
    <s v="02:42"/>
    <s v="20,2"/>
    <s v="5345"/>
    <m/>
    <s v="01:47"/>
    <s v="17,1"/>
    <s v="6317"/>
    <m/>
    <s v="11:50"/>
    <s v="23,99"/>
    <s v="3001"/>
    <m/>
    <s v="21:04"/>
    <m/>
    <m/>
    <m/>
    <m/>
    <m/>
    <m/>
    <m/>
    <m/>
    <m/>
    <m/>
    <m/>
    <m/>
    <m/>
    <n v="19"/>
    <n v="22735"/>
    <n v="22735"/>
    <x v="0"/>
    <n v="4"/>
    <s v="06:18:55"/>
    <n v="185"/>
    <n v="-25.566666666666666"/>
    <n v="279.43333333333334"/>
    <s v="PABLO LLOMPART"/>
    <s v="PABLO LLOMPART - ANCAR DASAM"/>
    <s v="EL QUILLAY"/>
    <s v="05:53:21"/>
    <e v="#N/A"/>
    <e v="#N/A"/>
    <m/>
    <n v="1"/>
    <n v="3"/>
  </r>
  <r>
    <x v="0"/>
    <x v="0"/>
    <n v="120"/>
    <n v="120"/>
    <s v="AD"/>
    <s v="3"/>
    <x v="0"/>
    <s v=""/>
    <s v=""/>
    <s v="10036587"/>
    <s v="NICOLAS"/>
    <s v="SCHMIDT GONZALEZ"/>
    <s v="105EI51"/>
    <s v="MALBORO"/>
    <m/>
    <s v=""/>
    <m/>
    <s v=""/>
    <s v="CHL"/>
    <s v=""/>
    <s v="17,36"/>
    <s v="8295"/>
    <m/>
    <s v="02:17"/>
    <s v="19,16"/>
    <s v="5637"/>
    <m/>
    <s v="02:41"/>
    <s v="18,42"/>
    <s v="5863"/>
    <m/>
    <s v="03:09"/>
    <s v="23,78"/>
    <s v="3028"/>
    <m/>
    <s v="10:53"/>
    <m/>
    <m/>
    <m/>
    <m/>
    <m/>
    <m/>
    <m/>
    <m/>
    <m/>
    <m/>
    <m/>
    <m/>
    <m/>
    <n v="18.93"/>
    <n v="22824"/>
    <n v="22824"/>
    <x v="0"/>
    <n v="5"/>
    <s v="06:20:24"/>
    <n v="180"/>
    <n v="-27.05"/>
    <n v="272.95"/>
    <s v="NICOLAS SCHMIDT GONZALEZ"/>
    <s v="NICOLAS SCHMIDT GONZALEZ - MALBORO"/>
    <s v="TOBA ENDURANCE"/>
    <s v="05:53:21"/>
    <e v="#N/A"/>
    <e v="#N/A"/>
    <m/>
    <n v="1"/>
    <n v="4"/>
  </r>
  <r>
    <x v="0"/>
    <x v="0"/>
    <n v="120"/>
    <n v="120"/>
    <s v="AD"/>
    <s v="4"/>
    <x v="0"/>
    <s v=""/>
    <s v=""/>
    <s v="10067266"/>
    <s v="FELIPE"/>
    <s v="SAT YABER"/>
    <s v="106GG85"/>
    <s v="ATILANA"/>
    <m/>
    <s v=""/>
    <m/>
    <s v=""/>
    <s v="CHL"/>
    <s v=""/>
    <s v="17,37"/>
    <s v="8288"/>
    <m/>
    <s v="04:53"/>
    <s v="19,01"/>
    <s v="5681"/>
    <m/>
    <s v="03:14"/>
    <s v="18,17"/>
    <s v="5943"/>
    <m/>
    <s v="05:08"/>
    <s v="19,51"/>
    <s v="3690"/>
    <m/>
    <s v="09:06"/>
    <m/>
    <m/>
    <m/>
    <m/>
    <m/>
    <m/>
    <m/>
    <m/>
    <m/>
    <m/>
    <m/>
    <m/>
    <m/>
    <n v="18.3"/>
    <n v="23601"/>
    <n v="23601"/>
    <x v="0"/>
    <n v="6"/>
    <s v="06:33:21"/>
    <n v="175"/>
    <n v="-40"/>
    <n v="255"/>
    <s v="FELIPE SAT YABER"/>
    <s v="FELIPE SAT YABER - ATILANA"/>
    <s v="RINCONADA A"/>
    <s v="05:53:21"/>
    <e v="#N/A"/>
    <e v="#N/A"/>
    <m/>
    <n v="1"/>
    <n v="5"/>
  </r>
  <r>
    <x v="0"/>
    <x v="0"/>
    <n v="120"/>
    <n v="120"/>
    <s v="AD"/>
    <s v="5"/>
    <x v="0"/>
    <s v=""/>
    <s v=""/>
    <s v="10181514"/>
    <s v="TARA ANNE"/>
    <s v="GREASLEY"/>
    <s v="106FQ91"/>
    <s v="AYHUN"/>
    <m/>
    <s v=""/>
    <m/>
    <s v=""/>
    <s v="CHL"/>
    <s v=""/>
    <s v="17,77"/>
    <s v="8103"/>
    <m/>
    <s v="02:35"/>
    <s v="18,37"/>
    <s v="5879"/>
    <m/>
    <s v="02:53"/>
    <s v="18,22"/>
    <s v="5927"/>
    <m/>
    <s v="05:20"/>
    <s v="12,8"/>
    <s v="5627"/>
    <m/>
    <s v="02:31"/>
    <m/>
    <m/>
    <m/>
    <m/>
    <m/>
    <m/>
    <m/>
    <m/>
    <m/>
    <m/>
    <m/>
    <m/>
    <m/>
    <n v="16.920000000000002"/>
    <n v="25536"/>
    <n v="25536"/>
    <x v="0"/>
    <n v="8"/>
    <s v="07:05:36"/>
    <n v="165"/>
    <n v="-72.25"/>
    <n v="212.75"/>
    <s v="TARA ANNE GREASLEY"/>
    <s v="TARA ANNE GREASLEY - AYHUN"/>
    <e v="#N/A"/>
    <s v="05:53:21"/>
    <e v="#N/A"/>
    <e v="#N/A"/>
    <m/>
    <n v="1"/>
    <n v="6"/>
  </r>
  <r>
    <x v="0"/>
    <x v="0"/>
    <n v="120"/>
    <n v="120"/>
    <s v="AD"/>
    <s v="6"/>
    <x v="0"/>
    <s v=""/>
    <s v=""/>
    <s v="10072514"/>
    <s v="MAXI"/>
    <s v="WIMMER"/>
    <s v="106FS73"/>
    <s v="CL LIDIA"/>
    <m/>
    <s v=""/>
    <m/>
    <s v=""/>
    <s v="CHL"/>
    <s v=""/>
    <s v="16,65"/>
    <s v="8650"/>
    <m/>
    <s v="04:49"/>
    <s v="17,28"/>
    <s v="6249"/>
    <m/>
    <s v="02:21"/>
    <s v="17,1"/>
    <s v="6317"/>
    <m/>
    <s v="03:07"/>
    <s v="15,45"/>
    <s v="4661"/>
    <m/>
    <s v="05:51"/>
    <m/>
    <m/>
    <m/>
    <m/>
    <m/>
    <m/>
    <m/>
    <m/>
    <m/>
    <m/>
    <m/>
    <m/>
    <m/>
    <n v="16.690000000000001"/>
    <n v="25877"/>
    <n v="25877"/>
    <x v="0"/>
    <n v="9"/>
    <s v="07:11:17"/>
    <n v="160"/>
    <n v="-77.933333333333337"/>
    <n v="202.06666666666666"/>
    <s v="MAXI WIMMER"/>
    <s v="MAXI WIMMER - CL LIDIA"/>
    <s v="EL MOLINO A"/>
    <s v="05:53:21"/>
    <e v="#N/A"/>
    <e v="#N/A"/>
    <m/>
    <n v="1"/>
    <n v="7"/>
  </r>
  <r>
    <x v="0"/>
    <x v="0"/>
    <n v="120"/>
    <n v="120"/>
    <s v="AD"/>
    <s v="7"/>
    <x v="0"/>
    <s v=""/>
    <s v=""/>
    <s v="10131587"/>
    <s v="CAROLINE"/>
    <s v="MACKENZIE"/>
    <s v="104JS61"/>
    <s v="F.U. CORSO"/>
    <m/>
    <s v=""/>
    <m/>
    <s v=""/>
    <s v="CHL"/>
    <s v=""/>
    <s v="15,97"/>
    <s v="9018"/>
    <m/>
    <s v="09:34"/>
    <s v="16,77"/>
    <s v="6441"/>
    <m/>
    <s v="05:01"/>
    <s v="14,1"/>
    <s v="7662"/>
    <m/>
    <s v="06:19"/>
    <s v="9,62"/>
    <s v="7481"/>
    <m/>
    <s v="04:23"/>
    <m/>
    <m/>
    <m/>
    <m/>
    <m/>
    <m/>
    <m/>
    <m/>
    <m/>
    <m/>
    <m/>
    <m/>
    <m/>
    <n v="14.12"/>
    <n v="30602"/>
    <n v="30602"/>
    <x v="0"/>
    <n v="12"/>
    <s v="08:30:02"/>
    <n v="145"/>
    <n v="-156.68333333333334"/>
    <n v="119.99999993"/>
    <s v="CAROLINE MACKENZIE"/>
    <s v="CAROLINE MACKENZIE - F.U. CORSO"/>
    <s v="LA COMPAÑÍA"/>
    <s v="05:53:21"/>
    <e v="#N/A"/>
    <e v="#N/A"/>
    <m/>
    <n v="1"/>
    <n v="8"/>
  </r>
  <r>
    <x v="0"/>
    <x v="0"/>
    <n v="120"/>
    <n v="120"/>
    <s v="AD"/>
    <s v="8"/>
    <x v="1"/>
    <s v=""/>
    <s v=""/>
    <s v="10048681"/>
    <s v="DAVID"/>
    <s v="RAMIREZ AGUILERA"/>
    <s v="105BD00"/>
    <s v="MONONA"/>
    <m/>
    <s v=""/>
    <m/>
    <s v=""/>
    <s v="CHL"/>
    <s v=""/>
    <s v="16,34"/>
    <s v="8810"/>
    <m/>
    <s v="06:03"/>
    <s v="18,03"/>
    <s v="5991"/>
    <m/>
    <s v="04:12"/>
    <s v="14,95"/>
    <s v="7224"/>
    <s v="FTQ GA"/>
    <s v="06:36"/>
    <m/>
    <m/>
    <m/>
    <m/>
    <m/>
    <m/>
    <m/>
    <m/>
    <m/>
    <m/>
    <m/>
    <m/>
    <m/>
    <m/>
    <m/>
    <m/>
    <m/>
    <n v="16.350000000000001"/>
    <n v="22025"/>
    <s v="NA"/>
    <x v="0"/>
    <s v="NA"/>
    <s v="NA"/>
    <n v="0"/>
    <e v="#VALUE!"/>
    <n v="0"/>
    <s v="DAVID RAMIREZ AGUILERA"/>
    <s v="DAVID RAMIREZ AGUILERA - MONONA"/>
    <e v="#N/A"/>
    <s v="05:53:21"/>
    <e v="#N/A"/>
    <e v="#N/A"/>
    <m/>
    <n v="0"/>
    <n v="9"/>
  </r>
  <r>
    <x v="0"/>
    <x v="0"/>
    <n v="120"/>
    <n v="120"/>
    <s v="AD"/>
    <s v="9"/>
    <x v="1"/>
    <s v=""/>
    <s v=""/>
    <s v="10100389"/>
    <s v="NICOLE"/>
    <s v="HAMMERSLEY FONK"/>
    <s v="106EP84"/>
    <s v="CL LEYLANI"/>
    <m/>
    <s v=""/>
    <m/>
    <s v=""/>
    <s v="CHL"/>
    <s v=""/>
    <s v="16,63"/>
    <s v="8657"/>
    <m/>
    <s v="04:53"/>
    <s v="16,89"/>
    <s v="6396"/>
    <s v="FTQ GA"/>
    <s v="04:51"/>
    <m/>
    <m/>
    <m/>
    <m/>
    <m/>
    <m/>
    <m/>
    <m/>
    <m/>
    <m/>
    <m/>
    <m/>
    <m/>
    <m/>
    <m/>
    <m/>
    <m/>
    <m/>
    <m/>
    <m/>
    <m/>
    <n v="16.739999999999998"/>
    <n v="15053"/>
    <s v="NA"/>
    <x v="0"/>
    <s v="NA"/>
    <s v="NA"/>
    <n v="0"/>
    <e v="#VALUE!"/>
    <n v="0"/>
    <s v="NICOLE HAMMERSLEY FONK"/>
    <s v="NICOLE HAMMERSLEY FONK - CL LEYLANI"/>
    <s v="EL MOLINO A"/>
    <s v="05:53:21"/>
    <e v="#N/A"/>
    <e v="#N/A"/>
    <m/>
    <n v="0"/>
    <n v="10"/>
  </r>
  <r>
    <x v="0"/>
    <x v="0"/>
    <n v="120"/>
    <n v="120"/>
    <s v="AD"/>
    <s v="10"/>
    <x v="1"/>
    <s v=""/>
    <s v=""/>
    <s v="10036495"/>
    <s v="ANDRE"/>
    <s v="ALVAREZ"/>
    <s v="106FS84"/>
    <s v="FUERZA BRUTA SA"/>
    <m/>
    <s v=""/>
    <m/>
    <s v=""/>
    <s v="CHL"/>
    <s v=""/>
    <s v="16,78"/>
    <s v="8584"/>
    <m/>
    <s v="02:13"/>
    <s v="16,14"/>
    <s v="6691"/>
    <s v="FTQ GA"/>
    <s v="02:12"/>
    <m/>
    <m/>
    <m/>
    <m/>
    <m/>
    <m/>
    <m/>
    <m/>
    <m/>
    <m/>
    <m/>
    <m/>
    <m/>
    <m/>
    <m/>
    <m/>
    <m/>
    <m/>
    <m/>
    <m/>
    <m/>
    <n v="16.5"/>
    <n v="15275"/>
    <s v="NA"/>
    <x v="0"/>
    <s v="NA"/>
    <s v="NA"/>
    <n v="0"/>
    <e v="#VALUE!"/>
    <n v="0"/>
    <s v="ANDRE ALVAREZ"/>
    <s v="ANDRE ALVAREZ - FUERZA BRUTA SA"/>
    <e v="#N/A"/>
    <s v="05:53:21"/>
    <e v="#N/A"/>
    <e v="#N/A"/>
    <m/>
    <n v="0"/>
    <n v="11"/>
  </r>
  <r>
    <x v="0"/>
    <x v="0"/>
    <n v="120"/>
    <n v="120"/>
    <s v="AD"/>
    <s v="11"/>
    <x v="1"/>
    <s v=""/>
    <s v=""/>
    <s v="10040068"/>
    <s v="CLAUDIO"/>
    <s v="CORNEJO CABEZAS"/>
    <s v="105ZX57"/>
    <s v="TAABORA"/>
    <m/>
    <s v=""/>
    <m/>
    <s v=""/>
    <s v="CHL"/>
    <s v=""/>
    <s v="17,68"/>
    <s v="8147"/>
    <s v="FTQ GA"/>
    <s v="03:11"/>
    <m/>
    <m/>
    <m/>
    <m/>
    <m/>
    <m/>
    <m/>
    <m/>
    <m/>
    <m/>
    <m/>
    <m/>
    <m/>
    <m/>
    <m/>
    <m/>
    <m/>
    <m/>
    <m/>
    <m/>
    <m/>
    <m/>
    <m/>
    <m/>
    <m/>
    <n v="17.68"/>
    <n v="8147"/>
    <s v="NA"/>
    <x v="0"/>
    <s v="NA"/>
    <s v="NA"/>
    <n v="0"/>
    <e v="#VALUE!"/>
    <n v="0"/>
    <s v="CLAUDIO CORNEJO CABEZAS"/>
    <s v="CLAUDIO CORNEJO CABEZAS - TAABORA"/>
    <s v="RINCONADA A"/>
    <s v="05:53:21"/>
    <e v="#N/A"/>
    <e v="#N/A"/>
    <m/>
    <n v="0"/>
    <n v="12"/>
  </r>
  <r>
    <x v="0"/>
    <x v="0"/>
    <n v="120"/>
    <n v="120"/>
    <s v="AD"/>
    <s v="12"/>
    <x v="1"/>
    <s v=""/>
    <s v=""/>
    <s v="10146487"/>
    <s v="MARIIA"/>
    <s v="SHABLOVSKA"/>
    <s v="105OK14"/>
    <s v="GUSTAVO CERATI"/>
    <m/>
    <s v=""/>
    <m/>
    <s v=""/>
    <s v="UKR"/>
    <s v=""/>
    <s v="14,5"/>
    <s v="9931"/>
    <s v="RET"/>
    <s v="07:46"/>
    <m/>
    <m/>
    <m/>
    <m/>
    <m/>
    <m/>
    <m/>
    <m/>
    <m/>
    <m/>
    <m/>
    <m/>
    <m/>
    <m/>
    <m/>
    <m/>
    <m/>
    <m/>
    <m/>
    <m/>
    <m/>
    <m/>
    <m/>
    <m/>
    <m/>
    <n v="14.5"/>
    <n v="9931"/>
    <s v="NA"/>
    <x v="0"/>
    <s v="NA"/>
    <s v="NA"/>
    <n v="0"/>
    <e v="#VALUE!"/>
    <n v="0"/>
    <s v="MARIIA SHABLOVSKA"/>
    <s v="MARIIA SHABLOVSKA - GUSTAVO CERATI"/>
    <e v="#N/A"/>
    <s v="05:53:21"/>
    <e v="#N/A"/>
    <e v="#N/A"/>
    <m/>
    <n v="0"/>
    <n v="13"/>
  </r>
  <r>
    <x v="0"/>
    <x v="0"/>
    <n v="120"/>
    <n v="120"/>
    <s v="AD"/>
    <s v="13"/>
    <x v="1"/>
    <s v=""/>
    <s v=""/>
    <s v="10018240"/>
    <s v="DAVID"/>
    <s v="RAMIREZ FUENTES"/>
    <s v="106DW18"/>
    <s v="Wolverine"/>
    <m/>
    <s v=""/>
    <m/>
    <s v=""/>
    <s v="CHL"/>
    <s v=""/>
    <s v="13,32"/>
    <s v="10810"/>
    <s v="FTQ OT+ME"/>
    <s v="22:27"/>
    <m/>
    <m/>
    <m/>
    <m/>
    <m/>
    <m/>
    <m/>
    <m/>
    <m/>
    <m/>
    <m/>
    <m/>
    <m/>
    <m/>
    <m/>
    <m/>
    <m/>
    <m/>
    <m/>
    <m/>
    <m/>
    <m/>
    <m/>
    <m/>
    <m/>
    <n v="13.32"/>
    <n v="10810"/>
    <s v="NA"/>
    <x v="0"/>
    <s v="NA"/>
    <s v="NA"/>
    <n v="0"/>
    <e v="#VALUE!"/>
    <n v="0"/>
    <s v="DAVID RAMIREZ FUENTES"/>
    <s v="DAVID RAMIREZ FUENTES - WOLVERINE"/>
    <e v="#N/A"/>
    <s v="05:53:21"/>
    <e v="#N/A"/>
    <e v="#N/A"/>
    <m/>
    <n v="0"/>
    <n v="14"/>
  </r>
  <r>
    <x v="0"/>
    <x v="0"/>
    <n v="120"/>
    <n v="120"/>
    <s v="YR"/>
    <s v="1"/>
    <x v="0"/>
    <s v=""/>
    <s v=""/>
    <s v="10086065"/>
    <s v="PAULA"/>
    <s v="LLORENS CLARK"/>
    <s v="104ZN21"/>
    <s v="S H CIRO"/>
    <m/>
    <s v=""/>
    <m/>
    <s v=""/>
    <s v="CHL"/>
    <s v=""/>
    <s v="21,66"/>
    <s v="6649"/>
    <m/>
    <s v="03:11"/>
    <s v="21"/>
    <s v="5142"/>
    <m/>
    <s v="04:24"/>
    <s v="19,64"/>
    <s v="5499"/>
    <m/>
    <s v="06:26"/>
    <s v="18,41"/>
    <s v="3911"/>
    <m/>
    <s v="15:17"/>
    <m/>
    <m/>
    <m/>
    <m/>
    <m/>
    <m/>
    <m/>
    <m/>
    <m/>
    <m/>
    <m/>
    <m/>
    <m/>
    <n v="20.38"/>
    <n v="21201"/>
    <n v="21201"/>
    <x v="1"/>
    <n v="1"/>
    <s v="05:53:21"/>
    <n v="200"/>
    <n v="0"/>
    <n v="320"/>
    <s v="PAULA LLORENS CLARK"/>
    <s v="PAULA LLORENS CLARK - S H CIRO"/>
    <s v="SANDEK 1"/>
    <s v="05:53:21"/>
    <e v="#N/A"/>
    <e v="#N/A"/>
    <m/>
    <n v="1"/>
    <n v="15"/>
  </r>
  <r>
    <x v="0"/>
    <x v="0"/>
    <n v="120"/>
    <n v="120"/>
    <s v="YR"/>
    <s v="2"/>
    <x v="0"/>
    <s v=""/>
    <s v=""/>
    <s v="10105805"/>
    <s v="FRANCISCO "/>
    <s v="EGUIGUREN VALDÉS"/>
    <s v="105QS17"/>
    <s v="OBI WAN"/>
    <m/>
    <s v=""/>
    <m/>
    <s v=""/>
    <s v="CHL"/>
    <s v=""/>
    <s v="19,71"/>
    <s v="7306"/>
    <m/>
    <s v="00:59"/>
    <s v="20,25"/>
    <s v="5332"/>
    <m/>
    <s v="01:00"/>
    <s v="19,31"/>
    <s v="5592"/>
    <m/>
    <s v="01:54"/>
    <s v="19,95"/>
    <s v="3609"/>
    <m/>
    <s v="05:43"/>
    <m/>
    <m/>
    <m/>
    <m/>
    <m/>
    <m/>
    <m/>
    <m/>
    <m/>
    <m/>
    <m/>
    <m/>
    <m/>
    <n v="19.78"/>
    <n v="21839"/>
    <n v="21839"/>
    <x v="1"/>
    <n v="2"/>
    <s v="06:03:59"/>
    <n v="195"/>
    <n v="-10.633333333333333"/>
    <n v="304.36666666666667"/>
    <s v="FRANCISCO  EGUIGUREN VALDÉS"/>
    <s v="FRANCISCO  EGUIGUREN VALDÉS - OBI WAN"/>
    <s v="EL QUILLAY"/>
    <s v="05:53:21"/>
    <e v="#N/A"/>
    <e v="#N/A"/>
    <m/>
    <n v="1"/>
    <n v="16"/>
  </r>
  <r>
    <x v="0"/>
    <x v="0"/>
    <n v="120"/>
    <n v="120"/>
    <s v="YR"/>
    <s v="3"/>
    <x v="0"/>
    <s v=""/>
    <s v=""/>
    <s v="10172596"/>
    <s v="BORJA"/>
    <s v="MAYOL"/>
    <m/>
    <s v="ALTAMIRA PETRA"/>
    <m/>
    <s v=""/>
    <m/>
    <s v=""/>
    <s v="CHL"/>
    <s v=""/>
    <s v="19,9"/>
    <s v="7236"/>
    <m/>
    <s v="05:38"/>
    <s v="19,88"/>
    <s v="5432"/>
    <m/>
    <s v="04:46"/>
    <s v="18,2"/>
    <s v="5934"/>
    <m/>
    <s v="03:45"/>
    <s v="14,18"/>
    <s v="5077"/>
    <m/>
    <s v="05:51"/>
    <m/>
    <m/>
    <m/>
    <m/>
    <m/>
    <m/>
    <m/>
    <m/>
    <m/>
    <m/>
    <m/>
    <m/>
    <m/>
    <n v="18.239999999999998"/>
    <n v="23680"/>
    <n v="23680"/>
    <x v="1"/>
    <n v="7"/>
    <s v="06:34:40"/>
    <n v="170"/>
    <n v="-41.31666666666667"/>
    <n v="248.68333333333334"/>
    <s v="BORJA MAYOL"/>
    <s v="BORJA MAYOL - ALTAMIRA PETRA"/>
    <e v="#N/A"/>
    <s v="05:53:21"/>
    <e v="#N/A"/>
    <e v="#N/A"/>
    <m/>
    <n v="1"/>
    <n v="17"/>
  </r>
  <r>
    <x v="0"/>
    <x v="0"/>
    <n v="120"/>
    <n v="120"/>
    <s v="YR"/>
    <s v="4"/>
    <x v="0"/>
    <s v=""/>
    <s v=""/>
    <s v="10114231"/>
    <s v="CAMILA"/>
    <s v="SANCHEZ"/>
    <s v="106GR59"/>
    <s v="POZO BRUJO AMIR"/>
    <m/>
    <s v=""/>
    <m/>
    <s v=""/>
    <s v="ARG"/>
    <s v=""/>
    <s v="21,01"/>
    <s v="6855"/>
    <m/>
    <s v="06:29"/>
    <s v="18,98"/>
    <s v="5691"/>
    <m/>
    <s v="08:43"/>
    <s v="12,69"/>
    <s v="8512"/>
    <m/>
    <s v="10:46"/>
    <s v="9,71"/>
    <s v="7419"/>
    <m/>
    <s v="07:29"/>
    <m/>
    <m/>
    <m/>
    <m/>
    <m/>
    <m/>
    <m/>
    <m/>
    <m/>
    <m/>
    <m/>
    <m/>
    <m/>
    <n v="15.17"/>
    <n v="28476"/>
    <n v="28476"/>
    <x v="1"/>
    <n v="10"/>
    <s v="07:54:36"/>
    <n v="155"/>
    <n v="-121.25"/>
    <n v="153.75"/>
    <s v="CAMILA SANCHEZ"/>
    <s v="CAMILA SANCHEZ - POZO BRUJO AMIR"/>
    <e v="#N/A"/>
    <s v="05:53:21"/>
    <e v="#N/A"/>
    <e v="#N/A"/>
    <m/>
    <n v="1"/>
    <n v="18"/>
  </r>
  <r>
    <x v="0"/>
    <x v="0"/>
    <n v="120"/>
    <n v="120"/>
    <s v="YR"/>
    <s v="5"/>
    <x v="0"/>
    <s v=""/>
    <s v=""/>
    <s v="10172600"/>
    <s v="JESUS Maximiliano"/>
    <s v="CERPA VERA"/>
    <s v="106CY77"/>
    <s v="URKO"/>
    <m/>
    <s v=""/>
    <m/>
    <s v=""/>
    <s v="CHL"/>
    <s v=""/>
    <s v="19,21"/>
    <s v="7495"/>
    <m/>
    <s v="04:19"/>
    <s v="18,66"/>
    <s v="5786"/>
    <m/>
    <s v="12:42"/>
    <s v="13,4"/>
    <s v="8061"/>
    <m/>
    <s v="08:37"/>
    <s v="8,36"/>
    <s v="8614"/>
    <m/>
    <s v="07:27"/>
    <m/>
    <m/>
    <m/>
    <m/>
    <m/>
    <m/>
    <m/>
    <m/>
    <m/>
    <m/>
    <m/>
    <m/>
    <m/>
    <n v="14.42"/>
    <n v="29956"/>
    <n v="29956"/>
    <x v="1"/>
    <n v="11"/>
    <s v="08:19:16"/>
    <n v="150"/>
    <n v="-145.91666666666666"/>
    <n v="124.08333333333334"/>
    <s v="JESUS MAXIMILIANO CERPA VERA"/>
    <s v="JESUS MAXIMILIANO CERPA VERA - URKO"/>
    <e v="#N/A"/>
    <s v="05:53:21"/>
    <e v="#N/A"/>
    <e v="#N/A"/>
    <m/>
    <n v="1"/>
    <n v="19"/>
  </r>
  <r>
    <x v="0"/>
    <x v="0"/>
    <n v="120"/>
    <n v="120"/>
    <s v="YR"/>
    <s v="6"/>
    <x v="0"/>
    <s v=""/>
    <s v=""/>
    <s v="10181712"/>
    <s v="TRINIDAD"/>
    <s v="VALENZUELA FUENTES"/>
    <s v="106CY94"/>
    <s v="DASHKA"/>
    <m/>
    <s v=""/>
    <m/>
    <s v=""/>
    <s v="CHL"/>
    <s v=""/>
    <s v="20,18"/>
    <s v="7135"/>
    <m/>
    <s v="03:45"/>
    <s v="18,85"/>
    <s v="5730"/>
    <m/>
    <s v="05:15"/>
    <s v="13,35"/>
    <s v="8090"/>
    <m/>
    <s v="13:59"/>
    <s v="7,03"/>
    <s v="10240"/>
    <m/>
    <s v="08:55"/>
    <m/>
    <m/>
    <m/>
    <m/>
    <m/>
    <m/>
    <m/>
    <m/>
    <m/>
    <m/>
    <m/>
    <m/>
    <m/>
    <n v="13.85"/>
    <n v="31195"/>
    <n v="31195"/>
    <x v="1"/>
    <n v="13"/>
    <s v="08:39:55"/>
    <n v="140"/>
    <n v="-166.56666666666666"/>
    <n v="119.99999994"/>
    <s v="TRINIDAD VALENZUELA FUENTES"/>
    <s v="TRINIDAD VALENZUELA FUENTES - DASHKA"/>
    <e v="#N/A"/>
    <s v="05:53:21"/>
    <e v="#N/A"/>
    <e v="#N/A"/>
    <m/>
    <n v="1"/>
    <n v="20"/>
  </r>
  <r>
    <x v="0"/>
    <x v="0"/>
    <n v="120"/>
    <n v="120"/>
    <s v="YR"/>
    <s v="7"/>
    <x v="1"/>
    <s v=""/>
    <s v=""/>
    <s v="10172599"/>
    <s v="PIA"/>
    <s v="CERPA SABATER"/>
    <s v="105SM79"/>
    <s v="HLS CHOCOLATE AMARGO"/>
    <m/>
    <s v=""/>
    <m/>
    <s v=""/>
    <s v="CHL"/>
    <s v=""/>
    <s v="19,22"/>
    <s v="7491"/>
    <m/>
    <s v="04:25"/>
    <s v="17,16"/>
    <s v="6294"/>
    <s v="FTQ GA"/>
    <s v="13:19"/>
    <s v=""/>
    <s v=""/>
    <m/>
    <s v=""/>
    <m/>
    <m/>
    <m/>
    <m/>
    <m/>
    <m/>
    <m/>
    <m/>
    <m/>
    <m/>
    <m/>
    <m/>
    <m/>
    <m/>
    <m/>
    <m/>
    <m/>
    <n v="18.28"/>
    <n v="13786"/>
    <s v="NA"/>
    <x v="1"/>
    <s v="NA"/>
    <s v="NA"/>
    <n v="0"/>
    <e v="#VALUE!"/>
    <n v="0"/>
    <s v="PIA CERPA SABATER"/>
    <s v="PIA CERPA SABATER - HLS CHOCOLATE AMARGO"/>
    <e v="#N/A"/>
    <s v="05:53:21"/>
    <e v="#N/A"/>
    <e v="#N/A"/>
    <m/>
    <n v="0"/>
    <n v="21"/>
  </r>
  <r>
    <x v="0"/>
    <x v="0"/>
    <n v="120"/>
    <n v="120"/>
    <s v="YR"/>
    <s v="8"/>
    <x v="1"/>
    <s v=""/>
    <s v=""/>
    <s v="10160530"/>
    <s v="VICENTE "/>
    <s v="LARRAIN ARJONA"/>
    <s v="105ZX18"/>
    <s v="PERSEO"/>
    <m/>
    <s v=""/>
    <m/>
    <s v=""/>
    <s v="CHL"/>
    <s v=""/>
    <s v="21,96"/>
    <s v="6556"/>
    <m/>
    <s v="01:28"/>
    <s v="21,28"/>
    <s v="5075"/>
    <m/>
    <s v="01:41"/>
    <s v="20,83"/>
    <s v="5184"/>
    <s v="FTQ GA"/>
    <s v="01:57"/>
    <m/>
    <m/>
    <m/>
    <m/>
    <m/>
    <m/>
    <m/>
    <m/>
    <m/>
    <m/>
    <m/>
    <m/>
    <m/>
    <m/>
    <m/>
    <m/>
    <m/>
    <n v="21.41"/>
    <n v="16815"/>
    <s v="NA"/>
    <x v="1"/>
    <s v="NA"/>
    <s v="NA"/>
    <n v="0"/>
    <e v="#VALUE!"/>
    <n v="0"/>
    <s v="VICENTE  LARRAIN ARJONA"/>
    <s v="VICENTE  LARRAIN ARJONA - PERSEO"/>
    <s v="EL QUILLAY"/>
    <s v="05:53:21"/>
    <e v="#N/A"/>
    <e v="#N/A"/>
    <m/>
    <n v="0"/>
    <n v="22"/>
  </r>
  <r>
    <x v="0"/>
    <x v="0"/>
    <n v="120"/>
    <n v="120"/>
    <s v="YR"/>
    <s v="9"/>
    <x v="1"/>
    <s v=""/>
    <s v=""/>
    <s v="10141895"/>
    <s v="CRISTOBAL"/>
    <s v="LARRAIN ARJONA"/>
    <s v="106BG26"/>
    <s v="JG Cosaco"/>
    <m/>
    <s v=""/>
    <m/>
    <s v=""/>
    <s v="CHL"/>
    <s v=""/>
    <s v="20,76"/>
    <s v="6936"/>
    <m/>
    <s v="07:44"/>
    <s v="19,89"/>
    <s v="5429"/>
    <m/>
    <s v="05:37"/>
    <s v="17,68"/>
    <s v="6108"/>
    <s v="FTQ GA"/>
    <s v="05:52"/>
    <m/>
    <m/>
    <m/>
    <m/>
    <m/>
    <m/>
    <m/>
    <m/>
    <m/>
    <m/>
    <m/>
    <m/>
    <m/>
    <m/>
    <m/>
    <m/>
    <m/>
    <n v="19.489999999999998"/>
    <n v="18472"/>
    <s v="NA"/>
    <x v="1"/>
    <s v="NA"/>
    <s v="NA"/>
    <n v="0"/>
    <e v="#VALUE!"/>
    <n v="0"/>
    <s v="CRISTOBAL LARRAIN ARJONA"/>
    <s v="CRISTOBAL LARRAIN ARJONA - JG COSACO"/>
    <s v="EL QUILLAY"/>
    <s v="05:53:21"/>
    <e v="#N/A"/>
    <e v="#N/A"/>
    <m/>
    <n v="0"/>
    <n v="23"/>
  </r>
  <r>
    <x v="0"/>
    <x v="0"/>
    <n v="120"/>
    <n v="120"/>
    <s v="YR"/>
    <s v="10"/>
    <x v="1"/>
    <s v=""/>
    <s v=""/>
    <s v="10108052"/>
    <s v="VICENTE"/>
    <s v="MAYOL Larrain"/>
    <s v="105OM02"/>
    <s v="MORROS"/>
    <m/>
    <s v=""/>
    <m/>
    <s v=""/>
    <s v="CHL"/>
    <s v=""/>
    <s v="20,39"/>
    <s v="7061"/>
    <m/>
    <s v="02:40"/>
    <s v="21,16"/>
    <s v="5105"/>
    <m/>
    <s v="02:32"/>
    <s v="16,98"/>
    <s v="6361"/>
    <s v="FTQ GA"/>
    <s v="02:26"/>
    <m/>
    <m/>
    <m/>
    <m/>
    <m/>
    <m/>
    <m/>
    <m/>
    <m/>
    <m/>
    <m/>
    <m/>
    <m/>
    <m/>
    <m/>
    <m/>
    <m/>
    <n v="19.43"/>
    <n v="18527"/>
    <s v="NA"/>
    <x v="1"/>
    <s v="NA"/>
    <s v="NA"/>
    <n v="0"/>
    <e v="#VALUE!"/>
    <n v="0"/>
    <s v="VICENTE MAYOL LARRAIN"/>
    <s v="VICENTE MAYOL LARRAIN - MORROS"/>
    <e v="#N/A"/>
    <s v="05:53:21"/>
    <e v="#N/A"/>
    <e v="#N/A"/>
    <m/>
    <n v="0"/>
    <n v="24"/>
  </r>
  <r>
    <x v="0"/>
    <x v="0"/>
    <n v="120"/>
    <n v="120"/>
    <s v="YR"/>
    <s v="11"/>
    <x v="1"/>
    <s v=""/>
    <s v=""/>
    <s v="10176170"/>
    <s v="JOSE"/>
    <s v="SPOERER VERGARA"/>
    <s v="105TS62"/>
    <s v="PUKAWEL AVENTURERO"/>
    <m/>
    <s v=""/>
    <m/>
    <s v=""/>
    <s v="CHL"/>
    <s v=""/>
    <s v="19,62"/>
    <s v="7338"/>
    <m/>
    <s v="01:25"/>
    <s v="19,99"/>
    <s v="5403"/>
    <s v="FTQ GA"/>
    <s v="03:08"/>
    <m/>
    <m/>
    <m/>
    <m/>
    <m/>
    <m/>
    <m/>
    <m/>
    <m/>
    <m/>
    <m/>
    <m/>
    <m/>
    <m/>
    <m/>
    <m/>
    <m/>
    <m/>
    <m/>
    <m/>
    <m/>
    <n v="19.78"/>
    <n v="12741"/>
    <s v="NA"/>
    <x v="1"/>
    <s v="NA"/>
    <s v="NA"/>
    <n v="0"/>
    <e v="#VALUE!"/>
    <n v="0"/>
    <s v="JOSE SPOERER VERGARA"/>
    <s v="JOSE SPOERER VERGARA - PUKAWEL AVENTURERO"/>
    <s v="LA COMPAÑÍA"/>
    <s v="05:53:21"/>
    <e v="#N/A"/>
    <e v="#N/A"/>
    <m/>
    <n v="0"/>
    <n v="25"/>
  </r>
  <r>
    <x v="0"/>
    <x v="0"/>
    <n v="120"/>
    <n v="120"/>
    <s v="YR"/>
    <s v="12"/>
    <x v="1"/>
    <s v=""/>
    <s v=""/>
    <s v="10137383"/>
    <s v="VALENTINA"/>
    <s v="MENDEZ"/>
    <s v="106AH44"/>
    <s v="DS BUCEFALO"/>
    <m/>
    <s v=""/>
    <m/>
    <s v=""/>
    <s v="URU"/>
    <s v=""/>
    <s v="19,34"/>
    <s v="7448"/>
    <m/>
    <s v="03:44"/>
    <s v="18,48"/>
    <s v="5843"/>
    <s v="FTQ GA"/>
    <s v="12:26"/>
    <m/>
    <m/>
    <m/>
    <m/>
    <m/>
    <m/>
    <m/>
    <m/>
    <m/>
    <m/>
    <m/>
    <m/>
    <m/>
    <m/>
    <m/>
    <m/>
    <m/>
    <m/>
    <m/>
    <m/>
    <m/>
    <n v="18.96"/>
    <n v="13291"/>
    <s v="NA"/>
    <x v="1"/>
    <s v="NA"/>
    <s v="NA"/>
    <n v="0"/>
    <e v="#VALUE!"/>
    <n v="0"/>
    <s v="VALENTINA MENDEZ"/>
    <s v="VALENTINA MENDEZ - DS BUCEFALO"/>
    <e v="#N/A"/>
    <s v="05:53:21"/>
    <e v="#N/A"/>
    <e v="#N/A"/>
    <m/>
    <n v="0"/>
    <n v="26"/>
  </r>
  <r>
    <x v="0"/>
    <x v="0"/>
    <n v="120"/>
    <n v="120"/>
    <s v="YR"/>
    <s v="13"/>
    <x v="1"/>
    <s v=""/>
    <s v=""/>
    <s v="10105817"/>
    <s v="PABLO JOSE"/>
    <s v="VALDES SALINAS"/>
    <s v="106CE22"/>
    <s v="AMISTOSO"/>
    <m/>
    <s v=""/>
    <m/>
    <s v=""/>
    <s v="CHL"/>
    <s v=""/>
    <s v="19,42"/>
    <s v="7416"/>
    <s v="FTQ GA"/>
    <s v="02:14"/>
    <m/>
    <m/>
    <m/>
    <m/>
    <m/>
    <m/>
    <m/>
    <m/>
    <m/>
    <m/>
    <m/>
    <m/>
    <m/>
    <m/>
    <m/>
    <m/>
    <m/>
    <m/>
    <m/>
    <m/>
    <m/>
    <m/>
    <m/>
    <m/>
    <m/>
    <n v="19.420000000000002"/>
    <n v="7416"/>
    <s v="NA"/>
    <x v="1"/>
    <s v="NA"/>
    <s v="NA"/>
    <n v="0"/>
    <e v="#VALUE!"/>
    <n v="0"/>
    <s v="PABLO JOSE VALDES SALINAS"/>
    <s v="PABLO JOSE VALDES SALINAS - AMISTOSO"/>
    <e v="#N/A"/>
    <s v="05:53:21"/>
    <e v="#N/A"/>
    <e v="#N/A"/>
    <m/>
    <n v="0"/>
    <n v="27"/>
  </r>
  <r>
    <x v="0"/>
    <x v="0"/>
    <n v="120"/>
    <n v="120"/>
    <s v="YR"/>
    <s v="14"/>
    <x v="1"/>
    <s v=""/>
    <s v=""/>
    <s v="10107869"/>
    <s v="PEDRO Tomas"/>
    <s v="VARELA CERDA"/>
    <s v="106GG91"/>
    <s v="FADAR HADIN"/>
    <m/>
    <s v=""/>
    <m/>
    <s v=""/>
    <s v="CHL"/>
    <s v=""/>
    <s v="19,15"/>
    <s v="7519"/>
    <s v="FTQ GA"/>
    <s v="04:58"/>
    <m/>
    <m/>
    <m/>
    <m/>
    <m/>
    <m/>
    <m/>
    <m/>
    <m/>
    <m/>
    <m/>
    <m/>
    <m/>
    <m/>
    <m/>
    <m/>
    <m/>
    <m/>
    <m/>
    <m/>
    <m/>
    <m/>
    <m/>
    <m/>
    <m/>
    <n v="19.149999999999999"/>
    <n v="7519"/>
    <s v="NA"/>
    <x v="1"/>
    <s v="NA"/>
    <s v="NA"/>
    <n v="0"/>
    <e v="#VALUE!"/>
    <n v="0"/>
    <s v="PEDRO TOMAS VARELA CERDA"/>
    <s v="PEDRO TOMAS VARELA CERDA - FADAR HADIN"/>
    <s v="EL MOLINO B"/>
    <s v="05:53:21"/>
    <e v="#N/A"/>
    <e v="#N/A"/>
    <m/>
    <n v="0"/>
    <n v="28"/>
  </r>
  <r>
    <x v="0"/>
    <x v="0"/>
    <n v="80"/>
    <n v="80"/>
    <s v="AD"/>
    <s v="1"/>
    <x v="0"/>
    <s v=""/>
    <s v=""/>
    <n v="10118325"/>
    <s v="MATIAS"/>
    <s v="ALAMOS"/>
    <s v="106CV86"/>
    <s v="AO TORUK"/>
    <m/>
    <s v=""/>
    <m/>
    <s v=""/>
    <s v="CHL"/>
    <s v=""/>
    <s v="19,8"/>
    <s v="5455"/>
    <m/>
    <s v="01:56"/>
    <s v="20,99"/>
    <s v="5146"/>
    <m/>
    <s v="02:31"/>
    <s v="22,69"/>
    <s v="3174"/>
    <m/>
    <s v="06:25"/>
    <m/>
    <m/>
    <m/>
    <m/>
    <m/>
    <m/>
    <m/>
    <m/>
    <m/>
    <m/>
    <m/>
    <m/>
    <m/>
    <m/>
    <m/>
    <m/>
    <m/>
    <n v="20.91"/>
    <n v="13774"/>
    <n v="13774"/>
    <x v="2"/>
    <n v="1"/>
    <s v="03:49:34"/>
    <n v="200"/>
    <n v="0"/>
    <n v="280"/>
    <s v="MATIAS ALAMOS"/>
    <s v="MATIAS ALAMOS - AO TORUK"/>
    <s v="EL MOLINO A"/>
    <s v="03:49:34"/>
    <e v="#N/A"/>
    <e v="#N/A"/>
    <m/>
    <n v="1"/>
    <n v="29"/>
  </r>
  <r>
    <x v="0"/>
    <x v="0"/>
    <n v="80"/>
    <n v="80"/>
    <s v="AD"/>
    <s v="2"/>
    <x v="0"/>
    <s v=""/>
    <s v=""/>
    <m/>
    <s v="ERNESTO"/>
    <s v="DE LA FUENTE FUENZALIDA"/>
    <s v="10149062"/>
    <s v="AL AZAN"/>
    <m/>
    <s v=""/>
    <m/>
    <s v=""/>
    <s v="CHL"/>
    <s v=""/>
    <s v="19,24"/>
    <s v="5615"/>
    <m/>
    <s v="05:30"/>
    <s v="21,07"/>
    <s v="5125"/>
    <m/>
    <s v="05:25"/>
    <s v="23,22"/>
    <s v="3101"/>
    <m/>
    <s v="25:39"/>
    <m/>
    <m/>
    <m/>
    <m/>
    <m/>
    <m/>
    <m/>
    <m/>
    <m/>
    <m/>
    <m/>
    <m/>
    <m/>
    <m/>
    <m/>
    <m/>
    <m/>
    <n v="20.81"/>
    <n v="13841"/>
    <n v="13841"/>
    <x v="2"/>
    <n v="2"/>
    <s v="03:50:41"/>
    <n v="195"/>
    <n v="-1.1166666666666667"/>
    <n v="273.88333333333333"/>
    <s v="ERNESTO DE LA FUENTE FUENZALIDA"/>
    <s v="ERNESTO DE LA FUENTE FUENZALIDA - AL AZAN"/>
    <s v="SANDEK 1"/>
    <s v="03:49:34"/>
    <e v="#N/A"/>
    <e v="#N/A"/>
    <m/>
    <n v="1"/>
    <n v="30"/>
  </r>
  <r>
    <x v="0"/>
    <x v="0"/>
    <n v="80"/>
    <n v="80"/>
    <s v="AD"/>
    <s v="3"/>
    <x v="0"/>
    <s v=""/>
    <s v=""/>
    <s v="10174659"/>
    <s v="DIEGO"/>
    <s v="BULNES LABRA"/>
    <s v="106KU13"/>
    <s v="SHAZAM"/>
    <m/>
    <s v=""/>
    <m/>
    <s v=""/>
    <s v="CHL"/>
    <s v=""/>
    <s v="19,28"/>
    <s v="5602"/>
    <m/>
    <s v="04:13"/>
    <s v="21,32"/>
    <s v="5066"/>
    <m/>
    <s v="04:08"/>
    <s v="22,65"/>
    <s v="3179"/>
    <m/>
    <s v="14:56"/>
    <m/>
    <m/>
    <m/>
    <m/>
    <m/>
    <m/>
    <m/>
    <m/>
    <m/>
    <m/>
    <m/>
    <m/>
    <m/>
    <m/>
    <m/>
    <m/>
    <m/>
    <n v="20.8"/>
    <n v="13846"/>
    <n v="13846"/>
    <x v="2"/>
    <n v="3"/>
    <s v="03:50:46"/>
    <n v="190"/>
    <n v="-1.2"/>
    <n v="268.8"/>
    <s v="DIEGO BULNES LABRA"/>
    <s v="DIEGO BULNES LABRA - SHAZAM"/>
    <e v="#N/A"/>
    <s v="03:49:34"/>
    <e v="#N/A"/>
    <e v="#N/A"/>
    <m/>
    <n v="1"/>
    <n v="31"/>
  </r>
  <r>
    <x v="0"/>
    <x v="0"/>
    <n v="80"/>
    <n v="80"/>
    <s v="AD"/>
    <s v="4"/>
    <x v="0"/>
    <s v=""/>
    <s v=""/>
    <s v="10080578"/>
    <s v="FELIPE"/>
    <s v="PERO DOMEYKO"/>
    <s v="106KS97"/>
    <s v="ZLATAN"/>
    <m/>
    <s v=""/>
    <m/>
    <s v=""/>
    <s v="CHL"/>
    <s v=""/>
    <s v="17,09"/>
    <s v="6320"/>
    <m/>
    <s v="02:19"/>
    <s v="19,29"/>
    <s v="5598"/>
    <m/>
    <s v="01:03"/>
    <s v="19,15"/>
    <s v="3760"/>
    <m/>
    <s v="01:35"/>
    <m/>
    <m/>
    <m/>
    <m/>
    <m/>
    <m/>
    <m/>
    <m/>
    <m/>
    <m/>
    <m/>
    <m/>
    <m/>
    <m/>
    <m/>
    <m/>
    <m/>
    <n v="18.37"/>
    <n v="15678"/>
    <n v="15678"/>
    <x v="2"/>
    <n v="9"/>
    <s v="04:21:18"/>
    <n v="160"/>
    <n v="-31.733333333333334"/>
    <n v="208.26666666666665"/>
    <s v="FELIPE PERO DOMEYKO"/>
    <s v="FELIPE PERO DOMEYKO - ZLATAN"/>
    <s v="KEHAILAN A"/>
    <s v="03:49:34"/>
    <e v="#N/A"/>
    <e v="#N/A"/>
    <m/>
    <n v="1"/>
    <n v="32"/>
  </r>
  <r>
    <x v="0"/>
    <x v="0"/>
    <n v="80"/>
    <n v="80"/>
    <s v="AD"/>
    <s v="5"/>
    <x v="0"/>
    <s v=""/>
    <s v=""/>
    <s v="10032360"/>
    <s v="ALFREDO"/>
    <s v="SAT YABER"/>
    <s v="106KS88"/>
    <s v="CHAMPULLI ZAHIR"/>
    <m/>
    <s v=""/>
    <m/>
    <s v=""/>
    <s v="CHL"/>
    <s v=""/>
    <s v="16,82"/>
    <s v="6422"/>
    <m/>
    <s v="02:39"/>
    <s v="19,44"/>
    <s v="5555"/>
    <m/>
    <s v="01:55"/>
    <s v="19,42"/>
    <s v="3707"/>
    <m/>
    <s v="04:32"/>
    <m/>
    <m/>
    <m/>
    <m/>
    <m/>
    <m/>
    <m/>
    <m/>
    <m/>
    <m/>
    <m/>
    <m/>
    <m/>
    <m/>
    <m/>
    <m/>
    <m/>
    <n v="18.36"/>
    <n v="15684"/>
    <n v="15684"/>
    <x v="2"/>
    <n v="10"/>
    <s v="04:21:24"/>
    <n v="155"/>
    <n v="-31.833333333333332"/>
    <n v="203.16666666666666"/>
    <s v="ALFREDO SAT YABER"/>
    <s v="ALFREDO SAT YABER - CHAMPULLI ZAHIR"/>
    <s v="RINCONADA A"/>
    <s v="03:49:34"/>
    <e v="#N/A"/>
    <e v="#N/A"/>
    <m/>
    <n v="1"/>
    <n v="33"/>
  </r>
  <r>
    <x v="0"/>
    <x v="0"/>
    <n v="80"/>
    <n v="80"/>
    <s v="AD"/>
    <s v="6"/>
    <x v="0"/>
    <s v=""/>
    <s v=""/>
    <s v="10085801"/>
    <s v="CATALINA"/>
    <s v="ORTUZAR ORPHANOPOULOS"/>
    <s v="106KN67"/>
    <s v="MC Tango"/>
    <m/>
    <s v=""/>
    <m/>
    <s v=""/>
    <s v="CHL"/>
    <s v=""/>
    <s v="17,87"/>
    <s v="6044"/>
    <m/>
    <s v="01:59"/>
    <s v="17,58"/>
    <s v="6143"/>
    <m/>
    <s v="02:23"/>
    <s v="17,85"/>
    <s v="4033"/>
    <m/>
    <s v="03:02"/>
    <m/>
    <m/>
    <m/>
    <m/>
    <m/>
    <m/>
    <m/>
    <m/>
    <m/>
    <m/>
    <m/>
    <m/>
    <m/>
    <m/>
    <m/>
    <m/>
    <m/>
    <n v="17.760000000000002"/>
    <n v="16220"/>
    <n v="16220"/>
    <x v="2"/>
    <n v="14"/>
    <s v="04:30:20"/>
    <n v="135"/>
    <n v="-40.766666666666666"/>
    <n v="174.23333333333335"/>
    <s v="CATALINA ORTUZAR ORPHANOPOULOS"/>
    <s v="CATALINA ORTUZAR ORPHANOPOULOS - MC TANGO"/>
    <e v="#N/A"/>
    <s v="03:49:34"/>
    <e v="#N/A"/>
    <e v="#N/A"/>
    <m/>
    <n v="1"/>
    <n v="34"/>
  </r>
  <r>
    <x v="0"/>
    <x v="0"/>
    <n v="80"/>
    <n v="80"/>
    <s v="AD"/>
    <s v="7"/>
    <x v="0"/>
    <s v=""/>
    <s v=""/>
    <s v="10139724"/>
    <s v="ORLANDO"/>
    <s v="VILLALOBOS"/>
    <s v="105AE68"/>
    <s v="LA PERFECTA"/>
    <m/>
    <s v=""/>
    <m/>
    <s v=""/>
    <s v="CHL"/>
    <s v=""/>
    <s v="17,62"/>
    <s v="6129"/>
    <m/>
    <s v="03:26"/>
    <s v="17,46"/>
    <s v="6186"/>
    <m/>
    <s v="04:28"/>
    <s v="18,41"/>
    <s v="3911"/>
    <m/>
    <s v="06:07"/>
    <m/>
    <m/>
    <m/>
    <m/>
    <m/>
    <m/>
    <m/>
    <m/>
    <m/>
    <m/>
    <m/>
    <m/>
    <m/>
    <m/>
    <m/>
    <m/>
    <m/>
    <n v="17.75"/>
    <n v="16226"/>
    <n v="16226"/>
    <x v="2"/>
    <n v="15"/>
    <s v="04:30:26"/>
    <n v="130"/>
    <n v="-40.866666666666667"/>
    <n v="169.13333333333333"/>
    <s v="ORLANDO VILLALOBOS"/>
    <s v="ORLANDO VILLALOBOS - LA PERFECTA"/>
    <e v="#N/A"/>
    <s v="03:49:34"/>
    <e v="#N/A"/>
    <e v="#N/A"/>
    <m/>
    <n v="1"/>
    <n v="35"/>
  </r>
  <r>
    <x v="0"/>
    <x v="0"/>
    <n v="80"/>
    <n v="80"/>
    <s v="AD"/>
    <s v="8"/>
    <x v="0"/>
    <s v=""/>
    <s v=""/>
    <s v="10192285"/>
    <s v="CRISTOBAL"/>
    <s v="BELTRAMIN"/>
    <s v="104TU01"/>
    <s v="MARQUEZ DP"/>
    <m/>
    <s v=""/>
    <m/>
    <s v=""/>
    <s v="CHL"/>
    <s v=""/>
    <s v="16,99"/>
    <s v="6358"/>
    <m/>
    <s v="03:38"/>
    <s v="17,92"/>
    <s v="6028"/>
    <m/>
    <s v="03:31"/>
    <s v="18,37"/>
    <s v="3918"/>
    <m/>
    <s v="05:07"/>
    <m/>
    <m/>
    <m/>
    <m/>
    <m/>
    <m/>
    <m/>
    <m/>
    <m/>
    <m/>
    <m/>
    <m/>
    <m/>
    <m/>
    <m/>
    <m/>
    <m/>
    <n v="17.66"/>
    <n v="16305"/>
    <n v="16305"/>
    <x v="2"/>
    <n v="16"/>
    <s v="04:31:45"/>
    <n v="125"/>
    <n v="-42.18333333333333"/>
    <n v="162.81666666666666"/>
    <s v="CRISTOBAL BELTRAMIN"/>
    <s v="CRISTOBAL BELTRAMIN - MARQUEZ DP"/>
    <e v="#N/A"/>
    <s v="03:49:34"/>
    <e v="#N/A"/>
    <e v="#N/A"/>
    <m/>
    <n v="1"/>
    <n v="36"/>
  </r>
  <r>
    <x v="0"/>
    <x v="0"/>
    <n v="80"/>
    <n v="80"/>
    <s v="AD"/>
    <s v="9"/>
    <x v="0"/>
    <s v=""/>
    <s v=""/>
    <s v="_x0009_10100231"/>
    <s v="JAVIERA"/>
    <s v="GAJARDO ARAOS"/>
    <s v="106DA38"/>
    <s v="BAHR"/>
    <m/>
    <s v=""/>
    <m/>
    <s v=""/>
    <s v="CHL"/>
    <s v=""/>
    <s v="16,71"/>
    <s v="6465"/>
    <m/>
    <s v="03:35"/>
    <s v="18,22"/>
    <s v="5929"/>
    <m/>
    <s v="03:49"/>
    <s v="18,39"/>
    <s v="3916"/>
    <m/>
    <s v="03:54"/>
    <m/>
    <m/>
    <m/>
    <m/>
    <m/>
    <m/>
    <m/>
    <m/>
    <m/>
    <m/>
    <m/>
    <m/>
    <m/>
    <m/>
    <m/>
    <m/>
    <m/>
    <n v="17.66"/>
    <n v="16310"/>
    <n v="16310"/>
    <x v="2"/>
    <n v="17"/>
    <s v="04:31:50"/>
    <n v="120"/>
    <n v="-42.266666666666666"/>
    <n v="157.73333333333335"/>
    <s v="JAVIERA GAJARDO ARAOS"/>
    <s v="JAVIERA GAJARDO ARAOS - BAHR"/>
    <e v="#N/A"/>
    <s v="03:49:34"/>
    <e v="#N/A"/>
    <e v="#N/A"/>
    <m/>
    <n v="1"/>
    <n v="37"/>
  </r>
  <r>
    <x v="0"/>
    <x v="0"/>
    <n v="80"/>
    <n v="80"/>
    <s v="AD"/>
    <s v="10"/>
    <x v="0"/>
    <s v=""/>
    <s v=""/>
    <s v="10113980"/>
    <s v="PEDRO"/>
    <s v="DEL CAMPO SALINAS"/>
    <s v="104PH40"/>
    <s v="Sasha"/>
    <m/>
    <s v=""/>
    <m/>
    <s v=""/>
    <s v="CHL"/>
    <s v=""/>
    <s v="17,57"/>
    <s v="6147"/>
    <m/>
    <s v="03:39"/>
    <s v="17,05"/>
    <s v="6334"/>
    <m/>
    <s v="04:58"/>
    <s v="17,28"/>
    <s v="4166"/>
    <m/>
    <s v="08:21"/>
    <m/>
    <m/>
    <m/>
    <m/>
    <m/>
    <m/>
    <m/>
    <m/>
    <m/>
    <m/>
    <m/>
    <m/>
    <m/>
    <m/>
    <m/>
    <m/>
    <m/>
    <n v="17.3"/>
    <n v="16648"/>
    <n v="16648"/>
    <x v="2"/>
    <n v="18"/>
    <s v="04:37:28"/>
    <n v="115"/>
    <n v="-47.9"/>
    <n v="147.1"/>
    <s v="PEDRO DEL CAMPO SALINAS"/>
    <s v="PEDRO DEL CAMPO SALINAS - SASHA"/>
    <e v="#N/A"/>
    <s v="03:49:34"/>
    <e v="#N/A"/>
    <e v="#N/A"/>
    <m/>
    <n v="1"/>
    <n v="38"/>
  </r>
  <r>
    <x v="0"/>
    <x v="0"/>
    <n v="80"/>
    <n v="80"/>
    <s v="AD"/>
    <s v="11"/>
    <x v="0"/>
    <s v=""/>
    <s v=""/>
    <s v="10040015"/>
    <s v="MANUELA"/>
    <s v="VALENZUELA VARGAS"/>
    <s v="104LA18"/>
    <s v="RABIOSA"/>
    <m/>
    <s v=""/>
    <m/>
    <s v=""/>
    <s v="CHL"/>
    <s v=""/>
    <s v="16,96"/>
    <s v="6367"/>
    <m/>
    <s v="02:47"/>
    <s v="16,84"/>
    <s v="6414"/>
    <m/>
    <s v="03:01"/>
    <s v="17,87"/>
    <s v="4030"/>
    <m/>
    <s v="04:21"/>
    <m/>
    <m/>
    <m/>
    <m/>
    <m/>
    <m/>
    <m/>
    <m/>
    <m/>
    <m/>
    <m/>
    <m/>
    <m/>
    <m/>
    <m/>
    <m/>
    <m/>
    <n v="17.13"/>
    <n v="16811"/>
    <n v="16811"/>
    <x v="2"/>
    <n v="19"/>
    <s v="04:40:11"/>
    <n v="110"/>
    <n v="-50.616666666666667"/>
    <n v="139.38333333333333"/>
    <s v="MANUELA VALENZUELA VARGAS"/>
    <s v="MANUELA VALENZUELA VARGAS - RABIOSA"/>
    <e v="#N/A"/>
    <s v="03:49:34"/>
    <e v="#N/A"/>
    <e v="#N/A"/>
    <m/>
    <n v="1"/>
    <n v="39"/>
  </r>
  <r>
    <x v="0"/>
    <x v="0"/>
    <n v="80"/>
    <n v="80"/>
    <s v="AD"/>
    <s v="12"/>
    <x v="0"/>
    <s v=""/>
    <s v=""/>
    <s v="10183163"/>
    <s v="INGRID "/>
    <s v="FONCK"/>
    <s v="106GH97"/>
    <s v="CL MISTERIOSA"/>
    <m/>
    <s v=""/>
    <m/>
    <s v=""/>
    <s v="CHL"/>
    <s v=""/>
    <s v="16,47"/>
    <s v="6558"/>
    <m/>
    <s v="05:28"/>
    <s v="16,95"/>
    <s v="6372"/>
    <m/>
    <s v="04:36"/>
    <s v="17,58"/>
    <s v="4095"/>
    <m/>
    <s v="10:21"/>
    <m/>
    <m/>
    <m/>
    <m/>
    <m/>
    <m/>
    <m/>
    <m/>
    <m/>
    <m/>
    <m/>
    <m/>
    <m/>
    <m/>
    <m/>
    <m/>
    <m/>
    <n v="16.920000000000002"/>
    <n v="17025"/>
    <n v="17025"/>
    <x v="2"/>
    <n v="22"/>
    <s v="04:43:45"/>
    <n v="95"/>
    <n v="-54.18333333333333"/>
    <n v="120.81666666666666"/>
    <s v="INGRID  FONCK"/>
    <s v="INGRID  FONCK - CL MISTERIOSA"/>
    <s v="EL MOLINO A"/>
    <s v="03:49:34"/>
    <e v="#N/A"/>
    <e v="#N/A"/>
    <m/>
    <n v="1"/>
    <n v="40"/>
  </r>
  <r>
    <x v="0"/>
    <x v="0"/>
    <n v="80"/>
    <n v="80"/>
    <s v="AD"/>
    <s v="13"/>
    <x v="0"/>
    <s v=""/>
    <s v=""/>
    <s v="10190037"/>
    <s v="VICENTE"/>
    <s v="IRARRAZABAL"/>
    <s v="106FS02"/>
    <s v="CL LLANCA"/>
    <m/>
    <s v=""/>
    <m/>
    <s v=""/>
    <s v="CHL"/>
    <s v=""/>
    <s v="16,39"/>
    <s v="6589"/>
    <m/>
    <s v="03:51"/>
    <s v="16,53"/>
    <s v="6535"/>
    <m/>
    <s v="07:56"/>
    <s v="18,44"/>
    <s v="3905"/>
    <m/>
    <s v="16:11"/>
    <m/>
    <m/>
    <m/>
    <m/>
    <m/>
    <m/>
    <m/>
    <m/>
    <m/>
    <m/>
    <m/>
    <m/>
    <m/>
    <m/>
    <m/>
    <m/>
    <m/>
    <n v="16.91"/>
    <n v="17029"/>
    <n v="17029"/>
    <x v="2"/>
    <n v="23"/>
    <s v="04:43:49"/>
    <n v="90"/>
    <n v="-54.25"/>
    <n v="115.75"/>
    <s v="VICENTE IRARRAZABAL"/>
    <s v="VICENTE IRARRAZABAL - CL LLANCA"/>
    <s v="EL MOLINO B"/>
    <s v="03:49:34"/>
    <e v="#N/A"/>
    <e v="#N/A"/>
    <m/>
    <n v="1"/>
    <n v="41"/>
  </r>
  <r>
    <x v="0"/>
    <x v="0"/>
    <n v="80"/>
    <n v="80"/>
    <s v="AD"/>
    <s v="14"/>
    <x v="0"/>
    <s v=""/>
    <s v=""/>
    <s v="10106225"/>
    <s v="SERGIO "/>
    <s v="HURTADO "/>
    <s v="105DD53"/>
    <s v="DAFIR"/>
    <m/>
    <s v=""/>
    <m/>
    <s v=""/>
    <s v="CHL"/>
    <s v=""/>
    <s v="15,28"/>
    <s v="7070"/>
    <m/>
    <s v="11:23"/>
    <s v="17,74"/>
    <s v="6089"/>
    <m/>
    <s v="09:23"/>
    <s v="12,74"/>
    <s v="5650"/>
    <m/>
    <s v="08:11"/>
    <m/>
    <m/>
    <m/>
    <m/>
    <m/>
    <m/>
    <m/>
    <m/>
    <m/>
    <m/>
    <m/>
    <m/>
    <m/>
    <m/>
    <m/>
    <m/>
    <m/>
    <n v="15.31"/>
    <n v="18809"/>
    <n v="18809"/>
    <x v="2"/>
    <n v="30"/>
    <s v="05:13:29"/>
    <n v="55"/>
    <n v="-83.916666666666671"/>
    <n v="79.999999860000003"/>
    <s v="SERGIO  HURTADO "/>
    <s v="SERGIO  HURTADO  - DAFIR"/>
    <e v="#N/A"/>
    <s v="03:49:34"/>
    <e v="#N/A"/>
    <e v="#N/A"/>
    <m/>
    <n v="1"/>
    <n v="42"/>
  </r>
  <r>
    <x v="0"/>
    <x v="0"/>
    <n v="80"/>
    <n v="80"/>
    <s v="AD"/>
    <s v="15"/>
    <x v="0"/>
    <s v=""/>
    <s v=""/>
    <s v="10066794"/>
    <s v="HARKEN"/>
    <s v="JENSEN"/>
    <m/>
    <s v="LA CANDELARIA ALTHANI"/>
    <m/>
    <s v=""/>
    <m/>
    <s v=""/>
    <s v="CHL"/>
    <s v=""/>
    <s v="15,93"/>
    <s v="6779"/>
    <m/>
    <s v="02:56"/>
    <s v="17,23"/>
    <s v="6266"/>
    <m/>
    <s v="07:16"/>
    <s v="10,3"/>
    <s v="6989"/>
    <m/>
    <s v="04:15"/>
    <m/>
    <m/>
    <m/>
    <m/>
    <m/>
    <m/>
    <m/>
    <m/>
    <m/>
    <m/>
    <m/>
    <m/>
    <m/>
    <m/>
    <m/>
    <m/>
    <m/>
    <n v="14.38"/>
    <n v="20034"/>
    <n v="20034"/>
    <x v="2"/>
    <n v="33"/>
    <s v="05:33:54"/>
    <n v="40"/>
    <n v="-104.33333333333334"/>
    <n v="79.999999849999995"/>
    <s v="HARKEN JENSEN"/>
    <s v="HARKEN JENSEN - LA CANDELARIA ALTHANI"/>
    <s v="KEHAILAN A"/>
    <s v="03:49:34"/>
    <e v="#N/A"/>
    <e v="#N/A"/>
    <m/>
    <n v="1"/>
    <n v="43"/>
  </r>
  <r>
    <x v="0"/>
    <x v="0"/>
    <n v="80"/>
    <n v="80"/>
    <s v="AD"/>
    <s v="16"/>
    <x v="1"/>
    <s v=""/>
    <s v=""/>
    <s v="10014233"/>
    <s v="MARIA PAZ"/>
    <s v="VARGAS"/>
    <s v="106KS86"/>
    <s v="AP ANGLO CAYO"/>
    <m/>
    <s v=""/>
    <m/>
    <s v=""/>
    <s v="CHL"/>
    <s v=""/>
    <s v="16,41"/>
    <s v="6580"/>
    <s v="RET"/>
    <s v="03:48"/>
    <m/>
    <m/>
    <m/>
    <m/>
    <m/>
    <m/>
    <m/>
    <m/>
    <m/>
    <m/>
    <m/>
    <m/>
    <m/>
    <m/>
    <m/>
    <m/>
    <m/>
    <m/>
    <m/>
    <m/>
    <m/>
    <m/>
    <m/>
    <m/>
    <m/>
    <n v="16.41"/>
    <n v="6580"/>
    <s v="NA"/>
    <x v="2"/>
    <s v="NA"/>
    <s v="NA"/>
    <n v="0"/>
    <e v="#VALUE!"/>
    <n v="0"/>
    <s v="MARIA PAZ VARGAS"/>
    <s v="MARIA PAZ VARGAS - AP ANGLO CAYO"/>
    <e v="#N/A"/>
    <s v="03:49:34"/>
    <e v="#N/A"/>
    <e v="#N/A"/>
    <m/>
    <n v="0"/>
    <n v="44"/>
  </r>
  <r>
    <x v="0"/>
    <x v="0"/>
    <n v="80"/>
    <n v="80"/>
    <s v="AD"/>
    <s v="17"/>
    <x v="1"/>
    <s v=""/>
    <s v=""/>
    <s v="10125754"/>
    <s v="RODOLFO"/>
    <s v="FUENZALIDA SANHUEZA"/>
    <s v="106DC62"/>
    <s v="RAYO"/>
    <m/>
    <s v=""/>
    <m/>
    <s v=""/>
    <s v="CHL"/>
    <s v=""/>
    <s v="19,65"/>
    <s v="5497"/>
    <m/>
    <s v="03:26"/>
    <s v="20,8"/>
    <s v="5193"/>
    <m/>
    <s v="04:27"/>
    <s v="17,48"/>
    <s v="4119"/>
    <s v="RET"/>
    <s v="04:13"/>
    <m/>
    <m/>
    <m/>
    <m/>
    <m/>
    <m/>
    <m/>
    <m/>
    <m/>
    <m/>
    <m/>
    <m/>
    <m/>
    <m/>
    <m/>
    <m/>
    <m/>
    <n v="19.45"/>
    <n v="14810"/>
    <s v="NA"/>
    <x v="2"/>
    <s v="NA"/>
    <s v="NA"/>
    <n v="0"/>
    <e v="#VALUE!"/>
    <n v="0"/>
    <s v="RODOLFO FUENZALIDA SANHUEZA"/>
    <s v="RODOLFO FUENZALIDA SANHUEZA - RAYO"/>
    <s v="SANDEK 1"/>
    <s v="03:49:34"/>
    <e v="#N/A"/>
    <e v="#N/A"/>
    <m/>
    <n v="0"/>
    <n v="45"/>
  </r>
  <r>
    <x v="0"/>
    <x v="0"/>
    <n v="80"/>
    <n v="80"/>
    <s v="AD"/>
    <s v="18"/>
    <x v="1"/>
    <s v=""/>
    <s v=""/>
    <s v="10102392"/>
    <s v="MACARENA"/>
    <s v="SUAZO CEPEDA"/>
    <s v="106KP46"/>
    <s v="Lo Campo Presumida"/>
    <m/>
    <s v=""/>
    <m/>
    <s v=""/>
    <s v="CHL"/>
    <s v=""/>
    <s v="16,39"/>
    <s v="6588"/>
    <m/>
    <s v="03:32"/>
    <s v="16,5"/>
    <s v="6544"/>
    <m/>
    <s v="07:43"/>
    <s v="18,41"/>
    <s v="3911"/>
    <s v="FTQ GA"/>
    <s v="08:44"/>
    <m/>
    <m/>
    <m/>
    <m/>
    <m/>
    <m/>
    <m/>
    <m/>
    <m/>
    <m/>
    <m/>
    <m/>
    <m/>
    <m/>
    <m/>
    <m/>
    <m/>
    <n v="16.899999999999999"/>
    <n v="17044"/>
    <s v="NA"/>
    <x v="2"/>
    <s v="NA"/>
    <s v="NA"/>
    <n v="0"/>
    <e v="#VALUE!"/>
    <n v="0"/>
    <s v="MACARENA SUAZO CEPEDA"/>
    <s v="MACARENA SUAZO CEPEDA - LO CAMPO PRESUMIDA"/>
    <s v="EL QUILLAY"/>
    <s v="03:49:34"/>
    <e v="#N/A"/>
    <e v="#N/A"/>
    <m/>
    <n v="0"/>
    <n v="46"/>
  </r>
  <r>
    <x v="0"/>
    <x v="0"/>
    <n v="80"/>
    <n v="80"/>
    <s v="AD"/>
    <s v="19"/>
    <x v="1"/>
    <s v=""/>
    <s v=""/>
    <s v="10062880"/>
    <s v="MARIA ROSA"/>
    <s v="BARAHONA VARGAS"/>
    <s v="104AU49"/>
    <s v="TOBA ATACAMEÑO"/>
    <m/>
    <s v=""/>
    <m/>
    <s v=""/>
    <s v="CHL"/>
    <s v=""/>
    <s v="18,62"/>
    <s v="5801"/>
    <m/>
    <s v="07:47"/>
    <s v="18,55"/>
    <s v="5821"/>
    <s v="FTQ GA"/>
    <s v="14:04"/>
    <m/>
    <m/>
    <m/>
    <m/>
    <m/>
    <m/>
    <m/>
    <m/>
    <m/>
    <m/>
    <m/>
    <m/>
    <m/>
    <m/>
    <m/>
    <m/>
    <m/>
    <m/>
    <m/>
    <m/>
    <m/>
    <n v="18.579999999999998"/>
    <n v="11623"/>
    <s v="NA"/>
    <x v="2"/>
    <s v="NA"/>
    <s v="NA"/>
    <n v="0"/>
    <e v="#VALUE!"/>
    <n v="0"/>
    <s v="MARIA ROSA BARAHONA VARGAS"/>
    <s v="MARIA ROSA BARAHONA VARGAS - TOBA ATACAMEÑO"/>
    <s v="TOBA ENDURANCE"/>
    <s v="03:49:34"/>
    <e v="#N/A"/>
    <e v="#N/A"/>
    <m/>
    <n v="0"/>
    <n v="47"/>
  </r>
  <r>
    <x v="0"/>
    <x v="0"/>
    <n v="80"/>
    <n v="80"/>
    <s v="AD"/>
    <s v="20"/>
    <x v="1"/>
    <s v=""/>
    <s v=""/>
    <s v="_x0009_10116624"/>
    <s v="RENATO "/>
    <s v="CERDA BARROS"/>
    <s v="105UG28"/>
    <s v="DANY"/>
    <m/>
    <s v=""/>
    <m/>
    <s v=""/>
    <s v="CHL"/>
    <s v=""/>
    <s v="17,53"/>
    <s v="6161"/>
    <m/>
    <s v="05:50"/>
    <s v="17,86"/>
    <s v="6047"/>
    <s v="FTQ GA"/>
    <s v="04:26"/>
    <m/>
    <m/>
    <m/>
    <m/>
    <m/>
    <m/>
    <m/>
    <m/>
    <m/>
    <m/>
    <m/>
    <m/>
    <m/>
    <m/>
    <m/>
    <m/>
    <m/>
    <m/>
    <m/>
    <m/>
    <m/>
    <n v="17.690000000000001"/>
    <n v="12208"/>
    <s v="NA"/>
    <x v="2"/>
    <s v="NA"/>
    <s v="NA"/>
    <n v="0"/>
    <e v="#VALUE!"/>
    <n v="0"/>
    <s v="RENATO  CERDA BARROS"/>
    <s v="RENATO  CERDA BARROS - DANY"/>
    <e v="#N/A"/>
    <s v="03:49:34"/>
    <e v="#N/A"/>
    <e v="#N/A"/>
    <m/>
    <n v="0"/>
    <n v="48"/>
  </r>
  <r>
    <x v="0"/>
    <x v="0"/>
    <n v="80"/>
    <n v="80"/>
    <s v="AD"/>
    <s v="21"/>
    <x v="1"/>
    <s v=""/>
    <s v=""/>
    <m/>
    <s v="DIEGO"/>
    <s v="FUENTES URRUTIA"/>
    <s v="106KU10"/>
    <s v="DESPERADO"/>
    <m/>
    <s v=""/>
    <m/>
    <s v=""/>
    <s v="CHL"/>
    <s v=""/>
    <s v="18,22"/>
    <s v="5928"/>
    <s v="FTQ GA"/>
    <s v="05:39"/>
    <m/>
    <m/>
    <m/>
    <m/>
    <m/>
    <m/>
    <m/>
    <m/>
    <m/>
    <m/>
    <m/>
    <m/>
    <m/>
    <m/>
    <m/>
    <m/>
    <m/>
    <m/>
    <m/>
    <m/>
    <m/>
    <m/>
    <m/>
    <m/>
    <m/>
    <n v="18.22"/>
    <n v="5928"/>
    <s v="NA"/>
    <x v="2"/>
    <s v="NA"/>
    <s v="NA"/>
    <n v="0"/>
    <e v="#VALUE!"/>
    <n v="0"/>
    <s v="DIEGO FUENTES URRUTIA"/>
    <s v="DIEGO FUENTES URRUTIA - DESPERADO"/>
    <e v="#N/A"/>
    <s v="03:49:34"/>
    <e v="#N/A"/>
    <e v="#N/A"/>
    <m/>
    <n v="0"/>
    <n v="49"/>
  </r>
  <r>
    <x v="0"/>
    <x v="0"/>
    <n v="80"/>
    <n v="80"/>
    <s v="AD"/>
    <s v="22"/>
    <x v="1"/>
    <s v=""/>
    <s v=""/>
    <s v="10035755"/>
    <s v="CARLOS"/>
    <s v="LETELIER SIVORI"/>
    <s v="104RZ99"/>
    <s v="FZ KARLA "/>
    <m/>
    <s v=""/>
    <m/>
    <s v=""/>
    <s v="CHL"/>
    <s v=""/>
    <s v="16,37"/>
    <s v="6597"/>
    <s v="FTQ GA"/>
    <s v="04:01"/>
    <m/>
    <m/>
    <m/>
    <m/>
    <m/>
    <m/>
    <m/>
    <m/>
    <m/>
    <m/>
    <m/>
    <m/>
    <m/>
    <m/>
    <m/>
    <m/>
    <m/>
    <m/>
    <m/>
    <m/>
    <m/>
    <m/>
    <m/>
    <m/>
    <m/>
    <n v="16.37"/>
    <n v="6597"/>
    <s v="NA"/>
    <x v="2"/>
    <s v="NA"/>
    <s v="NA"/>
    <n v="0"/>
    <e v="#VALUE!"/>
    <n v="0"/>
    <s v="CARLOS LETELIER SIVORI"/>
    <s v="CARLOS LETELIER SIVORI - FZ KARLA "/>
    <s v="EL MOLINO A"/>
    <s v="03:49:34"/>
    <e v="#N/A"/>
    <e v="#N/A"/>
    <m/>
    <n v="0"/>
    <n v="50"/>
  </r>
  <r>
    <x v="0"/>
    <x v="0"/>
    <n v="80"/>
    <n v="80"/>
    <s v="AD"/>
    <s v="23"/>
    <x v="1"/>
    <s v=""/>
    <s v=""/>
    <s v="10102393"/>
    <s v="FEDERICO"/>
    <s v="SCHMIDT GONZALEZ"/>
    <s v="106KP70"/>
    <s v="TOBA GRINGA"/>
    <m/>
    <s v=""/>
    <m/>
    <s v=""/>
    <s v="CHL"/>
    <s v=""/>
    <s v=""/>
    <s v=""/>
    <s v="WD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2"/>
    <s v="NA"/>
    <s v="NA"/>
    <n v="0"/>
    <e v="#VALUE!"/>
    <n v="0"/>
    <s v="FEDERICO SCHMIDT GONZALEZ"/>
    <s v="FEDERICO SCHMIDT GONZALEZ - TOBA GRINGA"/>
    <s v="TOBA ENDURANCE"/>
    <s v="03:49:34"/>
    <e v="#N/A"/>
    <e v="#N/A"/>
    <m/>
    <n v="0"/>
    <n v="51"/>
  </r>
  <r>
    <x v="0"/>
    <x v="0"/>
    <n v="80"/>
    <n v="80"/>
    <s v="AD"/>
    <s v="24"/>
    <x v="1"/>
    <s v=""/>
    <s v=""/>
    <s v="10116737"/>
    <s v="JAVIER"/>
    <s v="MENDEZ YAÑEZ"/>
    <s v="1004SE31"/>
    <s v="ZEUS"/>
    <m/>
    <s v=""/>
    <m/>
    <s v=""/>
    <s v="CHL"/>
    <s v=""/>
    <s v="16,67"/>
    <s v="6478"/>
    <s v="RET"/>
    <s v=""/>
    <m/>
    <m/>
    <m/>
    <m/>
    <m/>
    <m/>
    <m/>
    <m/>
    <m/>
    <m/>
    <m/>
    <m/>
    <m/>
    <m/>
    <m/>
    <m/>
    <m/>
    <m/>
    <m/>
    <m/>
    <m/>
    <m/>
    <m/>
    <m/>
    <m/>
    <n v="16.670000000000002"/>
    <n v="6478"/>
    <s v="NA"/>
    <x v="2"/>
    <s v="NA"/>
    <s v="NA"/>
    <n v="0"/>
    <e v="#VALUE!"/>
    <n v="0"/>
    <s v="JAVIER MENDEZ YAÑEZ"/>
    <s v="JAVIER MENDEZ YAÑEZ - ZEUS"/>
    <e v="#N/A"/>
    <s v="03:49:34"/>
    <e v="#N/A"/>
    <e v="#N/A"/>
    <m/>
    <n v="0"/>
    <n v="52"/>
  </r>
  <r>
    <x v="0"/>
    <x v="0"/>
    <n v="80"/>
    <n v="80"/>
    <s v="YR"/>
    <s v="1"/>
    <x v="0"/>
    <s v=""/>
    <s v=""/>
    <s v="10094691"/>
    <s v="MICAELA"/>
    <s v="TORRES HORTA"/>
    <s v="105EI53"/>
    <s v="MARENGO ITATA"/>
    <m/>
    <s v=""/>
    <m/>
    <s v=""/>
    <s v="CHL"/>
    <s v=""/>
    <s v="19,97"/>
    <s v="5407"/>
    <m/>
    <s v="01:06"/>
    <s v="19,94"/>
    <s v="5416"/>
    <m/>
    <s v="01:36"/>
    <s v="19,72"/>
    <s v="3651"/>
    <m/>
    <s v="03:23"/>
    <m/>
    <m/>
    <m/>
    <m/>
    <m/>
    <m/>
    <m/>
    <m/>
    <m/>
    <m/>
    <m/>
    <m/>
    <m/>
    <m/>
    <m/>
    <m/>
    <m/>
    <n v="19.899999999999999"/>
    <n v="14474"/>
    <n v="14474"/>
    <x v="3"/>
    <n v="4"/>
    <s v="04:01:14"/>
    <n v="185"/>
    <n v="-11.666666666666666"/>
    <n v="253.33333333333334"/>
    <s v="MICAELA TORRES HORTA"/>
    <s v="MICAELA TORRES HORTA - MARENGO ITATA"/>
    <e v="#N/A"/>
    <s v="03:49:34"/>
    <e v="#N/A"/>
    <e v="#N/A"/>
    <m/>
    <n v="1"/>
    <n v="53"/>
  </r>
  <r>
    <x v="0"/>
    <x v="0"/>
    <n v="80"/>
    <n v="80"/>
    <s v="YR"/>
    <s v="2"/>
    <x v="0"/>
    <s v=""/>
    <s v=""/>
    <s v="10181513"/>
    <s v="WILLIAM"/>
    <s v="GREASLEY MAKAI"/>
    <s v="106GH55"/>
    <s v="MC Bellaco"/>
    <m/>
    <s v=""/>
    <m/>
    <s v=""/>
    <s v="CAN"/>
    <s v=""/>
    <s v="19,12"/>
    <s v="5650"/>
    <m/>
    <s v="02:02"/>
    <s v="18,31"/>
    <s v="5898"/>
    <m/>
    <s v="04:13"/>
    <s v="17,1"/>
    <s v="4212"/>
    <m/>
    <s v="06:09"/>
    <m/>
    <m/>
    <m/>
    <m/>
    <m/>
    <m/>
    <m/>
    <m/>
    <m/>
    <m/>
    <m/>
    <m/>
    <m/>
    <m/>
    <m/>
    <m/>
    <m/>
    <n v="18.27"/>
    <n v="15760"/>
    <n v="15760"/>
    <x v="3"/>
    <n v="11"/>
    <s v="04:22:40"/>
    <n v="150"/>
    <n v="-33.1"/>
    <n v="196.9"/>
    <s v="WILLIAM GREASLEY MAKAI"/>
    <s v="WILLIAM GREASLEY MAKAI - MC BELLACO"/>
    <e v="#N/A"/>
    <s v="03:49:34"/>
    <e v="#N/A"/>
    <e v="#N/A"/>
    <m/>
    <n v="1"/>
    <n v="54"/>
  </r>
  <r>
    <x v="0"/>
    <x v="0"/>
    <n v="80"/>
    <n v="80"/>
    <s v="YR"/>
    <s v="3"/>
    <x v="0"/>
    <s v=""/>
    <s v=""/>
    <s v="10192484"/>
    <s v="FLORENCIA CATALINA"/>
    <s v="CERPA VERA"/>
    <s v="104NR24"/>
    <s v="ALCAZAR CANELO"/>
    <m/>
    <s v=""/>
    <m/>
    <s v=""/>
    <s v="CHL"/>
    <s v=""/>
    <s v="18,76"/>
    <s v="5757"/>
    <m/>
    <s v="07:12"/>
    <s v="18,62"/>
    <s v="5800"/>
    <m/>
    <s v="04:10"/>
    <s v="17,11"/>
    <s v="4208"/>
    <m/>
    <s v="29:58"/>
    <m/>
    <m/>
    <m/>
    <m/>
    <m/>
    <m/>
    <m/>
    <m/>
    <m/>
    <m/>
    <m/>
    <m/>
    <m/>
    <m/>
    <m/>
    <m/>
    <m/>
    <n v="18.27"/>
    <n v="15765"/>
    <n v="15765"/>
    <x v="3"/>
    <n v="12"/>
    <s v="04:22:45"/>
    <n v="145"/>
    <n v="-33.18333333333333"/>
    <n v="191.81666666666666"/>
    <s v="FLORENCIA CATALINA CERPA VERA"/>
    <s v="FLORENCIA CATALINA CERPA VERA - ALCAZAR CANELO"/>
    <e v="#N/A"/>
    <s v="03:49:34"/>
    <e v="#N/A"/>
    <e v="#N/A"/>
    <m/>
    <n v="1"/>
    <n v="55"/>
  </r>
  <r>
    <x v="0"/>
    <x v="0"/>
    <n v="80"/>
    <n v="80"/>
    <s v="YR"/>
    <s v="4"/>
    <x v="0"/>
    <s v=""/>
    <s v=""/>
    <s v="10172476"/>
    <s v="FLORENCIA"/>
    <s v="CARDONE ALMARZA"/>
    <s v="106BD75"/>
    <s v="HP ADEL"/>
    <m/>
    <s v=""/>
    <m/>
    <s v=""/>
    <s v="CHL"/>
    <s v=""/>
    <s v="17,64"/>
    <s v="6121"/>
    <m/>
    <s v="04:11"/>
    <s v="17,99"/>
    <s v="6004"/>
    <m/>
    <s v="02:58"/>
    <s v="18,03"/>
    <s v="3993"/>
    <m/>
    <s v="03:36"/>
    <m/>
    <m/>
    <m/>
    <m/>
    <m/>
    <m/>
    <m/>
    <m/>
    <m/>
    <m/>
    <m/>
    <m/>
    <m/>
    <m/>
    <m/>
    <m/>
    <m/>
    <n v="17.87"/>
    <n v="16118"/>
    <n v="16118"/>
    <x v="3"/>
    <n v="13"/>
    <s v="04:28:38"/>
    <n v="140"/>
    <n v="-39.06666666666667"/>
    <n v="180.93333333333334"/>
    <s v="FLORENCIA CARDONE ALMARZA"/>
    <s v="FLORENCIA CARDONE ALMARZA - HP ADEL"/>
    <e v="#N/A"/>
    <s v="03:49:34"/>
    <e v="#N/A"/>
    <e v="#N/A"/>
    <m/>
    <n v="1"/>
    <n v="56"/>
  </r>
  <r>
    <x v="0"/>
    <x v="0"/>
    <n v="80"/>
    <n v="80"/>
    <s v="YR"/>
    <s v="5"/>
    <x v="0"/>
    <s v=""/>
    <s v=""/>
    <s v="10187939"/>
    <s v="EMILIA"/>
    <s v="PATTERSON"/>
    <s v="106KS93"/>
    <s v="SEMBLANZA"/>
    <m/>
    <s v=""/>
    <m/>
    <s v=""/>
    <s v="CHL"/>
    <s v=""/>
    <s v="16,04"/>
    <s v="6732"/>
    <m/>
    <s v="03:28"/>
    <s v="18,65"/>
    <s v="5790"/>
    <m/>
    <s v="04:00"/>
    <s v="15,69"/>
    <s v="4590"/>
    <m/>
    <s v="08:56"/>
    <m/>
    <m/>
    <m/>
    <m/>
    <m/>
    <m/>
    <m/>
    <m/>
    <m/>
    <m/>
    <m/>
    <m/>
    <m/>
    <m/>
    <m/>
    <m/>
    <m/>
    <n v="16.829999999999998"/>
    <n v="17111"/>
    <n v="17111"/>
    <x v="3"/>
    <n v="25"/>
    <s v="04:45:11"/>
    <n v="80"/>
    <n v="-55.616666666666667"/>
    <n v="104.38333333333333"/>
    <s v="EMILIA PATTERSON"/>
    <s v="EMILIA PATTERSON - SEMBLANZA"/>
    <s v="RINCONADA A"/>
    <s v="03:49:34"/>
    <e v="#N/A"/>
    <e v="#N/A"/>
    <m/>
    <n v="1"/>
    <n v="57"/>
  </r>
  <r>
    <x v="0"/>
    <x v="0"/>
    <n v="80"/>
    <n v="80"/>
    <s v="YR"/>
    <s v="6"/>
    <x v="0"/>
    <s v=""/>
    <s v=""/>
    <s v="10155174"/>
    <s v="CONSUELO"/>
    <s v="MARCHANT CARDENAS"/>
    <s v="106CE28"/>
    <s v="ALCAZAR MAGNOLIO"/>
    <m/>
    <s v=""/>
    <m/>
    <s v=""/>
    <s v="CHL"/>
    <s v=""/>
    <s v="16,2"/>
    <s v="6666"/>
    <m/>
    <s v="02:32"/>
    <s v="16,5"/>
    <s v="6547"/>
    <m/>
    <s v="02:49"/>
    <s v="18,45"/>
    <s v="3903"/>
    <m/>
    <s v="11:45"/>
    <m/>
    <m/>
    <m/>
    <m/>
    <m/>
    <m/>
    <m/>
    <m/>
    <m/>
    <m/>
    <m/>
    <m/>
    <m/>
    <m/>
    <m/>
    <m/>
    <m/>
    <n v="16.829999999999998"/>
    <n v="17116"/>
    <n v="17116"/>
    <x v="3"/>
    <n v="26"/>
    <s v="04:45:16"/>
    <n v="75"/>
    <n v="-55.7"/>
    <n v="99.3"/>
    <s v="CONSUELO MARCHANT CARDENAS"/>
    <s v="CONSUELO MARCHANT CARDENAS - ALCAZAR MAGNOLIO"/>
    <e v="#N/A"/>
    <s v="03:49:34"/>
    <e v="#N/A"/>
    <e v="#N/A"/>
    <m/>
    <n v="1"/>
    <n v="58"/>
  </r>
  <r>
    <x v="0"/>
    <x v="0"/>
    <n v="80"/>
    <n v="80"/>
    <s v="YR"/>
    <s v="7"/>
    <x v="0"/>
    <s v=""/>
    <s v=""/>
    <s v="10178025"/>
    <s v="TRINIDAD"/>
    <s v="MARINKOVIC CORTESE"/>
    <s v="106KP37"/>
    <s v="QUIJOTE"/>
    <m/>
    <s v=""/>
    <m/>
    <s v=""/>
    <s v="CHL"/>
    <s v=""/>
    <s v="16,16"/>
    <s v="6685"/>
    <m/>
    <s v="02:49"/>
    <s v="16,46"/>
    <s v="6563"/>
    <m/>
    <s v="03:20"/>
    <s v="18,53"/>
    <s v="3885"/>
    <m/>
    <s v="08:12"/>
    <m/>
    <m/>
    <m/>
    <m/>
    <m/>
    <m/>
    <m/>
    <m/>
    <m/>
    <m/>
    <m/>
    <m/>
    <m/>
    <m/>
    <m/>
    <m/>
    <m/>
    <n v="16.809999999999999"/>
    <n v="17133"/>
    <n v="17133"/>
    <x v="3"/>
    <n v="27"/>
    <s v="04:45:33"/>
    <n v="70"/>
    <n v="-55.983333333333334"/>
    <n v="94.016666666666666"/>
    <s v="TRINIDAD MARINKOVIC CORTESE"/>
    <s v="TRINIDAD MARINKOVIC CORTESE - QUIJOTE"/>
    <e v="#N/A"/>
    <s v="03:49:34"/>
    <e v="#N/A"/>
    <e v="#N/A"/>
    <m/>
    <n v="1"/>
    <n v="59"/>
  </r>
  <r>
    <x v="0"/>
    <x v="0"/>
    <n v="80"/>
    <n v="80"/>
    <s v="YR"/>
    <s v="8"/>
    <x v="0"/>
    <s v=""/>
    <s v=""/>
    <s v="10169490"/>
    <s v="GABRIEL AGUSTIN"/>
    <s v="ALMARA"/>
    <s v="106KP40"/>
    <s v="CARMELO"/>
    <m/>
    <s v=""/>
    <m/>
    <s v=""/>
    <s v="CHL"/>
    <s v=""/>
    <s v="16,13"/>
    <s v="6696"/>
    <m/>
    <s v="02:55"/>
    <s v="16,55"/>
    <s v="6527"/>
    <m/>
    <s v="02:52"/>
    <s v="18,39"/>
    <s v="3915"/>
    <m/>
    <s v="08:22"/>
    <m/>
    <m/>
    <m/>
    <m/>
    <m/>
    <m/>
    <m/>
    <m/>
    <m/>
    <m/>
    <m/>
    <m/>
    <m/>
    <m/>
    <m/>
    <m/>
    <m/>
    <n v="16.8"/>
    <n v="17138"/>
    <n v="17138"/>
    <x v="3"/>
    <n v="28"/>
    <s v="04:45:38"/>
    <n v="65"/>
    <n v="-56.06666666666667"/>
    <n v="88.933333333333337"/>
    <s v="GABRIEL AGUSTIN ALMARA"/>
    <s v="GABRIEL AGUSTIN ALMARA - CARMELO"/>
    <e v="#N/A"/>
    <s v="03:49:34"/>
    <e v="#N/A"/>
    <e v="#N/A"/>
    <m/>
    <n v="1"/>
    <n v="60"/>
  </r>
  <r>
    <x v="0"/>
    <x v="0"/>
    <n v="80"/>
    <n v="80"/>
    <s v="YR"/>
    <s v="9"/>
    <x v="1"/>
    <s v=""/>
    <s v=""/>
    <s v="10176286"/>
    <s v="VICTOR"/>
    <s v="RIOS GARCIA HUIDOBRO"/>
    <s v="106DA44"/>
    <s v="JG GRINGA"/>
    <m/>
    <s v=""/>
    <m/>
    <s v=""/>
    <s v="CHL"/>
    <s v=""/>
    <s v="17,97"/>
    <s v="6010"/>
    <m/>
    <s v="02:13"/>
    <s v="17,72"/>
    <s v="6095"/>
    <s v="FTQ GA"/>
    <s v="02:53"/>
    <m/>
    <m/>
    <m/>
    <m/>
    <m/>
    <m/>
    <m/>
    <m/>
    <m/>
    <m/>
    <m/>
    <m/>
    <m/>
    <m/>
    <m/>
    <m/>
    <m/>
    <m/>
    <m/>
    <m/>
    <m/>
    <n v="17.84"/>
    <n v="12105"/>
    <s v="NA"/>
    <x v="3"/>
    <s v="NA"/>
    <s v="NA"/>
    <n v="0"/>
    <e v="#VALUE!"/>
    <n v="0"/>
    <s v="VICTOR RIOS GARCIA HUIDOBRO"/>
    <s v="VICTOR RIOS GARCIA HUIDOBRO - JG GRINGA"/>
    <e v="#N/A"/>
    <s v="03:49:34"/>
    <e v="#N/A"/>
    <e v="#N/A"/>
    <m/>
    <n v="0"/>
    <n v="61"/>
  </r>
  <r>
    <x v="0"/>
    <x v="0"/>
    <n v="80"/>
    <n v="80"/>
    <s v="YR"/>
    <s v="10"/>
    <x v="1"/>
    <s v=""/>
    <s v=""/>
    <s v="10105728"/>
    <s v="DOMINGO"/>
    <s v="SPOERER VERGARA"/>
    <m/>
    <s v="JINSHAH"/>
    <m/>
    <s v=""/>
    <m/>
    <s v=""/>
    <s v="CHL"/>
    <s v=""/>
    <s v="18,33"/>
    <s v="5893"/>
    <s v="FTQ GA"/>
    <s v="05:45"/>
    <m/>
    <m/>
    <m/>
    <m/>
    <m/>
    <m/>
    <m/>
    <m/>
    <m/>
    <m/>
    <m/>
    <m/>
    <m/>
    <m/>
    <m/>
    <m/>
    <m/>
    <m/>
    <m/>
    <m/>
    <m/>
    <m/>
    <m/>
    <m/>
    <m/>
    <n v="18.329999999999998"/>
    <n v="5893"/>
    <s v="NA"/>
    <x v="3"/>
    <s v="NA"/>
    <s v="NA"/>
    <n v="0"/>
    <e v="#VALUE!"/>
    <n v="0"/>
    <s v="DOMINGO SPOERER VERGARA"/>
    <s v="DOMINGO SPOERER VERGARA - JINSHAH"/>
    <s v="LA COMPAÑÍA"/>
    <s v="03:49:34"/>
    <e v="#N/A"/>
    <e v="#N/A"/>
    <m/>
    <n v="0"/>
    <n v="62"/>
  </r>
  <r>
    <x v="0"/>
    <x v="1"/>
    <n v="80"/>
    <n v="80"/>
    <s v="AD"/>
    <s v="1"/>
    <x v="0"/>
    <s v=""/>
    <s v=""/>
    <m/>
    <s v="FELIPE"/>
    <s v="THOMSEN"/>
    <m/>
    <s v="ZAGAL"/>
    <m/>
    <s v=""/>
    <m/>
    <s v=""/>
    <s v="CHL"/>
    <s v=""/>
    <s v="08:30:00"/>
    <s v="09:56:46"/>
    <s v="10:03:44"/>
    <s v="19,2"/>
    <s v="20,75"/>
    <s v="5624"/>
    <m/>
    <s v="10:43:44"/>
    <s v="12:03:27"/>
    <s v="12:12:37"/>
    <s v="20,25"/>
    <s v="22,58"/>
    <s v="5333"/>
    <m/>
    <s v="12:52:37"/>
    <s v="13:53:18"/>
    <s v="14:05:17"/>
    <s v="19,77"/>
    <s v="19,77"/>
    <s v="3642"/>
    <m/>
    <m/>
    <m/>
    <m/>
    <m/>
    <m/>
    <m/>
    <m/>
    <m/>
    <n v="19.73"/>
    <n v="14599"/>
    <n v="14599"/>
    <x v="2"/>
    <n v="5"/>
    <s v="04:03:19"/>
    <n v="180"/>
    <n v="-13.75"/>
    <n v="246.25"/>
    <s v="FELIPE THOMSEN"/>
    <s v="FELIPE THOMSEN - ZAGAL"/>
    <e v="#N/A"/>
    <s v="03:49:34"/>
    <e v="#N/A"/>
    <e v="#N/A"/>
    <m/>
    <n v="1"/>
    <n v="63"/>
  </r>
  <r>
    <x v="0"/>
    <x v="1"/>
    <n v="80"/>
    <n v="80"/>
    <s v="AD"/>
    <s v="2"/>
    <x v="0"/>
    <s v=""/>
    <s v=""/>
    <m/>
    <s v="OSCAR"/>
    <s v="TAHAN"/>
    <m/>
    <s v="GALA"/>
    <m/>
    <s v=""/>
    <m/>
    <s v=""/>
    <s v="CHL"/>
    <s v=""/>
    <s v="08:30:00"/>
    <s v="10:00:11"/>
    <s v="10:02:49"/>
    <s v="19,39"/>
    <s v="19,96"/>
    <s v="5569"/>
    <m/>
    <s v="10:42:49"/>
    <s v="12:10:22"/>
    <s v="12:13:54"/>
    <s v="19,76"/>
    <s v="20,56"/>
    <s v="5466"/>
    <m/>
    <s v="12:53:54"/>
    <s v="13:54:53"/>
    <s v="14:04:22"/>
    <s v="19,68"/>
    <s v="19,68"/>
    <s v="3659"/>
    <m/>
    <m/>
    <m/>
    <m/>
    <m/>
    <m/>
    <m/>
    <m/>
    <m/>
    <n v="19.600000000000001"/>
    <n v="14694"/>
    <n v="14694"/>
    <x v="2"/>
    <n v="6"/>
    <s v="04:04:54"/>
    <n v="175"/>
    <n v="-15.333333333333334"/>
    <n v="239.66666666666666"/>
    <s v="OSCAR TAHAN"/>
    <s v="OSCAR TAHAN - GALA"/>
    <e v="#N/A"/>
    <s v="03:49:34"/>
    <e v="#N/A"/>
    <e v="#N/A"/>
    <m/>
    <n v="1"/>
    <n v="64"/>
  </r>
  <r>
    <x v="0"/>
    <x v="1"/>
    <n v="80"/>
    <n v="80"/>
    <s v="AD"/>
    <s v="3"/>
    <x v="0"/>
    <s v=""/>
    <s v=""/>
    <m/>
    <s v="RICARDO"/>
    <s v="THOMSEN"/>
    <m/>
    <s v="CORAJE"/>
    <m/>
    <s v=""/>
    <m/>
    <s v=""/>
    <s v="CHL"/>
    <s v=""/>
    <s v="08:30:00"/>
    <s v="09:58:34"/>
    <s v="10:06:28"/>
    <s v="18,66"/>
    <s v="20,32"/>
    <s v="5788"/>
    <m/>
    <s v="10:46:28"/>
    <s v="12:10:47"/>
    <s v="12:16:05"/>
    <s v="20,08"/>
    <s v="21,35"/>
    <s v="5377"/>
    <m/>
    <s v="12:56:05"/>
    <s v="14:03:32"/>
    <s v="14:08:22"/>
    <s v="17,79"/>
    <s v="17,79"/>
    <s v="4046"/>
    <m/>
    <m/>
    <m/>
    <m/>
    <m/>
    <m/>
    <m/>
    <m/>
    <m/>
    <n v="18.93"/>
    <n v="15212"/>
    <n v="15212"/>
    <x v="2"/>
    <n v="7"/>
    <s v="04:13:32"/>
    <n v="170"/>
    <n v="-23.966666666666665"/>
    <n v="226.03333333333333"/>
    <s v="RICARDO THOMSEN"/>
    <s v="RICARDO THOMSEN - CORAJE"/>
    <e v="#N/A"/>
    <s v="03:49:34"/>
    <e v="#N/A"/>
    <e v="#N/A"/>
    <m/>
    <n v="1"/>
    <n v="65"/>
  </r>
  <r>
    <x v="0"/>
    <x v="1"/>
    <n v="80"/>
    <n v="80"/>
    <s v="AD"/>
    <s v="4"/>
    <x v="0"/>
    <s v=""/>
    <s v=""/>
    <m/>
    <s v="MATIAS"/>
    <s v="ALONSO ASCUY"/>
    <m/>
    <s v="ARAMIS"/>
    <m/>
    <s v=""/>
    <m/>
    <s v=""/>
    <s v="CHL"/>
    <s v=""/>
    <s v="08:30:00"/>
    <s v="09:56:25"/>
    <s v="10:06:03"/>
    <s v="18,74"/>
    <s v="20,83"/>
    <s v="5763"/>
    <m/>
    <s v="10:46:03"/>
    <s v="12:09:49"/>
    <s v="12:21:31"/>
    <s v="18,85"/>
    <s v="21,49"/>
    <s v="5729"/>
    <m/>
    <s v="13:01:31"/>
    <s v="14:07:30"/>
    <s v="14:19:24"/>
    <s v="18,19"/>
    <s v="18,19"/>
    <s v="3959"/>
    <m/>
    <m/>
    <m/>
    <m/>
    <m/>
    <m/>
    <m/>
    <m/>
    <m/>
    <n v="18.64"/>
    <n v="15451"/>
    <n v="15451"/>
    <x v="2"/>
    <n v="8"/>
    <s v="04:17:31"/>
    <n v="165"/>
    <n v="-27.95"/>
    <n v="217.05"/>
    <s v="MATIAS ALONSO ASCUY"/>
    <s v="MATIAS ALONSO ASCUY - ARAMIS"/>
    <s v="SANDEK 1"/>
    <s v="03:49:34"/>
    <e v="#N/A"/>
    <e v="#N/A"/>
    <m/>
    <n v="1"/>
    <n v="6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0">
  <r>
    <x v="0"/>
    <x v="0"/>
    <n v="120"/>
    <n v="120"/>
    <s v="AD"/>
    <s v="1"/>
    <x v="0"/>
    <s v=""/>
    <s v=""/>
    <s v="10072682"/>
    <s v="MARTIN"/>
    <s v="GARCIA LAZO"/>
    <s v="104VY59"/>
    <s v="Cal Flaming Drahk"/>
    <m/>
    <s v=""/>
    <m/>
    <s v=""/>
    <s v="CHL"/>
    <s v=""/>
    <s v="18,11"/>
    <s v="7951"/>
    <m/>
    <s v="00:01:10"/>
    <s v="20,73"/>
    <s v="5209"/>
    <m/>
    <s v="00:00:52"/>
    <s v="20,46"/>
    <s v="5279"/>
    <m/>
    <s v="00:00:58"/>
    <s v="24,25"/>
    <s v="2969"/>
    <m/>
    <s v="00:09:04"/>
    <m/>
    <m/>
    <m/>
    <m/>
    <m/>
    <m/>
    <m/>
    <m/>
    <m/>
    <m/>
    <m/>
    <m/>
    <m/>
    <n v="20.18"/>
    <n v="21408"/>
    <n v="21408"/>
    <x v="0"/>
    <n v="1"/>
    <s v="05:56:48"/>
    <n v="200"/>
    <n v="0"/>
    <n v="320"/>
    <x v="0"/>
    <s v="MARTIN GARCIA LAZO - CAL FLAMING DRAHK"/>
    <s v="EL MOLINO A"/>
    <s v="05:56:48"/>
  </r>
  <r>
    <x v="0"/>
    <x v="0"/>
    <n v="120"/>
    <n v="120"/>
    <s v="AD"/>
    <s v="2"/>
    <x v="0"/>
    <s v=""/>
    <s v=""/>
    <s v="10056474"/>
    <s v="LORETO"/>
    <s v="HENRIQUEZ PEREZ"/>
    <s v="106FR87"/>
    <s v="PY SORPRESIVO"/>
    <m/>
    <s v=""/>
    <m/>
    <s v=""/>
    <s v="CHL"/>
    <s v=""/>
    <s v="19,27"/>
    <s v="7471"/>
    <m/>
    <s v="00:01:41"/>
    <s v="20,22"/>
    <s v="5340"/>
    <m/>
    <s v="00:02:01"/>
    <s v="21,17"/>
    <s v="5102"/>
    <m/>
    <s v="00:01:59"/>
    <s v="20,57"/>
    <s v="3501"/>
    <m/>
    <s v="00:12:37"/>
    <m/>
    <m/>
    <m/>
    <m/>
    <m/>
    <m/>
    <m/>
    <m/>
    <m/>
    <m/>
    <m/>
    <m/>
    <m/>
    <n v="20.170000000000002"/>
    <n v="21414"/>
    <n v="21414"/>
    <x v="0"/>
    <n v="2"/>
    <s v="05:56:54"/>
    <n v="195"/>
    <n v="-0.1"/>
    <n v="314.89999999999998"/>
    <x v="1"/>
    <s v="LORETO HENRIQUEZ PEREZ - PY SORPRESIVO"/>
    <e v="#N/A"/>
    <s v="05:56:48"/>
  </r>
  <r>
    <x v="0"/>
    <x v="0"/>
    <n v="120"/>
    <n v="120"/>
    <s v="AD"/>
    <s v="3"/>
    <x v="0"/>
    <s v=""/>
    <s v=""/>
    <s v="10040015"/>
    <s v="MANUELA"/>
    <s v="VALENZUELA VARGAS"/>
    <s v="105ON88"/>
    <s v="OMAN"/>
    <m/>
    <s v=""/>
    <m/>
    <s v=""/>
    <s v="CHL"/>
    <s v=""/>
    <s v="19,14"/>
    <s v="7525"/>
    <m/>
    <s v="00:01:20"/>
    <s v="20,16"/>
    <s v="5356"/>
    <m/>
    <s v="00:02:37"/>
    <s v="20,36"/>
    <s v="5305"/>
    <m/>
    <s v="00:01:55"/>
    <s v="21,93"/>
    <s v="3283"/>
    <m/>
    <s v="00:08:37"/>
    <m/>
    <m/>
    <m/>
    <m/>
    <m/>
    <m/>
    <m/>
    <m/>
    <m/>
    <m/>
    <m/>
    <m/>
    <m/>
    <n v="20.12"/>
    <n v="21469"/>
    <n v="21469"/>
    <x v="0"/>
    <n v="3"/>
    <s v="05:57:49"/>
    <n v="190"/>
    <n v="-1.0166666666666666"/>
    <n v="308.98333333333335"/>
    <x v="2"/>
    <s v="MANUELA VALENZUELA VARGAS - OMAN"/>
    <e v="#N/A"/>
    <s v="05:56:48"/>
  </r>
  <r>
    <x v="0"/>
    <x v="0"/>
    <n v="120"/>
    <n v="120"/>
    <s v="AD"/>
    <s v="4"/>
    <x v="0"/>
    <s v=""/>
    <s v=""/>
    <s v="10018248"/>
    <s v="LUKAS"/>
    <s v="BUCKEL OCQUETEAU"/>
    <s v="104LA18"/>
    <s v="RABIOSA"/>
    <m/>
    <s v=""/>
    <m/>
    <s v=""/>
    <s v="CHL"/>
    <s v=""/>
    <s v="18,79"/>
    <s v="7664"/>
    <m/>
    <s v="00:01:16"/>
    <s v="19,59"/>
    <s v="5514"/>
    <m/>
    <s v="00:01:27"/>
    <s v="20,49"/>
    <s v="5272"/>
    <m/>
    <s v="00:01:19"/>
    <s v="22,28"/>
    <s v="3232"/>
    <m/>
    <s v="00:10:08"/>
    <m/>
    <m/>
    <m/>
    <m/>
    <m/>
    <m/>
    <m/>
    <m/>
    <m/>
    <m/>
    <m/>
    <m/>
    <m/>
    <n v="19.920000000000002"/>
    <n v="21682"/>
    <n v="21682"/>
    <x v="0"/>
    <n v="4"/>
    <s v="06:01:22"/>
    <n v="185"/>
    <n v="-4.5666666666666664"/>
    <n v="300.43333333333334"/>
    <x v="3"/>
    <s v="LUKAS BUCKEL OCQUETEAU - RABIOSA"/>
    <e v="#N/A"/>
    <s v="05:56:48"/>
  </r>
  <r>
    <x v="0"/>
    <x v="0"/>
    <n v="120"/>
    <n v="120"/>
    <s v="AD"/>
    <s v="5"/>
    <x v="0"/>
    <s v=""/>
    <s v=""/>
    <s v="10085801"/>
    <s v="CATALINA"/>
    <s v="ORTUZAR ORPHANOPOULOS"/>
    <s v="106KN67"/>
    <s v="MC Tango"/>
    <m/>
    <s v=""/>
    <m/>
    <s v=""/>
    <s v="CHL"/>
    <s v=""/>
    <s v="19,25"/>
    <s v="7479"/>
    <m/>
    <s v="00:01:10"/>
    <s v="18,87"/>
    <s v="5722"/>
    <m/>
    <s v="00:01:31"/>
    <s v="20,38"/>
    <s v="5299"/>
    <m/>
    <s v="00:01:55"/>
    <s v="22,11"/>
    <s v="3257"/>
    <m/>
    <s v="00:04:26"/>
    <m/>
    <m/>
    <m/>
    <m/>
    <m/>
    <m/>
    <m/>
    <m/>
    <m/>
    <m/>
    <m/>
    <m/>
    <m/>
    <n v="19.86"/>
    <n v="21757"/>
    <n v="21757"/>
    <x v="0"/>
    <n v="6"/>
    <s v="06:02:37"/>
    <n v="175"/>
    <n v="-5.8166666666666664"/>
    <n v="289.18333333333334"/>
    <x v="4"/>
    <s v="CATALINA ORTUZAR ORPHANOPOULOS - MC TANGO"/>
    <e v="#N/A"/>
    <s v="05:56:48"/>
  </r>
  <r>
    <x v="0"/>
    <x v="0"/>
    <n v="120"/>
    <n v="120"/>
    <s v="AD"/>
    <s v="6"/>
    <x v="0"/>
    <s v=""/>
    <s v=""/>
    <s v="10067266"/>
    <s v="FELIPE"/>
    <s v="SAT YABER"/>
    <s v="105WL50"/>
    <s v="SIMSEK"/>
    <m/>
    <s v=""/>
    <m/>
    <s v=""/>
    <s v="CHL"/>
    <s v=""/>
    <s v="18,81"/>
    <s v="7656"/>
    <m/>
    <s v="00:01:06"/>
    <s v="19,64"/>
    <s v="5499"/>
    <m/>
    <s v="00:03:47"/>
    <s v="19,42"/>
    <s v="5561"/>
    <m/>
    <s v="00:05:38"/>
    <s v="21,79"/>
    <s v="3305"/>
    <m/>
    <s v="00:05:52"/>
    <m/>
    <m/>
    <m/>
    <m/>
    <m/>
    <m/>
    <m/>
    <m/>
    <m/>
    <m/>
    <m/>
    <m/>
    <m/>
    <n v="19.62"/>
    <n v="22021"/>
    <n v="22021"/>
    <x v="0"/>
    <n v="7"/>
    <s v="06:07:01"/>
    <n v="170"/>
    <n v="-10.216666666666667"/>
    <n v="279.78333333333336"/>
    <x v="5"/>
    <s v="FELIPE SAT YABER - SIMSEK"/>
    <s v="RINCONADA A"/>
    <s v="05:56:48"/>
  </r>
  <r>
    <x v="0"/>
    <x v="0"/>
    <n v="120"/>
    <n v="120"/>
    <s v="AD"/>
    <s v="7"/>
    <x v="0"/>
    <s v=""/>
    <s v=""/>
    <s v="10036495"/>
    <s v="ANDRE"/>
    <s v="ALVAREZ"/>
    <m/>
    <s v="TOBA AMAROK"/>
    <m/>
    <s v=""/>
    <m/>
    <s v=""/>
    <s v="CHL"/>
    <s v=""/>
    <s v="18,69"/>
    <s v="7704"/>
    <m/>
    <s v="00:01:59"/>
    <s v="18,94"/>
    <s v="5701"/>
    <m/>
    <s v="00:05:17"/>
    <s v="17,19"/>
    <s v="6281"/>
    <m/>
    <s v="00:08:24"/>
    <s v="15,81"/>
    <s v="4555"/>
    <m/>
    <s v="00:11:13"/>
    <m/>
    <m/>
    <m/>
    <m/>
    <m/>
    <m/>
    <m/>
    <m/>
    <m/>
    <m/>
    <m/>
    <m/>
    <m/>
    <n v="17.82"/>
    <n v="24241"/>
    <n v="24241"/>
    <x v="0"/>
    <n v="11"/>
    <s v="06:44:01"/>
    <n v="150"/>
    <n v="-47.216666666666669"/>
    <n v="222.78333333333333"/>
    <x v="6"/>
    <s v="ANDRE ALVAREZ - TOBA AMAROK"/>
    <e v="#N/A"/>
    <s v="05:56:48"/>
  </r>
  <r>
    <x v="0"/>
    <x v="0"/>
    <n v="120"/>
    <n v="120"/>
    <s v="AD"/>
    <s v="8"/>
    <x v="0"/>
    <s v=""/>
    <s v=""/>
    <s v="10040068"/>
    <s v="CLAUDIO"/>
    <s v="CORNEJO CABEZAS"/>
    <s v="106KS93"/>
    <s v="SEMBLANZA"/>
    <m/>
    <s v=""/>
    <m/>
    <s v=""/>
    <s v="CHL"/>
    <s v=""/>
    <s v="19,06"/>
    <s v="7555"/>
    <m/>
    <s v="00:01:48"/>
    <s v="19,36"/>
    <s v="5578"/>
    <m/>
    <s v="00:03:23"/>
    <s v="19,55"/>
    <s v="5524"/>
    <m/>
    <s v="00:04:34"/>
    <s v="12,89"/>
    <s v="5587"/>
    <m/>
    <s v="00:07:51"/>
    <m/>
    <m/>
    <m/>
    <m/>
    <m/>
    <m/>
    <m/>
    <m/>
    <m/>
    <m/>
    <m/>
    <m/>
    <m/>
    <n v="17.82"/>
    <n v="24244"/>
    <n v="24244"/>
    <x v="0"/>
    <n v="12"/>
    <s v="06:44:04"/>
    <n v="145"/>
    <n v="-47.266666666666666"/>
    <n v="217.73333333333335"/>
    <x v="7"/>
    <s v="CLAUDIO CORNEJO CABEZAS - SEMBLANZA"/>
    <s v="RINCONADA A"/>
    <s v="05:56:48"/>
  </r>
  <r>
    <x v="0"/>
    <x v="0"/>
    <n v="120"/>
    <n v="120"/>
    <s v="AD"/>
    <s v="9"/>
    <x v="0"/>
    <s v=""/>
    <s v=""/>
    <s v="10138423"/>
    <s v="JOSE PEDRO"/>
    <s v="VARELA ALFONSO"/>
    <s v="106PU74"/>
    <s v="SI QUEEN"/>
    <m/>
    <s v=""/>
    <m/>
    <s v=""/>
    <s v="CHL"/>
    <s v=""/>
    <s v="14,3"/>
    <s v="10071"/>
    <m/>
    <s v="00:01:55"/>
    <s v="15,96"/>
    <s v="6765"/>
    <m/>
    <s v="00:02:28"/>
    <s v="15,53"/>
    <s v="6956"/>
    <m/>
    <s v="00:01:36"/>
    <s v="15,91"/>
    <s v="4526"/>
    <m/>
    <s v="00:04:28"/>
    <m/>
    <m/>
    <m/>
    <m/>
    <m/>
    <m/>
    <m/>
    <m/>
    <m/>
    <m/>
    <m/>
    <m/>
    <m/>
    <n v="15.26"/>
    <n v="28318"/>
    <n v="28318"/>
    <x v="0"/>
    <n v="14"/>
    <s v="07:51:58"/>
    <n v="135"/>
    <n v="-115.16666666666666"/>
    <n v="139.83333333333334"/>
    <x v="8"/>
    <s v="JOSE PEDRO VARELA ALFONSO - SI QUEEN"/>
    <s v="EL MOLINO A"/>
    <s v="05:56:48"/>
  </r>
  <r>
    <x v="0"/>
    <x v="0"/>
    <n v="120"/>
    <n v="120"/>
    <s v="AD"/>
    <s v="10"/>
    <x v="1"/>
    <s v=""/>
    <s v=""/>
    <s v="10062880"/>
    <s v="MARIA ROSA"/>
    <s v="BARAHONA VARGAS"/>
    <m/>
    <s v="TOBA AZAFRAN"/>
    <m/>
    <s v=""/>
    <m/>
    <s v=""/>
    <s v="CHL"/>
    <s v=""/>
    <s v="18,3"/>
    <s v="7870"/>
    <m/>
    <s v="00:02:21"/>
    <s v="17,92"/>
    <s v="6026"/>
    <m/>
    <s v="00:04:24"/>
    <s v="14,64"/>
    <s v="7377"/>
    <m/>
    <s v="00:10:25"/>
    <s v="12,79"/>
    <s v="5630"/>
    <s v="FTQ GA"/>
    <s v="00:17:01"/>
    <m/>
    <m/>
    <m/>
    <m/>
    <m/>
    <m/>
    <m/>
    <m/>
    <m/>
    <m/>
    <m/>
    <m/>
    <m/>
    <n v="16.059999999999999"/>
    <n v="26903"/>
    <s v="NA"/>
    <x v="0"/>
    <s v="NA"/>
    <s v="NA"/>
    <n v="0"/>
    <e v="#VALUE!"/>
    <n v="0"/>
    <x v="9"/>
    <s v="MARIA ROSA BARAHONA VARGAS - TOBA AZAFRAN"/>
    <s v="TOBA ENDURANCE"/>
    <s v="05:56:48"/>
  </r>
  <r>
    <x v="0"/>
    <x v="0"/>
    <n v="120"/>
    <n v="120"/>
    <s v="AD"/>
    <s v="11"/>
    <x v="1"/>
    <s v=""/>
    <s v=""/>
    <s v="10030149"/>
    <s v="PEDRO PABLO "/>
    <s v="GÓMEZ MARTÍNEZ"/>
    <s v="106LO96"/>
    <s v="AS VIOLA"/>
    <m/>
    <s v=""/>
    <m/>
    <s v=""/>
    <s v="CHL"/>
    <s v=""/>
    <s v="19,23"/>
    <s v="7490"/>
    <m/>
    <s v="00:01:19"/>
    <s v="20,4"/>
    <s v="5294"/>
    <m/>
    <s v="00:01:24"/>
    <s v="18,92"/>
    <s v="5709"/>
    <s v="FTQ ME"/>
    <s v="00:11:34"/>
    <m/>
    <m/>
    <m/>
    <m/>
    <m/>
    <m/>
    <m/>
    <m/>
    <m/>
    <m/>
    <m/>
    <m/>
    <m/>
    <m/>
    <m/>
    <m/>
    <m/>
    <n v="19.47"/>
    <n v="18493"/>
    <s v="NA"/>
    <x v="0"/>
    <s v="NA"/>
    <s v="NA"/>
    <n v="0"/>
    <e v="#VALUE!"/>
    <n v="0"/>
    <x v="10"/>
    <s v="PEDRO PABLO  GÓMEZ MARTÍNEZ - AS VIOLA"/>
    <e v="#N/A"/>
    <s v="05:56:48"/>
  </r>
  <r>
    <x v="0"/>
    <x v="0"/>
    <n v="120"/>
    <n v="120"/>
    <s v="AD"/>
    <s v="12"/>
    <x v="1"/>
    <s v=""/>
    <s v=""/>
    <s v="10109196"/>
    <s v="RENE"/>
    <s v="VALENZUELA FUENTES"/>
    <s v="106OY04"/>
    <s v="ALCAZAR KALA"/>
    <m/>
    <s v=""/>
    <m/>
    <s v=""/>
    <s v="CHL"/>
    <s v=""/>
    <s v="19,1"/>
    <s v="7540"/>
    <m/>
    <s v="00:02:07"/>
    <s v="19,17"/>
    <s v="5634"/>
    <m/>
    <s v="00:07:56"/>
    <s v="19,26"/>
    <s v="5607"/>
    <m/>
    <s v="00:06:33"/>
    <m/>
    <m/>
    <m/>
    <m/>
    <m/>
    <m/>
    <m/>
    <m/>
    <m/>
    <m/>
    <m/>
    <m/>
    <m/>
    <m/>
    <m/>
    <m/>
    <m/>
    <n v="19.170000000000002"/>
    <n v="18781"/>
    <s v="NA"/>
    <x v="0"/>
    <s v="NA"/>
    <s v="NA"/>
    <n v="0"/>
    <e v="#VALUE!"/>
    <n v="0"/>
    <x v="11"/>
    <s v="RENE VALENZUELA FUENTES - ALCAZAR KALA"/>
    <e v="#N/A"/>
    <s v="05:56:48"/>
  </r>
  <r>
    <x v="0"/>
    <x v="0"/>
    <n v="120"/>
    <n v="120"/>
    <s v="AD"/>
    <s v="13"/>
    <x v="1"/>
    <s v=""/>
    <s v=""/>
    <s v="10141895"/>
    <s v="CRISTOBAL"/>
    <s v="LARRAIN ARJONA"/>
    <s v="105ZX50"/>
    <s v="ANCAR FLOKI"/>
    <m/>
    <s v=""/>
    <m/>
    <s v=""/>
    <s v="CHL"/>
    <s v=""/>
    <s v="18,8"/>
    <s v="7660"/>
    <m/>
    <s v="00:04:05"/>
    <s v="19,63"/>
    <s v="5503"/>
    <m/>
    <s v="00:07:15"/>
    <s v="17,97"/>
    <s v="6010"/>
    <s v="FTQ GA"/>
    <s v="00:12:54"/>
    <m/>
    <m/>
    <m/>
    <m/>
    <m/>
    <m/>
    <m/>
    <m/>
    <m/>
    <m/>
    <m/>
    <m/>
    <m/>
    <m/>
    <m/>
    <m/>
    <m/>
    <n v="18.78"/>
    <n v="19173"/>
    <s v="NA"/>
    <x v="0"/>
    <s v="NA"/>
    <s v="NA"/>
    <n v="0"/>
    <e v="#VALUE!"/>
    <n v="0"/>
    <x v="12"/>
    <s v="CRISTOBAL LARRAIN ARJONA - ANCAR FLOKI"/>
    <s v="EL QUILLAY"/>
    <s v="05:56:48"/>
  </r>
  <r>
    <x v="0"/>
    <x v="0"/>
    <n v="120"/>
    <n v="120"/>
    <s v="AD"/>
    <s v="14"/>
    <x v="1"/>
    <s v=""/>
    <s v=""/>
    <s v="10161123"/>
    <s v="VICTOR IGNACIO"/>
    <s v="KEHR HERRERA"/>
    <s v="106PU73"/>
    <s v="SI QUILLEM"/>
    <m/>
    <s v=""/>
    <m/>
    <s v=""/>
    <s v="CHL"/>
    <s v=""/>
    <s v="14,31"/>
    <s v="10062"/>
    <m/>
    <s v="00:02:50"/>
    <s v="15,88"/>
    <s v="6803"/>
    <m/>
    <s v="00:03:27"/>
    <s v="15,38"/>
    <s v="7023"/>
    <m/>
    <s v="00:03:15"/>
    <m/>
    <m/>
    <m/>
    <m/>
    <m/>
    <m/>
    <m/>
    <m/>
    <m/>
    <m/>
    <m/>
    <m/>
    <m/>
    <m/>
    <m/>
    <m/>
    <m/>
    <n v="15.07"/>
    <n v="23888"/>
    <s v="NA"/>
    <x v="0"/>
    <s v="NA"/>
    <s v="NA"/>
    <n v="0"/>
    <e v="#VALUE!"/>
    <n v="0"/>
    <x v="13"/>
    <s v="VICTOR IGNACIO KEHR HERRERA - SI QUILLEM"/>
    <e v="#N/A"/>
    <s v="05:56:48"/>
  </r>
  <r>
    <x v="0"/>
    <x v="0"/>
    <n v="120"/>
    <n v="120"/>
    <s v="YR"/>
    <s v="1"/>
    <x v="0"/>
    <s v=""/>
    <s v=""/>
    <s v="10160530"/>
    <s v="VICENTE "/>
    <s v="LARRAIN ARJONA"/>
    <s v="106PT42"/>
    <s v="HF EVA"/>
    <m/>
    <s v=""/>
    <m/>
    <s v=""/>
    <s v="CHL"/>
    <s v=""/>
    <s v="19,13"/>
    <s v="7529"/>
    <m/>
    <s v="00:01:21"/>
    <s v="20,58"/>
    <s v="5248"/>
    <m/>
    <s v="00:01:35"/>
    <s v="18,82"/>
    <s v="5739"/>
    <m/>
    <s v="00:03:45"/>
    <s v="22,71"/>
    <s v="3170"/>
    <m/>
    <s v="00:10:24"/>
    <m/>
    <m/>
    <m/>
    <m/>
    <m/>
    <m/>
    <m/>
    <m/>
    <m/>
    <m/>
    <m/>
    <m/>
    <m/>
    <n v="19.920000000000002"/>
    <n v="21686"/>
    <n v="21686"/>
    <x v="1"/>
    <n v="5"/>
    <s v="06:01:26"/>
    <n v="180"/>
    <n v="-4.6333333333333329"/>
    <n v="295.36666666666667"/>
    <x v="14"/>
    <s v="VICENTE  LARRAIN ARJONA - HF EVA"/>
    <s v="EL QUILLAY"/>
    <s v="05:56:48"/>
  </r>
  <r>
    <x v="0"/>
    <x v="0"/>
    <n v="120"/>
    <n v="120"/>
    <s v="YR"/>
    <s v="2"/>
    <x v="0"/>
    <s v=""/>
    <s v=""/>
    <s v="10172596"/>
    <s v="BORJA"/>
    <s v="MAYOL"/>
    <s v="106CE28"/>
    <s v="ALCAZAR MAGNOLIO"/>
    <m/>
    <s v=""/>
    <m/>
    <s v=""/>
    <s v="CHL"/>
    <s v=""/>
    <s v="19,09"/>
    <s v="7544"/>
    <m/>
    <s v="00:01:45"/>
    <s v="20,21"/>
    <s v="5343"/>
    <m/>
    <s v="00:01:56"/>
    <s v="19,18"/>
    <s v="5631"/>
    <m/>
    <s v="00:03:36"/>
    <s v="18,58"/>
    <s v="3875"/>
    <m/>
    <s v="00:05:34"/>
    <m/>
    <m/>
    <m/>
    <m/>
    <m/>
    <m/>
    <m/>
    <m/>
    <m/>
    <m/>
    <m/>
    <m/>
    <m/>
    <n v="19.29"/>
    <n v="22393"/>
    <n v="22393"/>
    <x v="1"/>
    <n v="8"/>
    <s v="06:13:13"/>
    <n v="165"/>
    <n v="-16.416666666666668"/>
    <n v="268.58333333333331"/>
    <x v="15"/>
    <s v="BORJA MAYOL - ALCAZAR MAGNOLIO"/>
    <e v="#N/A"/>
    <s v="05:56:48"/>
  </r>
  <r>
    <x v="0"/>
    <x v="0"/>
    <n v="120"/>
    <n v="120"/>
    <s v="YR"/>
    <s v="3"/>
    <x v="0"/>
    <s v=""/>
    <s v=""/>
    <s v="10172600"/>
    <s v="JESUS Maximiliano"/>
    <s v="CERPA VERA"/>
    <s v="105SM79"/>
    <s v="HLS CHOCOLATE AMARGO"/>
    <m/>
    <s v=""/>
    <m/>
    <s v=""/>
    <s v="CHL"/>
    <s v=""/>
    <s v="19,11"/>
    <s v="7534"/>
    <m/>
    <s v="00:01:40"/>
    <s v="20,45"/>
    <s v="5280"/>
    <m/>
    <s v="00:02:26"/>
    <s v="19,1"/>
    <s v="5653"/>
    <m/>
    <s v="00:02:54"/>
    <s v="15,61"/>
    <s v="4613"/>
    <m/>
    <s v="00:07:28"/>
    <m/>
    <m/>
    <m/>
    <m/>
    <m/>
    <m/>
    <m/>
    <m/>
    <m/>
    <m/>
    <m/>
    <m/>
    <m/>
    <n v="18.72"/>
    <n v="23080"/>
    <n v="23080"/>
    <x v="1"/>
    <n v="9"/>
    <s v="06:24:40"/>
    <n v="160"/>
    <n v="-27.866666666666667"/>
    <n v="252.13333333333333"/>
    <x v="16"/>
    <s v="JESUS MAXIMILIANO CERPA VERA - HLS CHOCOLATE AMARGO"/>
    <e v="#N/A"/>
    <s v="05:56:48"/>
  </r>
  <r>
    <x v="0"/>
    <x v="0"/>
    <n v="120"/>
    <n v="120"/>
    <s v="YR"/>
    <s v="4"/>
    <x v="0"/>
    <s v=""/>
    <s v=""/>
    <s v="10203380"/>
    <s v="CRISTOBAL JESUS"/>
    <s v="ROJAS SANCHEZ"/>
    <s v="105KZ32 "/>
    <s v="CHAMPULLI ALI"/>
    <m/>
    <s v=""/>
    <m/>
    <s v=""/>
    <s v="CHL"/>
    <s v=""/>
    <s v="18,37"/>
    <s v="7839"/>
    <m/>
    <s v="00:06:38"/>
    <s v="17,8"/>
    <s v="6067"/>
    <m/>
    <s v="00:05:22"/>
    <s v="17,35"/>
    <s v="6223"/>
    <m/>
    <s v="00:06:18"/>
    <s v="17,65"/>
    <s v="4080"/>
    <m/>
    <s v="00:07:18"/>
    <m/>
    <m/>
    <m/>
    <m/>
    <m/>
    <m/>
    <m/>
    <m/>
    <m/>
    <m/>
    <m/>
    <m/>
    <m/>
    <n v="17.84"/>
    <n v="24209"/>
    <n v="24209"/>
    <x v="1"/>
    <n v="10"/>
    <s v="06:43:29"/>
    <n v="155"/>
    <n v="-46.68333333333333"/>
    <n v="228.31666666666666"/>
    <x v="17"/>
    <s v="CRISTOBAL JESUS ROJAS SANCHEZ - CHAMPULLI ALI"/>
    <e v="#N/A"/>
    <s v="05:56:48"/>
  </r>
  <r>
    <x v="0"/>
    <x v="0"/>
    <n v="120"/>
    <n v="120"/>
    <s v="YR"/>
    <s v="5"/>
    <x v="0"/>
    <s v=""/>
    <s v=""/>
    <s v="10107869"/>
    <s v="PEDRO Tomas"/>
    <s v="VARELA CERDA"/>
    <s v="105VW73"/>
    <s v="SI REPLICA"/>
    <m/>
    <s v=""/>
    <m/>
    <s v=""/>
    <s v="CHL"/>
    <s v=""/>
    <s v="15,71"/>
    <s v="9165"/>
    <m/>
    <s v="00:03:36"/>
    <s v="15,96"/>
    <s v="6768"/>
    <m/>
    <s v="00:02:52"/>
    <s v="15,53"/>
    <s v="6953"/>
    <m/>
    <s v="00:01:38"/>
    <s v="15,92"/>
    <s v="4522"/>
    <m/>
    <s v="00:04:48"/>
    <m/>
    <m/>
    <m/>
    <m/>
    <m/>
    <m/>
    <m/>
    <m/>
    <m/>
    <m/>
    <m/>
    <m/>
    <m/>
    <n v="15.76"/>
    <n v="27408"/>
    <n v="27408"/>
    <x v="1"/>
    <n v="13"/>
    <s v="07:36:48"/>
    <n v="140"/>
    <n v="-100"/>
    <n v="160"/>
    <x v="18"/>
    <s v="PEDRO TOMAS VARELA CERDA - SI REPLICA"/>
    <s v="EL MOLINO A"/>
    <s v="05:56:48"/>
  </r>
  <r>
    <x v="0"/>
    <x v="0"/>
    <n v="120"/>
    <n v="120"/>
    <s v="YR"/>
    <s v="6"/>
    <x v="1"/>
    <s v=""/>
    <s v=""/>
    <s v="10172476"/>
    <s v="FLORENCIA"/>
    <s v="CARDONE ALMARZA"/>
    <s v="105EL43"/>
    <s v="CONDESA"/>
    <m/>
    <s v=""/>
    <m/>
    <s v=""/>
    <s v="CHL"/>
    <s v=""/>
    <s v=""/>
    <s v=""/>
    <s v="FTQ GA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1"/>
    <s v="NA"/>
    <s v="NA"/>
    <n v="0"/>
    <e v="#VALUE!"/>
    <n v="0"/>
    <x v="19"/>
    <s v="FLORENCIA CARDONE ALMARZA - CONDESA"/>
    <e v="#N/A"/>
    <s v="05:56:48"/>
  </r>
  <r>
    <x v="0"/>
    <x v="0"/>
    <n v="100"/>
    <n v="100"/>
    <s v="AD"/>
    <s v="1"/>
    <x v="0"/>
    <s v=""/>
    <s v=""/>
    <s v="10018240"/>
    <s v="DAVID"/>
    <s v="RAMIREZ FUENTES"/>
    <s v="106JV75"/>
    <s v="A. BABAH"/>
    <m/>
    <s v=""/>
    <m/>
    <s v=""/>
    <s v="CHL"/>
    <s v=""/>
    <s v="19,39"/>
    <s v="7425"/>
    <m/>
    <s v="00:01:40"/>
    <s v="18,56"/>
    <s v="5820"/>
    <m/>
    <s v="00:01:22"/>
    <s v="21,81"/>
    <s v="4952"/>
    <m/>
    <s v="00:17:12"/>
    <m/>
    <m/>
    <m/>
    <m/>
    <m/>
    <m/>
    <m/>
    <m/>
    <m/>
    <m/>
    <m/>
    <m/>
    <m/>
    <m/>
    <m/>
    <m/>
    <m/>
    <n v="19.78"/>
    <n v="18197"/>
    <n v="18197"/>
    <x v="2"/>
    <n v="3"/>
    <s v="05:03:17"/>
    <n v="190"/>
    <n v="-18.850000000000001"/>
    <n v="271.14999999999998"/>
    <x v="20"/>
    <s v="DAVID RAMIREZ FUENTES - A. BABAH"/>
    <e v="#N/A"/>
    <s v="04:44:26"/>
  </r>
  <r>
    <x v="0"/>
    <x v="0"/>
    <n v="100"/>
    <n v="100"/>
    <s v="AD"/>
    <s v="2"/>
    <x v="0"/>
    <s v=""/>
    <s v=""/>
    <s v="10094691"/>
    <s v="MICAELA"/>
    <s v="TORRES HORTA"/>
    <s v="107IY34"/>
    <s v="LO CAMPO NADIR"/>
    <m/>
    <s v=""/>
    <m/>
    <s v=""/>
    <s v="CHL"/>
    <s v=""/>
    <s v="19,11"/>
    <s v="7535"/>
    <m/>
    <s v="00:00:55"/>
    <s v="18,88"/>
    <s v="5719"/>
    <m/>
    <s v="00:01:23"/>
    <s v="21,59"/>
    <s v="5002"/>
    <m/>
    <s v="00:15:57"/>
    <m/>
    <m/>
    <m/>
    <m/>
    <m/>
    <m/>
    <m/>
    <m/>
    <m/>
    <m/>
    <m/>
    <m/>
    <m/>
    <m/>
    <m/>
    <m/>
    <m/>
    <n v="19.72"/>
    <n v="18256"/>
    <n v="18256"/>
    <x v="2"/>
    <n v="4"/>
    <s v="05:04:16"/>
    <n v="185"/>
    <n v="-19.833333333333332"/>
    <n v="265.16666666666669"/>
    <x v="21"/>
    <s v="MICAELA TORRES HORTA - LO CAMPO NADIR"/>
    <e v="#N/A"/>
    <s v="04:44:26"/>
  </r>
  <r>
    <x v="0"/>
    <x v="0"/>
    <n v="100"/>
    <n v="100"/>
    <s v="AD"/>
    <s v="3"/>
    <x v="0"/>
    <s v=""/>
    <s v=""/>
    <s v="10247234"/>
    <s v="JUAN JOSE"/>
    <s v="SEARLE MARTINEZ"/>
    <s v="107AQ50"/>
    <s v="TOBA DEJAVU"/>
    <m/>
    <s v=""/>
    <m/>
    <s v=""/>
    <s v="CHL"/>
    <s v=""/>
    <s v="18,93"/>
    <s v="7605"/>
    <m/>
    <s v="00:02:54"/>
    <s v="19,22"/>
    <s v="5618"/>
    <m/>
    <s v="00:01:23"/>
    <s v="21,38"/>
    <s v="5051"/>
    <m/>
    <s v="00:12:17"/>
    <m/>
    <m/>
    <m/>
    <m/>
    <m/>
    <m/>
    <m/>
    <m/>
    <m/>
    <m/>
    <m/>
    <m/>
    <m/>
    <m/>
    <m/>
    <m/>
    <m/>
    <n v="19.7"/>
    <n v="18274"/>
    <n v="18274"/>
    <x v="2"/>
    <n v="5"/>
    <s v="05:04:34"/>
    <n v="180"/>
    <n v="-20.133333333333333"/>
    <n v="259.86666666666667"/>
    <x v="22"/>
    <s v="JUAN JOSE SEARLE MARTINEZ - TOBA DEJAVU"/>
    <e v="#N/A"/>
    <s v="04:44:26"/>
  </r>
  <r>
    <x v="0"/>
    <x v="0"/>
    <n v="100"/>
    <n v="100"/>
    <s v="AD"/>
    <s v="4"/>
    <x v="0"/>
    <s v=""/>
    <s v=""/>
    <s v="10036587"/>
    <s v="NICOLAS"/>
    <s v="SCHMIDT GONZALEZ"/>
    <s v="105EI51"/>
    <s v="malboro"/>
    <m/>
    <s v=""/>
    <m/>
    <s v=""/>
    <s v="CHL"/>
    <s v=""/>
    <s v="18,88"/>
    <s v="7628"/>
    <m/>
    <s v="00:03:19"/>
    <s v="19,17"/>
    <s v="5635"/>
    <m/>
    <s v="00:02:05"/>
    <s v="21,54"/>
    <s v="5015"/>
    <m/>
    <s v="00:16:29"/>
    <m/>
    <m/>
    <m/>
    <m/>
    <m/>
    <m/>
    <m/>
    <m/>
    <m/>
    <m/>
    <m/>
    <m/>
    <m/>
    <m/>
    <m/>
    <m/>
    <m/>
    <n v="19.7"/>
    <n v="18278"/>
    <n v="18278"/>
    <x v="2"/>
    <n v="6"/>
    <s v="05:04:38"/>
    <n v="175"/>
    <n v="-20.2"/>
    <n v="254.8"/>
    <x v="23"/>
    <s v="NICOLAS SCHMIDT GONZALEZ - MALBORO"/>
    <s v="TOBA ENDURANCE"/>
    <s v="04:44:26"/>
  </r>
  <r>
    <x v="0"/>
    <x v="0"/>
    <n v="100"/>
    <n v="100"/>
    <s v="AD"/>
    <s v="5"/>
    <x v="0"/>
    <s v=""/>
    <s v=""/>
    <s v="10072514"/>
    <s v="MAXI"/>
    <s v="WIMMER"/>
    <s v="106FS02"/>
    <s v="CL LLANCA"/>
    <m/>
    <s v=""/>
    <m/>
    <s v=""/>
    <s v="CHL"/>
    <s v=""/>
    <s v="17,73"/>
    <s v="8121"/>
    <m/>
    <s v="00:03:33"/>
    <s v="18,45"/>
    <s v="5853"/>
    <m/>
    <s v="00:03:38"/>
    <s v="19,36"/>
    <s v="5579"/>
    <m/>
    <s v="00:10:21"/>
    <m/>
    <m/>
    <m/>
    <m/>
    <m/>
    <m/>
    <m/>
    <m/>
    <m/>
    <m/>
    <m/>
    <m/>
    <m/>
    <m/>
    <m/>
    <m/>
    <m/>
    <n v="18.41"/>
    <n v="19553"/>
    <n v="19553"/>
    <x v="2"/>
    <n v="10"/>
    <s v="05:25:53"/>
    <n v="155"/>
    <n v="-41.45"/>
    <n v="213.55"/>
    <x v="24"/>
    <s v="MAXI WIMMER - CL LLANCA"/>
    <s v="EL MOLINO A"/>
    <s v="04:44:26"/>
  </r>
  <r>
    <x v="0"/>
    <x v="0"/>
    <n v="100"/>
    <n v="100"/>
    <s v="AD"/>
    <s v="6"/>
    <x v="0"/>
    <s v=""/>
    <s v=""/>
    <s v="10139724"/>
    <s v="ORLANDO"/>
    <s v="VILLALOBOS"/>
    <m/>
    <s v="SALEM"/>
    <m/>
    <s v=""/>
    <m/>
    <s v=""/>
    <s v="CHL"/>
    <s v=""/>
    <s v="17,79"/>
    <s v="8095"/>
    <m/>
    <s v="00:03:15"/>
    <s v="18,5"/>
    <s v="5838"/>
    <m/>
    <s v="00:02:53"/>
    <s v="19,2"/>
    <s v="5625"/>
    <m/>
    <s v="00:04:17"/>
    <m/>
    <m/>
    <m/>
    <m/>
    <m/>
    <m/>
    <m/>
    <m/>
    <m/>
    <m/>
    <m/>
    <m/>
    <m/>
    <m/>
    <m/>
    <m/>
    <m/>
    <n v="18.41"/>
    <n v="19558"/>
    <n v="19558"/>
    <x v="2"/>
    <n v="11"/>
    <s v="05:25:58"/>
    <n v="150"/>
    <n v="-41.533333333333331"/>
    <n v="208.46666666666667"/>
    <x v="25"/>
    <s v="ORLANDO VILLALOBOS - SALEM"/>
    <s v="EL MOLINO A"/>
    <s v="04:44:26"/>
  </r>
  <r>
    <x v="0"/>
    <x v="0"/>
    <n v="100"/>
    <n v="100"/>
    <s v="AD"/>
    <s v="7"/>
    <x v="0"/>
    <s v=""/>
    <s v=""/>
    <s v="10203378"/>
    <s v="JORGE"/>
    <s v="ESPARZA ROJAS"/>
    <s v="106QO62"/>
    <s v="HF CAIRO"/>
    <m/>
    <s v=""/>
    <m/>
    <s v=""/>
    <s v="CHL"/>
    <s v=""/>
    <s v="18,29"/>
    <s v="7872"/>
    <m/>
    <s v="00:01:48"/>
    <s v="19,74"/>
    <s v="5472"/>
    <m/>
    <s v="00:01:35"/>
    <s v="16,05"/>
    <s v="6731"/>
    <m/>
    <s v="00:05:13"/>
    <m/>
    <m/>
    <m/>
    <m/>
    <m/>
    <m/>
    <m/>
    <m/>
    <m/>
    <m/>
    <m/>
    <m/>
    <m/>
    <m/>
    <m/>
    <m/>
    <m/>
    <n v="17.93"/>
    <n v="20075"/>
    <n v="20075"/>
    <x v="2"/>
    <n v="15"/>
    <s v="05:34:35"/>
    <n v="130"/>
    <n v="-50.15"/>
    <n v="179.85"/>
    <x v="26"/>
    <s v="JORGE ESPARZA ROJAS - HF CAIRO"/>
    <e v="#N/A"/>
    <s v="04:44:26"/>
  </r>
  <r>
    <x v="0"/>
    <x v="0"/>
    <n v="100"/>
    <n v="100"/>
    <s v="AD"/>
    <s v="8"/>
    <x v="0"/>
    <s v=""/>
    <s v=""/>
    <s v="10102392"/>
    <s v="MACARENA"/>
    <s v="SUAZO ZEPEDA"/>
    <s v="107AR30"/>
    <s v="COLIPI"/>
    <m/>
    <s v=""/>
    <m/>
    <s v=""/>
    <s v="CHL"/>
    <s v=""/>
    <s v="16,93"/>
    <s v="8505"/>
    <m/>
    <s v="00:01:21"/>
    <s v="17,52"/>
    <s v="6164"/>
    <m/>
    <s v="00:01:17"/>
    <s v="18,6"/>
    <s v="5808"/>
    <m/>
    <s v="00:03:06"/>
    <m/>
    <m/>
    <m/>
    <m/>
    <m/>
    <m/>
    <m/>
    <m/>
    <m/>
    <m/>
    <m/>
    <m/>
    <m/>
    <m/>
    <m/>
    <m/>
    <m/>
    <n v="17.579999999999998"/>
    <n v="20477"/>
    <n v="20477"/>
    <x v="2"/>
    <n v="20"/>
    <s v="05:41:17"/>
    <n v="105"/>
    <n v="-56.85"/>
    <n v="148.15"/>
    <x v="27"/>
    <s v="MACARENA SUAZO ZEPEDA - COLIPI"/>
    <e v="#N/A"/>
    <s v="04:44:26"/>
  </r>
  <r>
    <x v="0"/>
    <x v="0"/>
    <n v="100"/>
    <n v="100"/>
    <s v="AD"/>
    <s v="9"/>
    <x v="0"/>
    <s v=""/>
    <s v=""/>
    <s v="10168576"/>
    <s v="MAUD"/>
    <s v="BREYNE"/>
    <s v="107IY43"/>
    <s v="CHELLA ANGOSTURA"/>
    <m/>
    <s v=""/>
    <m/>
    <s v=""/>
    <s v="CHL"/>
    <s v=""/>
    <s v="16,85"/>
    <s v="8548"/>
    <m/>
    <s v="00:02:03"/>
    <s v="17,6"/>
    <s v="6138"/>
    <m/>
    <s v="00:01:37"/>
    <s v="18,64"/>
    <s v="5794"/>
    <m/>
    <s v="00:03:45"/>
    <m/>
    <m/>
    <m/>
    <m/>
    <m/>
    <m/>
    <m/>
    <m/>
    <m/>
    <m/>
    <m/>
    <m/>
    <m/>
    <m/>
    <m/>
    <m/>
    <m/>
    <n v="17.579999999999998"/>
    <n v="20480"/>
    <n v="20480"/>
    <x v="2"/>
    <n v="21"/>
    <s v="05:41:20"/>
    <n v="100"/>
    <n v="-56.9"/>
    <n v="143.1"/>
    <x v="28"/>
    <s v="MAUD BREYNE - CHELLA ANGOSTURA"/>
    <e v="#N/A"/>
    <s v="04:44:26"/>
  </r>
  <r>
    <x v="0"/>
    <x v="0"/>
    <n v="100"/>
    <n v="100"/>
    <s v="AD"/>
    <s v="10"/>
    <x v="0"/>
    <s v=""/>
    <s v=""/>
    <s v="10067221"/>
    <s v="OSCAR"/>
    <s v="TAHAN"/>
    <s v="107AR33"/>
    <s v="UMARA"/>
    <m/>
    <s v=""/>
    <m/>
    <s v=""/>
    <s v="CHL"/>
    <s v=""/>
    <s v="16,73"/>
    <s v="8605"/>
    <m/>
    <s v="00:03:03"/>
    <s v="17,78"/>
    <s v="6073"/>
    <m/>
    <s v="00:02:00"/>
    <s v="18,15"/>
    <s v="5950"/>
    <m/>
    <s v="00:03:32"/>
    <m/>
    <m/>
    <m/>
    <m/>
    <m/>
    <m/>
    <m/>
    <m/>
    <m/>
    <m/>
    <m/>
    <m/>
    <m/>
    <m/>
    <m/>
    <m/>
    <m/>
    <n v="17.45"/>
    <n v="20628"/>
    <n v="20628"/>
    <x v="2"/>
    <n v="22"/>
    <s v="05:43:48"/>
    <n v="95"/>
    <n v="-59.366666666666667"/>
    <n v="135.63333333333333"/>
    <x v="29"/>
    <s v="OSCAR TAHAN - UMARA"/>
    <e v="#N/A"/>
    <s v="04:44:26"/>
  </r>
  <r>
    <x v="0"/>
    <x v="0"/>
    <n v="100"/>
    <n v="100"/>
    <s v="AD"/>
    <s v="11"/>
    <x v="0"/>
    <s v=""/>
    <s v=""/>
    <s v="10072686"/>
    <s v="PABLO"/>
    <s v="LLOMPART"/>
    <s v="107AQ56"/>
    <s v="ANCAR FARUK"/>
    <m/>
    <s v=""/>
    <m/>
    <s v=""/>
    <s v="CHL"/>
    <s v=""/>
    <s v="15,82"/>
    <s v="9101"/>
    <m/>
    <s v="00:01:23"/>
    <s v="17,14"/>
    <s v="6300"/>
    <m/>
    <s v="00:01:27"/>
    <s v="18,01"/>
    <s v="5997"/>
    <m/>
    <s v="00:04:46"/>
    <m/>
    <m/>
    <m/>
    <m/>
    <m/>
    <m/>
    <m/>
    <m/>
    <m/>
    <m/>
    <m/>
    <m/>
    <m/>
    <m/>
    <m/>
    <m/>
    <m/>
    <n v="16.82"/>
    <n v="21398"/>
    <n v="21398"/>
    <x v="2"/>
    <n v="25"/>
    <s v="05:56:38"/>
    <n v="80"/>
    <n v="-72.2"/>
    <n v="107.8"/>
    <x v="30"/>
    <s v="PABLO LLOMPART - ANCAR FARUK"/>
    <s v="EL QUILLAY"/>
    <s v="04:44:26"/>
  </r>
  <r>
    <x v="0"/>
    <x v="0"/>
    <n v="100"/>
    <n v="100"/>
    <s v="AD"/>
    <s v="12"/>
    <x v="0"/>
    <s v=""/>
    <s v=""/>
    <s v="10151828"/>
    <s v="EDUARDO"/>
    <s v="BAEZA"/>
    <m/>
    <s v="ALIBABA"/>
    <m/>
    <s v=""/>
    <m/>
    <s v=""/>
    <s v="CHL"/>
    <s v=""/>
    <s v="16,29"/>
    <s v="8839"/>
    <m/>
    <s v="00:02:51"/>
    <s v="16,73"/>
    <s v="6457"/>
    <m/>
    <s v="00:01:46"/>
    <s v="16,33"/>
    <s v="6613"/>
    <m/>
    <s v="00:02:18"/>
    <m/>
    <m/>
    <m/>
    <m/>
    <m/>
    <m/>
    <m/>
    <m/>
    <m/>
    <m/>
    <m/>
    <m/>
    <m/>
    <m/>
    <m/>
    <m/>
    <m/>
    <n v="16.43"/>
    <n v="21909"/>
    <n v="21909"/>
    <x v="2"/>
    <n v="27"/>
    <s v="06:05:09"/>
    <n v="70"/>
    <n v="-80.716666666666669"/>
    <n v="99.999999880000004"/>
    <x v="31"/>
    <s v="EDUARDO BAEZA - ALIBABA"/>
    <e v="#N/A"/>
    <s v="04:44:26"/>
  </r>
  <r>
    <x v="0"/>
    <x v="0"/>
    <n v="100"/>
    <n v="100"/>
    <s v="AD"/>
    <s v="13"/>
    <x v="0"/>
    <s v=""/>
    <s v=""/>
    <s v="10247325"/>
    <s v="MATIAS "/>
    <s v="LILLO"/>
    <s v="107IY57"/>
    <s v="BELLA"/>
    <m/>
    <s v=""/>
    <m/>
    <s v=""/>
    <s v="CHL"/>
    <s v=""/>
    <s v="16,28"/>
    <s v="8847"/>
    <m/>
    <s v="00:02:57"/>
    <s v="16,67"/>
    <s v="6477"/>
    <m/>
    <s v="00:02:17"/>
    <s v="16,38"/>
    <s v="6593"/>
    <m/>
    <s v="00:03:26"/>
    <m/>
    <m/>
    <m/>
    <m/>
    <m/>
    <m/>
    <m/>
    <m/>
    <m/>
    <m/>
    <m/>
    <m/>
    <m/>
    <m/>
    <m/>
    <m/>
    <m/>
    <n v="16.43"/>
    <n v="21917"/>
    <n v="21917"/>
    <x v="2"/>
    <n v="28"/>
    <s v="06:05:17"/>
    <n v="65"/>
    <n v="-80.849999999999994"/>
    <n v="99.999999869999996"/>
    <x v="32"/>
    <s v="MATIAS  LILLO - BELLA"/>
    <e v="#N/A"/>
    <s v="04:44:26"/>
  </r>
  <r>
    <x v="0"/>
    <x v="0"/>
    <n v="100"/>
    <n v="100"/>
    <s v="AD"/>
    <s v="14"/>
    <x v="1"/>
    <s v=""/>
    <s v=""/>
    <s v="10036495"/>
    <s v="ANDRE"/>
    <s v="ALVAREZ"/>
    <s v="107IY42"/>
    <s v="TOBA ASTURIAS"/>
    <m/>
    <s v=""/>
    <m/>
    <s v=""/>
    <s v="CHL"/>
    <s v=""/>
    <s v="18,8"/>
    <s v="7660"/>
    <m/>
    <s v="00:03:53"/>
    <s v="18,25"/>
    <s v="5917"/>
    <m/>
    <s v="00:03:12"/>
    <s v="19,74"/>
    <s v="5470"/>
    <s v="FNR"/>
    <s v="00:17:59"/>
    <m/>
    <m/>
    <m/>
    <m/>
    <m/>
    <m/>
    <m/>
    <m/>
    <m/>
    <m/>
    <m/>
    <m/>
    <m/>
    <m/>
    <m/>
    <m/>
    <m/>
    <n v="18.899999999999999"/>
    <n v="19047"/>
    <s v="NA"/>
    <x v="2"/>
    <s v="NA"/>
    <s v="NA"/>
    <n v="0"/>
    <e v="#VALUE!"/>
    <n v="0"/>
    <x v="6"/>
    <s v="ANDRE ALVAREZ - TOBA ASTURIAS"/>
    <e v="#N/A"/>
    <s v="04:44:26"/>
  </r>
  <r>
    <x v="0"/>
    <x v="0"/>
    <n v="100"/>
    <n v="100"/>
    <s v="AD"/>
    <s v="15"/>
    <x v="1"/>
    <s v=""/>
    <s v=""/>
    <s v="10017622"/>
    <s v="DANIEL"/>
    <s v="OLIVARES"/>
    <s v="107IZ54"/>
    <s v="SAYEN DV"/>
    <m/>
    <s v=""/>
    <m/>
    <s v=""/>
    <s v="COL"/>
    <s v=""/>
    <s v="18,76"/>
    <s v="7675"/>
    <m/>
    <s v="00:01:11"/>
    <s v="18,34"/>
    <s v="5890"/>
    <m/>
    <s v="00:02:58"/>
    <s v="15,98"/>
    <s v="6757"/>
    <s v="FTQ GA"/>
    <s v="00:05:05"/>
    <m/>
    <m/>
    <m/>
    <m/>
    <m/>
    <m/>
    <m/>
    <m/>
    <m/>
    <m/>
    <m/>
    <m/>
    <m/>
    <m/>
    <m/>
    <m/>
    <m/>
    <n v="17.71"/>
    <n v="20322"/>
    <s v="NA"/>
    <x v="2"/>
    <s v="NA"/>
    <s v="NA"/>
    <n v="0"/>
    <e v="#VALUE!"/>
    <n v="0"/>
    <x v="33"/>
    <s v="DANIEL OLIVARES - SAYEN DV"/>
    <e v="#N/A"/>
    <s v="04:44:26"/>
  </r>
  <r>
    <x v="0"/>
    <x v="0"/>
    <n v="100"/>
    <n v="100"/>
    <s v="AD"/>
    <s v="16"/>
    <x v="1"/>
    <s v=""/>
    <s v=""/>
    <s v="10078544"/>
    <s v="MAURICIO"/>
    <s v="GONZALEZ"/>
    <s v="107JA67"/>
    <s v="POZO BRUJO HUINCA"/>
    <m/>
    <s v=""/>
    <m/>
    <s v=""/>
    <s v="CHL"/>
    <s v=""/>
    <s v="16,65"/>
    <s v="8647"/>
    <m/>
    <s v="00:04:11"/>
    <s v="17,64"/>
    <s v="6121"/>
    <m/>
    <s v="00:03:28"/>
    <s v="18,02"/>
    <s v="5992"/>
    <s v="FTQ MI"/>
    <s v=""/>
    <m/>
    <m/>
    <m/>
    <m/>
    <m/>
    <m/>
    <m/>
    <m/>
    <m/>
    <m/>
    <m/>
    <m/>
    <m/>
    <m/>
    <m/>
    <m/>
    <m/>
    <n v="17.34"/>
    <n v="20760"/>
    <s v="NA"/>
    <x v="2"/>
    <s v="NA"/>
    <s v="NA"/>
    <n v="0"/>
    <e v="#VALUE!"/>
    <n v="0"/>
    <x v="34"/>
    <s v="MAURICIO GONZALEZ - POZO BRUJO HUINCA"/>
    <e v="#N/A"/>
    <s v="04:44:26"/>
  </r>
  <r>
    <x v="0"/>
    <x v="0"/>
    <n v="100"/>
    <n v="100"/>
    <s v="AD"/>
    <s v="17"/>
    <x v="1"/>
    <s v=""/>
    <s v=""/>
    <s v="10092659"/>
    <s v="JOSEFINA"/>
    <s v="MATURANA FELL"/>
    <s v="105KJ14"/>
    <s v="SUFFA"/>
    <m/>
    <s v=""/>
    <m/>
    <s v=""/>
    <s v="CHL"/>
    <s v=""/>
    <s v="19,07"/>
    <s v="7553"/>
    <m/>
    <s v="00:01:58"/>
    <s v="18,76"/>
    <s v="5756"/>
    <s v="FTQ GA"/>
    <s v="00:02:42"/>
    <m/>
    <m/>
    <m/>
    <m/>
    <m/>
    <m/>
    <m/>
    <m/>
    <m/>
    <m/>
    <m/>
    <m/>
    <m/>
    <m/>
    <m/>
    <m/>
    <m/>
    <m/>
    <m/>
    <m/>
    <m/>
    <n v="18.93"/>
    <n v="13309"/>
    <s v="NA"/>
    <x v="2"/>
    <s v="NA"/>
    <s v="NA"/>
    <n v="0"/>
    <e v="#VALUE!"/>
    <n v="0"/>
    <x v="35"/>
    <s v="JOSEFINA MATURANA FELL - SUFFA"/>
    <s v="TOBA ENDURANCE"/>
    <s v="04:44:26"/>
  </r>
  <r>
    <x v="0"/>
    <x v="0"/>
    <n v="100"/>
    <n v="100"/>
    <s v="AD"/>
    <s v="18"/>
    <x v="1"/>
    <s v=""/>
    <s v=""/>
    <s v="10078206"/>
    <s v="CARLA"/>
    <s v="O'NELL"/>
    <s v="107IZ55"/>
    <s v="FOLCA"/>
    <m/>
    <s v=""/>
    <m/>
    <s v=""/>
    <s v="CHL"/>
    <s v=""/>
    <s v="17,93"/>
    <s v="8029"/>
    <m/>
    <s v="00:04:19"/>
    <s v="18,83"/>
    <s v="5737"/>
    <m/>
    <s v="00:08:29"/>
    <m/>
    <m/>
    <m/>
    <m/>
    <m/>
    <m/>
    <m/>
    <m/>
    <m/>
    <m/>
    <m/>
    <m/>
    <m/>
    <m/>
    <m/>
    <m/>
    <m/>
    <m/>
    <m/>
    <m/>
    <m/>
    <n v="18.309999999999999"/>
    <n v="13766"/>
    <s v="NA"/>
    <x v="2"/>
    <s v="NA"/>
    <s v="NA"/>
    <n v="0"/>
    <e v="#VALUE!"/>
    <n v="0"/>
    <x v="36"/>
    <s v="CARLA O'NELL - FOLCA"/>
    <s v="EL MOLINO B"/>
    <s v="04:44:26"/>
  </r>
  <r>
    <x v="0"/>
    <x v="0"/>
    <n v="100"/>
    <n v="100"/>
    <s v="AD"/>
    <s v="19"/>
    <x v="1"/>
    <s v=""/>
    <s v=""/>
    <s v="10045218"/>
    <s v="ALVARO"/>
    <s v="LLOMPART GRIMM"/>
    <s v="107AX06"/>
    <s v="HLS ELEKTRA"/>
    <m/>
    <s v=""/>
    <m/>
    <s v=""/>
    <s v="CHL"/>
    <s v=""/>
    <s v="15,88"/>
    <s v="9070"/>
    <m/>
    <s v="00:00:59"/>
    <m/>
    <m/>
    <m/>
    <m/>
    <m/>
    <m/>
    <m/>
    <m/>
    <m/>
    <m/>
    <m/>
    <m/>
    <m/>
    <m/>
    <m/>
    <m/>
    <m/>
    <m/>
    <m/>
    <m/>
    <m/>
    <m/>
    <m/>
    <m/>
    <m/>
    <n v="15.88"/>
    <n v="9070"/>
    <s v="NA"/>
    <x v="2"/>
    <s v="NA"/>
    <s v="NA"/>
    <n v="0"/>
    <e v="#VALUE!"/>
    <n v="0"/>
    <x v="37"/>
    <s v="ALVARO LLOMPART GRIMM - HLS ELEKTRA"/>
    <e v="#N/A"/>
    <s v="04:44:26"/>
  </r>
  <r>
    <x v="0"/>
    <x v="0"/>
    <n v="100"/>
    <n v="100"/>
    <s v="YR"/>
    <s v="1"/>
    <x v="0"/>
    <s v=""/>
    <s v=""/>
    <s v="10172600"/>
    <s v="JESUS Maximiliano"/>
    <s v="CERPA VERA"/>
    <s v="105UH26"/>
    <s v="HLS FLOR DE CACHA"/>
    <m/>
    <s v=""/>
    <m/>
    <s v=""/>
    <s v="CHL"/>
    <s v=""/>
    <s v="19,1"/>
    <s v="7538"/>
    <m/>
    <s v="00:05:45"/>
    <s v="22,31"/>
    <s v="4840"/>
    <m/>
    <s v="00:05:00"/>
    <s v="23,04"/>
    <s v="4688"/>
    <m/>
    <s v="00:10:51"/>
    <m/>
    <m/>
    <m/>
    <m/>
    <m/>
    <m/>
    <m/>
    <m/>
    <m/>
    <m/>
    <m/>
    <m/>
    <m/>
    <m/>
    <m/>
    <m/>
    <m/>
    <n v="21.09"/>
    <n v="17066"/>
    <n v="17066"/>
    <x v="3"/>
    <n v="1"/>
    <s v="04:44:26"/>
    <n v="200"/>
    <n v="0"/>
    <n v="300"/>
    <x v="16"/>
    <s v="JESUS MAXIMILIANO CERPA VERA - HLS FLOR DE CACHA"/>
    <e v="#N/A"/>
    <s v="04:44:26"/>
  </r>
  <r>
    <x v="0"/>
    <x v="0"/>
    <n v="100"/>
    <n v="100"/>
    <s v="YR"/>
    <s v="2"/>
    <x v="0"/>
    <s v=""/>
    <s v=""/>
    <s v="10247115"/>
    <s v="FERNANDA"/>
    <s v="TORRES HORTA"/>
    <s v="107IY31"/>
    <s v="LO CAMPO ELECTRA"/>
    <m/>
    <s v=""/>
    <m/>
    <s v=""/>
    <s v="CHL"/>
    <s v=""/>
    <s v="18,86"/>
    <s v="7636"/>
    <m/>
    <s v="00:00:52"/>
    <s v="22,98"/>
    <s v="4700"/>
    <m/>
    <s v="00:01:01"/>
    <s v="21,54"/>
    <s v="5015"/>
    <m/>
    <s v="00:10:23"/>
    <m/>
    <m/>
    <m/>
    <m/>
    <m/>
    <m/>
    <m/>
    <m/>
    <m/>
    <m/>
    <m/>
    <m/>
    <m/>
    <m/>
    <m/>
    <m/>
    <m/>
    <n v="20.75"/>
    <n v="17351"/>
    <n v="17351"/>
    <x v="3"/>
    <n v="2"/>
    <s v="04:49:11"/>
    <n v="195"/>
    <n v="-4.75"/>
    <n v="290.25"/>
    <x v="38"/>
    <s v="FERNANDA TORRES HORTA - LO CAMPO ELECTRA"/>
    <e v="#N/A"/>
    <s v="04:44:26"/>
  </r>
  <r>
    <x v="0"/>
    <x v="0"/>
    <n v="100"/>
    <n v="100"/>
    <s v="YR"/>
    <s v="3"/>
    <x v="0"/>
    <s v=""/>
    <s v=""/>
    <s v="10247228"/>
    <s v="LUCIANO"/>
    <s v="CACERES"/>
    <s v="107IZ58"/>
    <s v="TOBA ESPIRTU"/>
    <m/>
    <s v=""/>
    <m/>
    <s v=""/>
    <s v="CHL"/>
    <s v=""/>
    <s v="18,66"/>
    <s v="7716"/>
    <m/>
    <s v="00:02:05"/>
    <s v="18,37"/>
    <s v="5878"/>
    <m/>
    <s v="00:02:32"/>
    <s v="19,81"/>
    <s v="5452"/>
    <m/>
    <s v="00:06:46"/>
    <m/>
    <m/>
    <m/>
    <m/>
    <m/>
    <m/>
    <m/>
    <m/>
    <m/>
    <m/>
    <m/>
    <m/>
    <m/>
    <m/>
    <m/>
    <m/>
    <m/>
    <n v="18.899999999999999"/>
    <n v="19046"/>
    <n v="19046"/>
    <x v="3"/>
    <n v="7"/>
    <s v="05:17:26"/>
    <n v="170"/>
    <n v="-33"/>
    <n v="237"/>
    <x v="39"/>
    <s v="LUCIANO CACERES - TOBA ESPIRTU"/>
    <e v="#N/A"/>
    <s v="04:44:26"/>
  </r>
  <r>
    <x v="0"/>
    <x v="0"/>
    <n v="100"/>
    <n v="100"/>
    <s v="YR"/>
    <s v="4"/>
    <x v="0"/>
    <s v=""/>
    <s v=""/>
    <s v="10247223"/>
    <s v="AGUSTIN"/>
    <s v="ARENAS"/>
    <s v="107IY59"/>
    <s v="RAISA"/>
    <m/>
    <s v=""/>
    <m/>
    <s v=""/>
    <s v="CHL"/>
    <s v=""/>
    <s v="18,72"/>
    <s v="7691"/>
    <m/>
    <s v="00:01:44"/>
    <s v="18,48"/>
    <s v="5844"/>
    <m/>
    <s v="00:01:26"/>
    <s v="19,54"/>
    <s v="5528"/>
    <m/>
    <s v="00:06:47"/>
    <m/>
    <m/>
    <m/>
    <m/>
    <m/>
    <m/>
    <m/>
    <m/>
    <m/>
    <m/>
    <m/>
    <m/>
    <m/>
    <m/>
    <m/>
    <m/>
    <m/>
    <n v="18.88"/>
    <n v="19063"/>
    <n v="19063"/>
    <x v="3"/>
    <n v="8"/>
    <s v="05:17:43"/>
    <n v="165"/>
    <n v="-33.283333333333331"/>
    <n v="231.71666666666667"/>
    <x v="40"/>
    <s v="AGUSTIN ARENAS - RAISA"/>
    <e v="#N/A"/>
    <s v="04:44:26"/>
  </r>
  <r>
    <x v="0"/>
    <x v="0"/>
    <n v="100"/>
    <n v="100"/>
    <s v="YR"/>
    <s v="5"/>
    <x v="0"/>
    <s v=""/>
    <s v=""/>
    <s v="10183943"/>
    <s v="ELISA "/>
    <s v="RIOS GARCIA HUIDOBRO"/>
    <s v="107IZ51"/>
    <s v="SI SUEÑO"/>
    <m/>
    <s v=""/>
    <m/>
    <s v=""/>
    <s v="CHL"/>
    <s v=""/>
    <s v="17,65"/>
    <s v="8158"/>
    <m/>
    <s v="00:01:43"/>
    <s v="19,28"/>
    <s v="5602"/>
    <m/>
    <s v="00:03:02"/>
    <s v="18,68"/>
    <s v="5783"/>
    <m/>
    <s v="00:05:27"/>
    <m/>
    <m/>
    <m/>
    <m/>
    <m/>
    <m/>
    <m/>
    <m/>
    <m/>
    <m/>
    <m/>
    <m/>
    <m/>
    <m/>
    <m/>
    <m/>
    <m/>
    <n v="18.420000000000002"/>
    <n v="19543"/>
    <n v="19543"/>
    <x v="3"/>
    <n v="9"/>
    <s v="05:25:43"/>
    <n v="160"/>
    <n v="-41.283333333333331"/>
    <n v="218.71666666666667"/>
    <x v="41"/>
    <s v="ELISA  RIOS GARCIA HUIDOBRO - SI SUEÑO"/>
    <e v="#N/A"/>
    <s v="04:44:26"/>
  </r>
  <r>
    <x v="0"/>
    <x v="0"/>
    <n v="100"/>
    <n v="100"/>
    <s v="YR"/>
    <s v="6"/>
    <x v="0"/>
    <s v=""/>
    <s v=""/>
    <s v="10160530"/>
    <s v="VICENTE "/>
    <s v="LARRAIN ARJONA"/>
    <s v="107JA66"/>
    <s v="TIA HAYDEE"/>
    <m/>
    <s v=""/>
    <m/>
    <s v=""/>
    <s v="CHL"/>
    <s v=""/>
    <s v="17,68"/>
    <s v="8147"/>
    <m/>
    <s v="00:01:25"/>
    <s v="19,54"/>
    <s v="5526"/>
    <m/>
    <s v="00:01:33"/>
    <s v="18,33"/>
    <s v="5893"/>
    <m/>
    <s v="00:02:45"/>
    <m/>
    <m/>
    <m/>
    <m/>
    <m/>
    <m/>
    <m/>
    <m/>
    <m/>
    <m/>
    <m/>
    <m/>
    <m/>
    <m/>
    <m/>
    <m/>
    <m/>
    <n v="18.399999999999999"/>
    <n v="19566"/>
    <n v="19566"/>
    <x v="3"/>
    <n v="12"/>
    <s v="05:26:06"/>
    <n v="145"/>
    <n v="-41.666666666666664"/>
    <n v="203.33333333333334"/>
    <x v="14"/>
    <s v="VICENTE  LARRAIN ARJONA - TIA HAYDEE"/>
    <s v="EL QUILLAY"/>
    <s v="04:44:26"/>
  </r>
  <r>
    <x v="0"/>
    <x v="0"/>
    <n v="100"/>
    <n v="100"/>
    <s v="YR"/>
    <s v="7"/>
    <x v="0"/>
    <s v=""/>
    <s v=""/>
    <s v="10247219"/>
    <s v="AMPARO"/>
    <s v="LOPEZ HORTA"/>
    <s v="106KP67"/>
    <s v="CAL MAR ROLON"/>
    <m/>
    <s v=""/>
    <m/>
    <s v=""/>
    <s v="CHL"/>
    <s v=""/>
    <s v="18,47"/>
    <s v="7795"/>
    <m/>
    <s v="00:03:18"/>
    <s v="18,19"/>
    <s v="5937"/>
    <m/>
    <s v="00:04:41"/>
    <s v="17,46"/>
    <s v="6184"/>
    <m/>
    <s v="00:03:15"/>
    <m/>
    <m/>
    <m/>
    <m/>
    <m/>
    <m/>
    <m/>
    <m/>
    <m/>
    <m/>
    <m/>
    <m/>
    <m/>
    <m/>
    <m/>
    <m/>
    <m/>
    <n v="18.079999999999998"/>
    <n v="19916"/>
    <n v="19916"/>
    <x v="3"/>
    <n v="13"/>
    <s v="05:31:56"/>
    <n v="140"/>
    <n v="-47.5"/>
    <n v="192.5"/>
    <x v="42"/>
    <s v="AMPARO LOPEZ HORTA - CAL MAR ROLON"/>
    <e v="#N/A"/>
    <s v="04:44:26"/>
  </r>
  <r>
    <x v="0"/>
    <x v="0"/>
    <n v="100"/>
    <n v="100"/>
    <s v="YR"/>
    <s v="8"/>
    <x v="0"/>
    <s v=""/>
    <s v=""/>
    <s v="10208558"/>
    <s v="AMELIA "/>
    <s v="LARRAIN"/>
    <m/>
    <s v="Punta del viento Mushali"/>
    <m/>
    <s v=""/>
    <m/>
    <s v=""/>
    <s v="CHL"/>
    <s v=""/>
    <s v="17,61"/>
    <s v="8176"/>
    <m/>
    <s v="00:01:42"/>
    <s v="19,4"/>
    <s v="5568"/>
    <m/>
    <s v="00:02:26"/>
    <s v="17,49"/>
    <s v="6175"/>
    <m/>
    <s v="00:05:50"/>
    <m/>
    <m/>
    <m/>
    <m/>
    <m/>
    <m/>
    <m/>
    <m/>
    <m/>
    <m/>
    <m/>
    <m/>
    <m/>
    <m/>
    <m/>
    <m/>
    <m/>
    <n v="18.07"/>
    <n v="19919"/>
    <n v="19919"/>
    <x v="3"/>
    <n v="14"/>
    <s v="05:31:59"/>
    <n v="135"/>
    <n v="-47.55"/>
    <n v="187.45"/>
    <x v="43"/>
    <s v="AMELIA  LARRAIN - PUNTA DEL VIENTO MUSHALI"/>
    <s v="EL QUILLAY"/>
    <s v="04:44:26"/>
  </r>
  <r>
    <x v="0"/>
    <x v="0"/>
    <n v="100"/>
    <n v="100"/>
    <s v="YR"/>
    <s v="9"/>
    <x v="0"/>
    <s v=""/>
    <s v=""/>
    <s v="10155174"/>
    <s v="CONSUELO"/>
    <s v="MARCHANT CARDENAS"/>
    <m/>
    <s v="Esperanza Mailka"/>
    <m/>
    <s v=""/>
    <m/>
    <s v=""/>
    <s v="CHL"/>
    <s v=""/>
    <s v="17,17"/>
    <s v="8388"/>
    <m/>
    <s v="00:02:51"/>
    <s v="17,9"/>
    <s v="6032"/>
    <m/>
    <s v="00:02:06"/>
    <s v="18,36"/>
    <s v="5881"/>
    <m/>
    <s v="00:03:09"/>
    <m/>
    <m/>
    <m/>
    <m/>
    <m/>
    <m/>
    <m/>
    <m/>
    <m/>
    <m/>
    <m/>
    <m/>
    <m/>
    <m/>
    <m/>
    <m/>
    <m/>
    <n v="17.73"/>
    <n v="20301"/>
    <n v="20301"/>
    <x v="3"/>
    <n v="16"/>
    <s v="05:38:21"/>
    <n v="125"/>
    <n v="-53.916666666666664"/>
    <n v="171.08333333333334"/>
    <x v="44"/>
    <s v="CONSUELO MARCHANT CARDENAS - ESPERANZA MAILKA"/>
    <e v="#N/A"/>
    <s v="04:44:26"/>
  </r>
  <r>
    <x v="0"/>
    <x v="0"/>
    <n v="100"/>
    <n v="100"/>
    <s v="YR"/>
    <s v="10"/>
    <x v="0"/>
    <s v=""/>
    <s v=""/>
    <s v="10108052"/>
    <s v="VICENTE"/>
    <s v="MAYOL Larrain"/>
    <s v="107AQ65"/>
    <s v="CALAFQUEN"/>
    <m/>
    <s v=""/>
    <m/>
    <s v=""/>
    <s v="CHL"/>
    <s v=""/>
    <s v="17,23"/>
    <s v="8356"/>
    <m/>
    <s v="00:02:22"/>
    <s v="17,6"/>
    <s v="6135"/>
    <m/>
    <s v="00:03:12"/>
    <s v="18,58"/>
    <s v="5814"/>
    <m/>
    <s v="00:05:51"/>
    <m/>
    <m/>
    <m/>
    <m/>
    <m/>
    <m/>
    <m/>
    <m/>
    <m/>
    <m/>
    <m/>
    <m/>
    <m/>
    <m/>
    <m/>
    <m/>
    <m/>
    <n v="17.73"/>
    <n v="20305"/>
    <n v="20305"/>
    <x v="3"/>
    <n v="17"/>
    <s v="05:38:25"/>
    <n v="120"/>
    <n v="-53.983333333333334"/>
    <n v="166.01666666666665"/>
    <x v="45"/>
    <s v="VICENTE MAYOL LARRAIN - CALAFQUEN"/>
    <e v="#N/A"/>
    <s v="04:44:26"/>
  </r>
  <r>
    <x v="0"/>
    <x v="0"/>
    <n v="100"/>
    <n v="100"/>
    <s v="YR"/>
    <s v="11"/>
    <x v="0"/>
    <s v=""/>
    <s v=""/>
    <s v="10172596"/>
    <s v="BORJA"/>
    <s v="MAYOL"/>
    <s v="107IY58"/>
    <s v="MALA CAÑA"/>
    <m/>
    <s v=""/>
    <m/>
    <s v=""/>
    <s v="CHL"/>
    <s v=""/>
    <s v="17,3"/>
    <s v="8324"/>
    <m/>
    <s v="00:01:52"/>
    <s v="17,76"/>
    <s v="6080"/>
    <m/>
    <s v="00:01:43"/>
    <s v="18,29"/>
    <s v="5904"/>
    <m/>
    <s v="00:01:59"/>
    <m/>
    <m/>
    <m/>
    <m/>
    <m/>
    <m/>
    <m/>
    <m/>
    <m/>
    <m/>
    <m/>
    <m/>
    <m/>
    <m/>
    <m/>
    <m/>
    <m/>
    <n v="17.73"/>
    <n v="20308"/>
    <n v="20308"/>
    <x v="3"/>
    <n v="18"/>
    <s v="05:38:28"/>
    <n v="115"/>
    <n v="-54.033333333333331"/>
    <n v="160.96666666666667"/>
    <x v="15"/>
    <s v="BORJA MAYOL - MALA CAÑA"/>
    <e v="#N/A"/>
    <s v="04:44:26"/>
  </r>
  <r>
    <x v="0"/>
    <x v="0"/>
    <n v="100"/>
    <n v="100"/>
    <s v="YR"/>
    <s v="12"/>
    <x v="0"/>
    <s v=""/>
    <s v=""/>
    <s v="10247235"/>
    <s v="NICOLAS"/>
    <s v="SILVA"/>
    <s v="107IY41"/>
    <s v="Toba Bronco"/>
    <m/>
    <s v=""/>
    <m/>
    <s v=""/>
    <s v="CHL"/>
    <s v=""/>
    <s v="17,31"/>
    <s v="8318"/>
    <m/>
    <s v="00:12:04"/>
    <s v="17,1"/>
    <s v="6317"/>
    <m/>
    <s v="00:05:32"/>
    <s v="18,91"/>
    <s v="5711"/>
    <m/>
    <s v="00:06:11"/>
    <m/>
    <m/>
    <m/>
    <m/>
    <m/>
    <m/>
    <m/>
    <m/>
    <m/>
    <m/>
    <m/>
    <m/>
    <m/>
    <m/>
    <m/>
    <m/>
    <m/>
    <n v="17.690000000000001"/>
    <n v="20346"/>
    <n v="20346"/>
    <x v="3"/>
    <n v="19"/>
    <s v="05:39:06"/>
    <n v="110"/>
    <n v="-54.666666666666664"/>
    <n v="155.33333333333334"/>
    <x v="46"/>
    <s v="NICOLAS SILVA - TOBA BRONCO"/>
    <e v="#N/A"/>
    <s v="04:44:26"/>
  </r>
  <r>
    <x v="0"/>
    <x v="0"/>
    <n v="100"/>
    <n v="100"/>
    <s v="YR"/>
    <s v="13"/>
    <x v="0"/>
    <s v=""/>
    <s v=""/>
    <s v="10222924"/>
    <s v="RAFAELA"/>
    <s v="CORTES"/>
    <s v="107AR39"/>
    <s v="ZINGARA"/>
    <m/>
    <s v=""/>
    <m/>
    <s v=""/>
    <s v="CHL"/>
    <s v=""/>
    <s v="17,09"/>
    <s v="8424"/>
    <m/>
    <s v="00:03:07"/>
    <s v="18,31"/>
    <s v="5900"/>
    <m/>
    <s v="00:01:58"/>
    <s v="17,11"/>
    <s v="6312"/>
    <m/>
    <s v="00:02:23"/>
    <m/>
    <m/>
    <m/>
    <m/>
    <m/>
    <m/>
    <m/>
    <m/>
    <m/>
    <m/>
    <m/>
    <m/>
    <m/>
    <m/>
    <m/>
    <m/>
    <m/>
    <n v="17.45"/>
    <n v="20636"/>
    <n v="20636"/>
    <x v="3"/>
    <n v="23"/>
    <s v="05:43:56"/>
    <n v="90"/>
    <n v="-59.5"/>
    <n v="130.5"/>
    <x v="47"/>
    <s v="RAFAELA CORTES - ZINGARA"/>
    <e v="#N/A"/>
    <s v="04:44:26"/>
  </r>
  <r>
    <x v="0"/>
    <x v="0"/>
    <n v="100"/>
    <n v="100"/>
    <s v="YR"/>
    <s v="14"/>
    <x v="0"/>
    <s v=""/>
    <s v=""/>
    <s v="10222923"/>
    <s v="JOSEFA"/>
    <s v="AGUILERA"/>
    <s v="107AR37"/>
    <s v="SULTAN AUGUSTO"/>
    <m/>
    <s v=""/>
    <m/>
    <s v=""/>
    <s v="CHL"/>
    <s v=""/>
    <s v="17,07"/>
    <s v="8435"/>
    <m/>
    <s v="00:03:15"/>
    <s v="17,77"/>
    <s v="6076"/>
    <m/>
    <s v="00:05:09"/>
    <s v="17,63"/>
    <s v="6127"/>
    <m/>
    <s v="00:05:05"/>
    <m/>
    <m/>
    <m/>
    <m/>
    <m/>
    <m/>
    <m/>
    <m/>
    <m/>
    <m/>
    <m/>
    <m/>
    <m/>
    <m/>
    <m/>
    <m/>
    <m/>
    <n v="17.440000000000001"/>
    <n v="20638"/>
    <n v="20638"/>
    <x v="3"/>
    <n v="24"/>
    <s v="05:43:58"/>
    <n v="85"/>
    <n v="-59.533333333333331"/>
    <n v="125.46666666666667"/>
    <x v="48"/>
    <s v="JOSEFA AGUILERA - SULTAN AUGUSTO"/>
    <s v="RINCONADA B"/>
    <s v="04:44:26"/>
  </r>
  <r>
    <x v="0"/>
    <x v="0"/>
    <n v="100"/>
    <n v="100"/>
    <s v="YR"/>
    <s v="15"/>
    <x v="0"/>
    <s v=""/>
    <s v=""/>
    <s v="10172476"/>
    <s v="FLORENCIA"/>
    <s v="CARDONE ALMARZA"/>
    <s v="107IZ60"/>
    <s v="MUSKARI"/>
    <m/>
    <s v=""/>
    <m/>
    <s v=""/>
    <s v="CHL"/>
    <s v=""/>
    <s v="15,25"/>
    <s v="9441"/>
    <m/>
    <s v="00:09:01"/>
    <s v="17,98"/>
    <s v="6008"/>
    <m/>
    <s v="00:03:55"/>
    <s v="18,12"/>
    <s v="5960"/>
    <m/>
    <s v="00:17:53"/>
    <m/>
    <m/>
    <m/>
    <m/>
    <m/>
    <m/>
    <m/>
    <m/>
    <m/>
    <m/>
    <m/>
    <m/>
    <m/>
    <m/>
    <m/>
    <m/>
    <m/>
    <n v="16.82"/>
    <n v="21409"/>
    <n v="21409"/>
    <x v="3"/>
    <n v="26"/>
    <s v="05:56:49"/>
    <n v="75"/>
    <n v="-72.383333333333326"/>
    <n v="102.61666666666667"/>
    <x v="19"/>
    <s v="FLORENCIA CARDONE ALMARZA - MUSKARI"/>
    <e v="#N/A"/>
    <s v="04:44:26"/>
  </r>
  <r>
    <x v="0"/>
    <x v="0"/>
    <n v="100"/>
    <n v="100"/>
    <s v="YR"/>
    <s v="16"/>
    <x v="1"/>
    <s v=""/>
    <s v=""/>
    <s v="10141895"/>
    <s v="CRISTOBAL"/>
    <s v="LARRAIN ARJONA"/>
    <m/>
    <s v="POZO BRUJO ITAHUE"/>
    <m/>
    <s v=""/>
    <m/>
    <s v=""/>
    <s v="CHL"/>
    <s v=""/>
    <s v="17,69"/>
    <s v="8141"/>
    <m/>
    <s v="00:01:30"/>
    <s v="19,53"/>
    <s v="5529"/>
    <s v="RET"/>
    <s v="00:01:35"/>
    <m/>
    <m/>
    <m/>
    <m/>
    <m/>
    <m/>
    <m/>
    <m/>
    <m/>
    <m/>
    <m/>
    <m/>
    <m/>
    <m/>
    <m/>
    <m/>
    <m/>
    <m/>
    <m/>
    <m/>
    <m/>
    <n v="18.43"/>
    <n v="13670"/>
    <s v="NA"/>
    <x v="3"/>
    <s v="NA"/>
    <s v="NA"/>
    <n v="0"/>
    <e v="#VALUE!"/>
    <n v="0"/>
    <x v="12"/>
    <s v="CRISTOBAL LARRAIN ARJONA - POZO BRUJO ITAHUE"/>
    <s v="EL QUILLAY"/>
    <s v="04:44:26"/>
  </r>
  <r>
    <x v="0"/>
    <x v="0"/>
    <n v="100"/>
    <n v="100"/>
    <s v="YR"/>
    <s v="17"/>
    <x v="1"/>
    <s v=""/>
    <s v=""/>
    <s v="10192484"/>
    <s v="FLORENCIA CATALINA"/>
    <s v="CERPA VERA"/>
    <s v="106KU10"/>
    <s v="DESPERADO"/>
    <m/>
    <s v=""/>
    <m/>
    <s v=""/>
    <s v="CHL"/>
    <s v=""/>
    <s v="18,62"/>
    <s v="7732"/>
    <m/>
    <s v="00:02:20"/>
    <s v="18,11"/>
    <s v="5965"/>
    <m/>
    <s v="00:04:13"/>
    <m/>
    <m/>
    <m/>
    <m/>
    <m/>
    <m/>
    <m/>
    <m/>
    <m/>
    <m/>
    <m/>
    <m/>
    <m/>
    <m/>
    <m/>
    <m/>
    <m/>
    <m/>
    <m/>
    <m/>
    <m/>
    <n v="18.399999999999999"/>
    <n v="13697"/>
    <s v="NA"/>
    <x v="3"/>
    <s v="NA"/>
    <s v="NA"/>
    <n v="0"/>
    <e v="#VALUE!"/>
    <n v="0"/>
    <x v="49"/>
    <s v="FLORENCIA CATALINA CERPA VERA - DESPERADO"/>
    <e v="#N/A"/>
    <s v="04:44:26"/>
  </r>
  <r>
    <x v="0"/>
    <x v="0"/>
    <n v="100"/>
    <n v="100"/>
    <s v="YR"/>
    <s v="18"/>
    <x v="1"/>
    <s v=""/>
    <s v=""/>
    <s v="10247116"/>
    <s v="PIA"/>
    <s v="SANCHEZ"/>
    <s v="107IZ56"/>
    <s v="ADYRA DV"/>
    <m/>
    <s v=""/>
    <m/>
    <s v=""/>
    <s v="CHL"/>
    <s v=""/>
    <s v="17,47"/>
    <s v="8242"/>
    <m/>
    <s v="00:07:29"/>
    <s v="14,4"/>
    <s v="7501"/>
    <s v="RET"/>
    <s v="00:08:39"/>
    <m/>
    <m/>
    <m/>
    <m/>
    <m/>
    <m/>
    <m/>
    <m/>
    <m/>
    <m/>
    <m/>
    <m/>
    <m/>
    <m/>
    <m/>
    <m/>
    <m/>
    <m/>
    <m/>
    <m/>
    <m/>
    <n v="16.010000000000002"/>
    <n v="15743"/>
    <s v="NA"/>
    <x v="3"/>
    <s v="NA"/>
    <s v="NA"/>
    <n v="0"/>
    <e v="#VALUE!"/>
    <n v="0"/>
    <x v="50"/>
    <s v="PIA SANCHEZ - ADYRA DV"/>
    <e v="#N/A"/>
    <s v="04:44:26"/>
  </r>
  <r>
    <x v="0"/>
    <x v="1"/>
    <n v="80"/>
    <n v="80"/>
    <s v="AD"/>
    <s v="1"/>
    <x v="0"/>
    <s v=""/>
    <s v=""/>
    <s v="10018246"/>
    <s v="JUAN FRANCISCO"/>
    <s v="DEL CANTO"/>
    <m/>
    <s v="CHACOLI"/>
    <m/>
    <s v=""/>
    <m/>
    <s v=""/>
    <s v="CHL"/>
    <s v=""/>
    <s v="09:30:00"/>
    <s v="11:21:07"/>
    <s v="11:23:33"/>
    <s v="15,85"/>
    <s v="16,2"/>
    <s v="6813"/>
    <m/>
    <s v="11:53:33"/>
    <s v="13:42:42"/>
    <s v="13:44:13"/>
    <s v="16,27"/>
    <s v="16,49"/>
    <s v="6640"/>
    <m/>
    <s v="14:24:13"/>
    <s v="15:35:35"/>
    <s v="15:37:42"/>
    <s v="16,33"/>
    <s v="16,81"/>
    <s v="4409"/>
    <m/>
    <m/>
    <m/>
    <m/>
    <m/>
    <m/>
    <m/>
    <m/>
    <m/>
    <n v="16.46"/>
    <n v="17862"/>
    <n v="17862"/>
    <x v="4"/>
    <n v="1"/>
    <s v="04:57:42"/>
    <n v="200"/>
    <n v="0"/>
    <n v="280"/>
    <x v="51"/>
    <s v="JUAN FRANCISCO DEL CANTO - CHACOLI"/>
    <e v="#N/A"/>
    <s v="04:57:42"/>
  </r>
  <r>
    <x v="0"/>
    <x v="1"/>
    <n v="80"/>
    <n v="80"/>
    <s v="AD"/>
    <s v="2"/>
    <x v="0"/>
    <s v=""/>
    <s v=""/>
    <m/>
    <s v="ANDRES "/>
    <s v="POBLETE SALCEDO"/>
    <s v="106FS86"/>
    <s v="GARROCHA"/>
    <m/>
    <s v=""/>
    <m/>
    <s v=""/>
    <s v="CHL"/>
    <s v=""/>
    <s v="09:30:00"/>
    <s v="11:09:44"/>
    <s v="11:16:14"/>
    <s v="16,94"/>
    <s v="18,05"/>
    <s v="6374"/>
    <m/>
    <s v="11:46:14"/>
    <s v="13:42:40"/>
    <s v="13:44:24"/>
    <s v="15,23"/>
    <s v="15,46"/>
    <s v="7090"/>
    <m/>
    <s v="14:24:24"/>
    <s v="15:37:27"/>
    <s v="15:40:08"/>
    <s v="15,85"/>
    <s v="16,43"/>
    <s v="4544"/>
    <m/>
    <m/>
    <m/>
    <m/>
    <m/>
    <m/>
    <m/>
    <m/>
    <m/>
    <n v="16.600000000000001"/>
    <n v="18008"/>
    <n v="18008"/>
    <x v="4"/>
    <n v="2"/>
    <s v="05:00:08"/>
    <n v="195"/>
    <n v="-2.4333333333333336"/>
    <n v="272.56666666666666"/>
    <x v="52"/>
    <s v="ANDRES  POBLETE SALCEDO - GARROCHA"/>
    <e v="#N/A"/>
    <s v="04:57:42"/>
  </r>
  <r>
    <x v="0"/>
    <x v="1"/>
    <n v="80"/>
    <n v="80"/>
    <s v="AD"/>
    <s v="3"/>
    <x v="0"/>
    <s v=""/>
    <s v=""/>
    <s v="10063169"/>
    <s v="RAIMUNDO"/>
    <s v="UNDURRAGA MUJICA"/>
    <s v="107KA91"/>
    <s v="KHALMA"/>
    <m/>
    <s v=""/>
    <m/>
    <s v=""/>
    <s v="CHL"/>
    <s v=""/>
    <s v="09:30:00"/>
    <s v="11:22:35"/>
    <s v="11:23:39"/>
    <s v="15,84"/>
    <s v="15,99"/>
    <s v="6819"/>
    <m/>
    <s v="11:53:39"/>
    <s v="13:48:15"/>
    <s v="13:49:20"/>
    <s v="15,56"/>
    <s v="15,71"/>
    <s v="6941"/>
    <m/>
    <s v="14:29:20"/>
    <s v="15:43:44"/>
    <s v="15:46:11"/>
    <s v="15,61"/>
    <s v="16,13"/>
    <s v="4611"/>
    <m/>
    <m/>
    <m/>
    <m/>
    <m/>
    <m/>
    <m/>
    <m/>
    <m/>
    <n v="15.92"/>
    <n v="18371"/>
    <n v="18371"/>
    <x v="4"/>
    <n v="3"/>
    <s v="05:06:11"/>
    <n v="190"/>
    <n v="-8.4833333333333325"/>
    <n v="261.51666666666665"/>
    <x v="53"/>
    <s v="RAIMUNDO UNDURRAGA MUJICA - KHALMA"/>
    <e v="#N/A"/>
    <s v="04:57:42"/>
  </r>
  <r>
    <x v="0"/>
    <x v="1"/>
    <n v="80"/>
    <n v="80"/>
    <s v="AD"/>
    <s v="4"/>
    <x v="0"/>
    <s v=""/>
    <s v=""/>
    <m/>
    <s v="MARIA JOSE"/>
    <s v="QUEZADA"/>
    <s v="107JZ74"/>
    <s v="HL SONJA"/>
    <m/>
    <s v=""/>
    <m/>
    <s v=""/>
    <s v="CHL"/>
    <s v=""/>
    <s v="09:30:00"/>
    <s v="11:20:29"/>
    <s v="11:24:31"/>
    <s v="15,72"/>
    <s v="16,29"/>
    <s v="6871"/>
    <m/>
    <s v="11:54:31"/>
    <s v="13:48:29"/>
    <s v="13:51:25"/>
    <s v="15,4"/>
    <s v="15,79"/>
    <s v="7014"/>
    <m/>
    <s v="14:31:25"/>
    <s v="15:43:49"/>
    <s v="15:46:24"/>
    <s v="16"/>
    <s v="16,57"/>
    <s v="4499"/>
    <m/>
    <m/>
    <m/>
    <m/>
    <m/>
    <m/>
    <m/>
    <m/>
    <m/>
    <n v="16.170000000000002"/>
    <n v="18384"/>
    <n v="18384"/>
    <x v="4"/>
    <n v="4"/>
    <s v="05:06:24"/>
    <n v="185"/>
    <n v="-8.6999999999999993"/>
    <n v="256.3"/>
    <x v="54"/>
    <s v="MARIA JOSE QUEZADA - HL SONJA"/>
    <e v="#N/A"/>
    <s v="04:57:42"/>
  </r>
  <r>
    <x v="0"/>
    <x v="1"/>
    <n v="80"/>
    <n v="80"/>
    <s v="AD"/>
    <s v="5"/>
    <x v="0"/>
    <s v=""/>
    <s v=""/>
    <m/>
    <s v="JOSE IGNACIO"/>
    <s v="POLLONI  VIVERO"/>
    <m/>
    <s v="V-POWER KOSSACK"/>
    <m/>
    <s v=""/>
    <m/>
    <s v=""/>
    <s v="CHL"/>
    <s v=""/>
    <s v="09:30:00"/>
    <s v="11:23:47"/>
    <s v="11:25:30"/>
    <s v="15,58"/>
    <s v="15,82"/>
    <s v="6930"/>
    <m/>
    <s v="11:55:30"/>
    <s v="13:48:18"/>
    <s v="13:51:48"/>
    <s v="15,48"/>
    <s v="15,96"/>
    <s v="6978"/>
    <m/>
    <s v="14:31:48"/>
    <s v="15:46:55"/>
    <s v="15:54:50"/>
    <s v="14,45"/>
    <s v="15,98"/>
    <s v="4982"/>
    <m/>
    <m/>
    <m/>
    <m/>
    <m/>
    <m/>
    <m/>
    <m/>
    <m/>
    <n v="15.91"/>
    <n v="18890"/>
    <n v="18890"/>
    <x v="4"/>
    <n v="7"/>
    <s v="05:14:50"/>
    <n v="170"/>
    <n v="-17.133333333333333"/>
    <n v="232.86666666666667"/>
    <x v="55"/>
    <s v="JOSE IGNACIO POLLONI  VIVERO - V-POWER KOSSACK"/>
    <e v="#N/A"/>
    <s v="04:57:42"/>
  </r>
  <r>
    <x v="0"/>
    <x v="1"/>
    <n v="80"/>
    <n v="80"/>
    <s v="AD"/>
    <s v="6"/>
    <x v="0"/>
    <s v=""/>
    <s v=""/>
    <s v="10222893"/>
    <s v="FELIPE"/>
    <s v="AREVALO"/>
    <m/>
    <s v="FLOR DE PINGO"/>
    <m/>
    <s v=""/>
    <m/>
    <s v=""/>
    <s v="CHL"/>
    <s v=""/>
    <s v="09:30:00"/>
    <s v="11:35:26"/>
    <s v="11:36:58"/>
    <s v="14,18"/>
    <s v="14,35"/>
    <s v="7618"/>
    <m/>
    <s v="12:06:58"/>
    <s v="14:25:51"/>
    <s v="14:27:03"/>
    <s v="12,85"/>
    <s v="12,96"/>
    <s v="8405"/>
    <m/>
    <s v="15:07:03"/>
    <s v="16:25:06"/>
    <s v="16:30:22"/>
    <s v="14,4"/>
    <s v="15,37"/>
    <s v="4999"/>
    <m/>
    <m/>
    <m/>
    <m/>
    <m/>
    <m/>
    <m/>
    <m/>
    <m/>
    <n v="14.02"/>
    <n v="21022"/>
    <n v="21022"/>
    <x v="4"/>
    <n v="9"/>
    <s v="05:50:22"/>
    <n v="160"/>
    <n v="-52.666666666666664"/>
    <n v="187.33333333333334"/>
    <x v="56"/>
    <s v="FELIPE AREVALO - FLOR DE PINGO"/>
    <e v="#N/A"/>
    <s v="04:57:42"/>
  </r>
  <r>
    <x v="0"/>
    <x v="1"/>
    <n v="80"/>
    <n v="80"/>
    <s v="AD"/>
    <s v="7"/>
    <x v="0"/>
    <s v=""/>
    <s v=""/>
    <m/>
    <s v="FRANCISCO "/>
    <s v="VALDEVENITO"/>
    <m/>
    <s v="RAJASTAN"/>
    <m/>
    <s v=""/>
    <m/>
    <s v=""/>
    <s v="CHL"/>
    <s v=""/>
    <s v="09:30:00"/>
    <s v="11:35:51"/>
    <s v="11:37:25"/>
    <s v="14,13"/>
    <s v="14,3"/>
    <s v="7645"/>
    <m/>
    <s v="12:07:25"/>
    <s v="14:31:48"/>
    <s v="14:34:24"/>
    <s v="12,25"/>
    <s v="12,47"/>
    <s v="8819"/>
    <m/>
    <s v="15:14:24"/>
    <s v="16:39:37"/>
    <s v="16:42:39"/>
    <s v="13,6"/>
    <s v="14,08"/>
    <s v="5295"/>
    <m/>
    <m/>
    <m/>
    <m/>
    <m/>
    <m/>
    <m/>
    <m/>
    <m/>
    <n v="13.5"/>
    <n v="21759"/>
    <n v="21759"/>
    <x v="4"/>
    <n v="10"/>
    <s v="06:02:39"/>
    <n v="155"/>
    <n v="-64.95"/>
    <n v="170.05"/>
    <x v="57"/>
    <s v="FRANCISCO  VALDEVENITO - RAJASTAN"/>
    <e v="#N/A"/>
    <s v="04:57:42"/>
  </r>
  <r>
    <x v="0"/>
    <x v="1"/>
    <n v="80"/>
    <n v="80"/>
    <s v="AD"/>
    <s v="8"/>
    <x v="0"/>
    <s v=""/>
    <s v=""/>
    <m/>
    <s v="DIEGO"/>
    <s v="TAGLE GALILEA"/>
    <m/>
    <s v="HELENA"/>
    <m/>
    <s v=""/>
    <m/>
    <s v=""/>
    <s v="CHL"/>
    <s v=""/>
    <s v="09:30:00"/>
    <s v="11:35:49"/>
    <s v="11:43:31"/>
    <s v="13,48"/>
    <s v="14,31"/>
    <s v="8011"/>
    <m/>
    <s v="12:13:31"/>
    <s v="14:32:05"/>
    <s v="14:42:29"/>
    <s v="12,08"/>
    <s v="12,99"/>
    <s v="8938"/>
    <m/>
    <s v="15:22:29"/>
    <s v="16:39:39"/>
    <s v="16:43:05"/>
    <s v="14,89"/>
    <s v="15,55"/>
    <s v="4836"/>
    <m/>
    <m/>
    <m/>
    <m/>
    <m/>
    <m/>
    <m/>
    <m/>
    <m/>
    <n v="14.05"/>
    <n v="21785"/>
    <n v="21785"/>
    <x v="4"/>
    <n v="11"/>
    <s v="06:03:05"/>
    <n v="150"/>
    <n v="-65.38333333333334"/>
    <n v="164.61666666666667"/>
    <x v="58"/>
    <s v="DIEGO TAGLE GALILEA - HELENA"/>
    <e v="#N/A"/>
    <s v="04:57:42"/>
  </r>
  <r>
    <x v="0"/>
    <x v="1"/>
    <n v="80"/>
    <n v="80"/>
    <s v="AD"/>
    <s v="9"/>
    <x v="1"/>
    <s v=""/>
    <s v=""/>
    <m/>
    <s v="JOSE  ELIAS "/>
    <s v="RISHMAWI"/>
    <m/>
    <s v="BAKUR"/>
    <m/>
    <s v=""/>
    <m/>
    <s v=""/>
    <s v="CHL"/>
    <s v=""/>
    <s v="09:30:00"/>
    <s v="11:10:16"/>
    <s v="11:17:58"/>
    <s v="16,67"/>
    <s v="17,95"/>
    <s v="6478"/>
    <m/>
    <s v="11:47:58"/>
    <s v="13:42:46"/>
    <s v="14:03:36"/>
    <s v="13,27"/>
    <s v="15,68"/>
    <s v="8138"/>
    <s v="DSQ ME"/>
    <m/>
    <m/>
    <m/>
    <m/>
    <m/>
    <m/>
    <m/>
    <m/>
    <m/>
    <m/>
    <m/>
    <m/>
    <m/>
    <m/>
    <m/>
    <n v="16.739999999999998"/>
    <n v="14616"/>
    <s v="NA"/>
    <x v="4"/>
    <s v="NA"/>
    <s v="NA"/>
    <n v="0"/>
    <e v="#VALUE!"/>
    <n v="0"/>
    <x v="59"/>
    <s v="JOSE  ELIAS  RISHMAWI - BAKUR"/>
    <s v="EL QUILLAY"/>
    <s v="04:57:42"/>
  </r>
  <r>
    <x v="0"/>
    <x v="1"/>
    <n v="80"/>
    <n v="80"/>
    <s v="AD"/>
    <s v="10"/>
    <x v="1"/>
    <s v=""/>
    <s v=""/>
    <m/>
    <s v="JORGE"/>
    <s v="ESPARZA POBLETE"/>
    <s v="107KD24"/>
    <s v="HF EDIPO"/>
    <m/>
    <s v=""/>
    <m/>
    <s v=""/>
    <s v="CHL"/>
    <s v=""/>
    <s v="09:30:00"/>
    <s v="11:18:39"/>
    <s v="11:27:52"/>
    <s v="15,27"/>
    <s v="16,57"/>
    <s v="7072"/>
    <m/>
    <s v="11:57:52"/>
    <s v=""/>
    <s v=""/>
    <s v=""/>
    <s v=""/>
    <s v=""/>
    <s v="RET"/>
    <m/>
    <m/>
    <m/>
    <m/>
    <m/>
    <m/>
    <m/>
    <m/>
    <m/>
    <m/>
    <m/>
    <m/>
    <m/>
    <m/>
    <m/>
    <n v="16.57"/>
    <n v="7072"/>
    <s v="NA"/>
    <x v="4"/>
    <s v="NA"/>
    <s v="NA"/>
    <n v="0"/>
    <e v="#VALUE!"/>
    <n v="0"/>
    <x v="60"/>
    <s v="JORGE ESPARZA POBLETE - HF EDIPO"/>
    <s v="EL SENDERO"/>
    <s v="04:57:42"/>
  </r>
  <r>
    <x v="0"/>
    <x v="1"/>
    <n v="80"/>
    <n v="80"/>
    <s v="AD"/>
    <s v="11"/>
    <x v="1"/>
    <s v=""/>
    <s v=""/>
    <s v="10078544"/>
    <s v="MAURICIO"/>
    <s v="GONZALEZ"/>
    <m/>
    <s v="POZO BRUJO CUYEN"/>
    <m/>
    <s v=""/>
    <m/>
    <s v=""/>
    <s v="CHL"/>
    <s v=""/>
    <s v="09:30:00"/>
    <s v="11:18:37"/>
    <s v="11:23:35"/>
    <s v="15,85"/>
    <s v="16,57"/>
    <s v="6815"/>
    <m/>
    <s v="11:53:35"/>
    <s v=""/>
    <s v=""/>
    <s v=""/>
    <s v=""/>
    <s v=""/>
    <s v="FTQ GA"/>
    <m/>
    <m/>
    <m/>
    <m/>
    <m/>
    <m/>
    <m/>
    <m/>
    <m/>
    <m/>
    <m/>
    <m/>
    <m/>
    <m/>
    <m/>
    <n v="16.57"/>
    <n v="6815"/>
    <s v="NA"/>
    <x v="4"/>
    <s v="NA"/>
    <s v="NA"/>
    <n v="0"/>
    <e v="#VALUE!"/>
    <n v="0"/>
    <x v="34"/>
    <s v="MAURICIO GONZALEZ - POZO BRUJO CUYEN"/>
    <e v="#N/A"/>
    <s v="04:57:42"/>
  </r>
  <r>
    <x v="0"/>
    <x v="1"/>
    <n v="80"/>
    <n v="80"/>
    <s v="AD"/>
    <s v="12"/>
    <x v="1"/>
    <s v=""/>
    <s v=""/>
    <s v="10048648"/>
    <s v="VICTOR"/>
    <s v="RIOS SALAS"/>
    <s v="105QS15"/>
    <s v="CHISPEZA"/>
    <m/>
    <s v=""/>
    <m/>
    <s v=""/>
    <s v="CHL"/>
    <s v=""/>
    <s v="09:30:00"/>
    <s v="11:10:21"/>
    <s v="11:25:35"/>
    <s v="15,57"/>
    <s v="17,94"/>
    <s v="6935"/>
    <s v="FTQ OT"/>
    <m/>
    <m/>
    <m/>
    <m/>
    <m/>
    <m/>
    <m/>
    <m/>
    <m/>
    <m/>
    <m/>
    <m/>
    <m/>
    <m/>
    <m/>
    <m/>
    <m/>
    <m/>
    <m/>
    <m/>
    <m/>
    <m/>
    <n v="17.940000000000001"/>
    <n v="6935"/>
    <s v="NA"/>
    <x v="4"/>
    <s v="NA"/>
    <s v="NA"/>
    <n v="0"/>
    <e v="#VALUE!"/>
    <n v="0"/>
    <x v="61"/>
    <s v="VICTOR RIOS SALAS - CHISPEZA"/>
    <e v="#N/A"/>
    <s v="04:57:42"/>
  </r>
  <r>
    <x v="0"/>
    <x v="1"/>
    <n v="80"/>
    <n v="80"/>
    <s v="YR"/>
    <s v="1"/>
    <x v="0"/>
    <s v=""/>
    <s v=""/>
    <s v="10108052"/>
    <s v="VICENTE"/>
    <s v="MAYOL Larrain"/>
    <m/>
    <s v="COUGAR"/>
    <m/>
    <s v=""/>
    <m/>
    <s v=""/>
    <s v="CHL"/>
    <s v=""/>
    <s v="09:30:00"/>
    <s v="11:23:43"/>
    <s v="11:25:53"/>
    <s v="15,53"/>
    <s v="15,83"/>
    <s v="6954"/>
    <m/>
    <s v="11:55:53"/>
    <s v="13:48:24"/>
    <s v="13:50:16"/>
    <s v="15,74"/>
    <s v="16"/>
    <s v="6863"/>
    <m/>
    <s v="14:30:16"/>
    <s v="15:44:00"/>
    <s v="15:46:30"/>
    <s v="15,74"/>
    <s v="16,28"/>
    <s v="4574"/>
    <m/>
    <m/>
    <m/>
    <m/>
    <m/>
    <m/>
    <m/>
    <m/>
    <m/>
    <n v="16"/>
    <n v="18391"/>
    <n v="18391"/>
    <x v="5"/>
    <n v="5"/>
    <s v="05:06:31"/>
    <n v="180"/>
    <n v="-8.8166666666666664"/>
    <n v="251.18333333333334"/>
    <x v="45"/>
    <s v="VICENTE MAYOL LARRAIN - COUGAR"/>
    <e v="#N/A"/>
    <s v="04:57:42"/>
  </r>
  <r>
    <x v="0"/>
    <x v="1"/>
    <n v="80"/>
    <n v="80"/>
    <s v="YR"/>
    <s v="2"/>
    <x v="0"/>
    <s v=""/>
    <s v=""/>
    <s v="10155174"/>
    <s v="CONSUELO"/>
    <s v="MARCHANT CARDENAS"/>
    <m/>
    <s v="ALCAZAR PRAGA"/>
    <m/>
    <s v=""/>
    <m/>
    <s v=""/>
    <s v="CHL"/>
    <s v=""/>
    <s v="09:30:00"/>
    <s v="11:23:49"/>
    <s v="11:25:45"/>
    <s v="15,55"/>
    <s v="15,81"/>
    <s v="6946"/>
    <m/>
    <s v="11:55:45"/>
    <s v="13:48:35"/>
    <s v="13:50:45"/>
    <s v="15,65"/>
    <s v="15,95"/>
    <s v="6900"/>
    <m/>
    <s v="14:30:45"/>
    <s v="15:44:03"/>
    <s v="15:46:34"/>
    <s v="15,83"/>
    <s v="16,37"/>
    <s v="4549"/>
    <m/>
    <m/>
    <m/>
    <m/>
    <m/>
    <m/>
    <m/>
    <m/>
    <m/>
    <n v="16"/>
    <n v="18394"/>
    <n v="18394"/>
    <x v="5"/>
    <n v="6"/>
    <s v="05:06:34"/>
    <n v="175"/>
    <n v="-8.8666666666666671"/>
    <n v="246.13333333333333"/>
    <x v="44"/>
    <s v="CONSUELO MARCHANT CARDENAS - ALCAZAR PRAGA"/>
    <e v="#N/A"/>
    <s v="04:57:42"/>
  </r>
  <r>
    <x v="0"/>
    <x v="1"/>
    <n v="80"/>
    <n v="80"/>
    <s v="YR"/>
    <s v="3"/>
    <x v="0"/>
    <s v=""/>
    <s v=""/>
    <m/>
    <s v="INES "/>
    <s v="ALAMOS"/>
    <s v="106CV86"/>
    <s v="AO TORUK"/>
    <m/>
    <s v=""/>
    <m/>
    <s v=""/>
    <s v="CHL"/>
    <s v=""/>
    <s v="09:30:00"/>
    <s v="11:40:05"/>
    <s v="11:43:00"/>
    <s v="13,53"/>
    <s v="13,84"/>
    <s v="7980"/>
    <m/>
    <s v="12:13:00"/>
    <s v="14:25:23"/>
    <s v="14:27:27"/>
    <s v="13,39"/>
    <s v="13,6"/>
    <s v="8068"/>
    <m/>
    <s v="15:07:27"/>
    <s v="16:24:31"/>
    <s v="16:28:14"/>
    <s v="14,85"/>
    <s v="15,57"/>
    <s v="4847"/>
    <m/>
    <m/>
    <m/>
    <m/>
    <m/>
    <m/>
    <m/>
    <m/>
    <m/>
    <n v="14.14"/>
    <n v="20894"/>
    <n v="20894"/>
    <x v="5"/>
    <n v="8"/>
    <s v="05:48:14"/>
    <n v="165"/>
    <n v="-50.533333333333331"/>
    <n v="194.46666666666667"/>
    <x v="62"/>
    <s v="INES  ALAMOS - AO TORUK"/>
    <e v="#N/A"/>
    <s v="04:57:42"/>
  </r>
  <r>
    <x v="0"/>
    <x v="1"/>
    <n v="40"/>
    <n v="40"/>
    <s v="AD"/>
    <s v="1"/>
    <x v="0"/>
    <s v=""/>
    <s v=""/>
    <m/>
    <s v="SEBASTIAN"/>
    <s v="IRRIBARRA CONA"/>
    <m/>
    <s v="URRACA"/>
    <m/>
    <s v=""/>
    <m/>
    <s v=""/>
    <s v="CHL"/>
    <s v=""/>
    <s v="11:00:00"/>
    <s v="12:07:50"/>
    <s v="12:12:53"/>
    <s v="16,46"/>
    <s v="17,69"/>
    <s v="4373"/>
    <m/>
    <s v="12:52:53"/>
    <s v="13:55:04"/>
    <s v="14:02:10"/>
    <s v="17,32"/>
    <s v="19,3"/>
    <s v="4157"/>
    <m/>
    <m/>
    <m/>
    <m/>
    <m/>
    <m/>
    <m/>
    <m/>
    <m/>
    <m/>
    <m/>
    <m/>
    <m/>
    <m/>
    <m/>
    <m/>
    <n v="18.46"/>
    <n v="8530"/>
    <n v="8530"/>
    <x v="6"/>
    <n v="1"/>
    <s v="02:22:10"/>
    <n v="200"/>
    <n v="0"/>
    <n v="240"/>
    <x v="63"/>
    <s v="SEBASTIAN IRRIBARRA CONA - URRACA"/>
    <s v="EL MOLINO B"/>
    <s v="02:22:10"/>
  </r>
  <r>
    <x v="0"/>
    <x v="1"/>
    <n v="40"/>
    <n v="40"/>
    <s v="AD"/>
    <s v="2"/>
    <x v="0"/>
    <s v=""/>
    <s v=""/>
    <m/>
    <s v="MARIA"/>
    <s v="RISHMAWI"/>
    <m/>
    <s v="MAÑIO"/>
    <m/>
    <s v=""/>
    <m/>
    <s v=""/>
    <s v="CHL"/>
    <s v=""/>
    <s v="11:00:00"/>
    <s v="12:14:18"/>
    <s v="12:16:13"/>
    <s v="15,74"/>
    <s v="16,15"/>
    <s v="4573"/>
    <m/>
    <s v="12:56:13"/>
    <s v="14:00:41"/>
    <s v="14:02:56"/>
    <s v="17,99"/>
    <s v="18,61"/>
    <s v="4003"/>
    <m/>
    <m/>
    <m/>
    <m/>
    <m/>
    <m/>
    <m/>
    <m/>
    <m/>
    <m/>
    <m/>
    <m/>
    <m/>
    <m/>
    <m/>
    <m/>
    <n v="17.3"/>
    <n v="8576"/>
    <n v="8576"/>
    <x v="6"/>
    <n v="2"/>
    <s v="02:22:56"/>
    <n v="195"/>
    <n v="-0.76666666666666672"/>
    <n v="234.23333333333332"/>
    <x v="64"/>
    <s v="MARIA RISHMAWI - MAÑIO"/>
    <e v="#N/A"/>
    <s v="02:22:10"/>
  </r>
  <r>
    <x v="0"/>
    <x v="1"/>
    <n v="40"/>
    <n v="40"/>
    <s v="AD"/>
    <s v="3"/>
    <x v="0"/>
    <s v=""/>
    <s v=""/>
    <m/>
    <s v="SERGIO"/>
    <s v="ULLOA C"/>
    <m/>
    <s v="OPHELIA"/>
    <m/>
    <s v=""/>
    <m/>
    <s v=""/>
    <s v="CHL"/>
    <s v=""/>
    <s v="11:00:00"/>
    <s v="12:04:59"/>
    <s v="12:12:59"/>
    <s v="16,44"/>
    <s v="18,47"/>
    <s v="4379"/>
    <m/>
    <s v="12:52:59"/>
    <s v="13:54:01"/>
    <s v="14:03:16"/>
    <s v="17,07"/>
    <s v="19,66"/>
    <s v="4217"/>
    <m/>
    <m/>
    <m/>
    <m/>
    <m/>
    <m/>
    <m/>
    <m/>
    <m/>
    <m/>
    <m/>
    <m/>
    <m/>
    <m/>
    <m/>
    <m/>
    <n v="19.05"/>
    <n v="8596"/>
    <n v="8596"/>
    <x v="6"/>
    <n v="3"/>
    <s v="02:23:16"/>
    <n v="190"/>
    <n v="-1.1000000000000001"/>
    <n v="228.9"/>
    <x v="65"/>
    <s v="SERGIO ULLOA C - OPHELIA"/>
    <s v="EL MOLINO A"/>
    <s v="02:22:10"/>
  </r>
  <r>
    <x v="0"/>
    <x v="1"/>
    <n v="40"/>
    <n v="40"/>
    <s v="AD"/>
    <s v="4"/>
    <x v="0"/>
    <s v=""/>
    <s v=""/>
    <m/>
    <s v="PEDRO "/>
    <s v="BALMACEDA TAGLE"/>
    <m/>
    <s v="JHAKIM"/>
    <m/>
    <s v=""/>
    <m/>
    <s v=""/>
    <s v="CHL"/>
    <s v=""/>
    <s v="11:00:00"/>
    <s v="12:11:10"/>
    <s v="12:14:59"/>
    <s v="16"/>
    <s v="16,86"/>
    <s v="4499"/>
    <m/>
    <s v="12:54:59"/>
    <s v="14:00:36"/>
    <s v="14:03:37"/>
    <s v="17,48"/>
    <s v="18,29"/>
    <s v="4118"/>
    <m/>
    <m/>
    <m/>
    <m/>
    <m/>
    <m/>
    <m/>
    <m/>
    <m/>
    <m/>
    <m/>
    <m/>
    <m/>
    <m/>
    <m/>
    <m/>
    <n v="17.55"/>
    <n v="8617"/>
    <n v="8617"/>
    <x v="6"/>
    <n v="4"/>
    <s v="02:23:37"/>
    <n v="185"/>
    <n v="-1.45"/>
    <n v="223.55"/>
    <x v="66"/>
    <s v="PEDRO  BALMACEDA TAGLE - JHAKIM"/>
    <e v="#N/A"/>
    <s v="02:22:10"/>
  </r>
  <r>
    <x v="0"/>
    <x v="1"/>
    <n v="40"/>
    <n v="40"/>
    <s v="AD"/>
    <s v="5"/>
    <x v="0"/>
    <s v=""/>
    <s v=""/>
    <s v="10036576"/>
    <s v="RENI "/>
    <s v="MULLER"/>
    <m/>
    <s v="BENU"/>
    <m/>
    <s v=""/>
    <m/>
    <s v=""/>
    <s v="CHL"/>
    <s v=""/>
    <s v="11:00:00"/>
    <s v="12:11:04"/>
    <s v="12:15:03"/>
    <s v="15,99"/>
    <s v="16,89"/>
    <s v="4503"/>
    <m/>
    <s v="12:55:03"/>
    <s v="14:00:31"/>
    <s v="14:03:55"/>
    <s v="17,42"/>
    <s v="18,33"/>
    <s v="4132"/>
    <m/>
    <m/>
    <m/>
    <m/>
    <m/>
    <m/>
    <m/>
    <m/>
    <m/>
    <m/>
    <m/>
    <m/>
    <m/>
    <m/>
    <m/>
    <m/>
    <n v="17.579999999999998"/>
    <n v="8635"/>
    <n v="8635"/>
    <x v="6"/>
    <n v="5"/>
    <s v="02:23:55"/>
    <n v="180"/>
    <n v="-1.75"/>
    <n v="218.25"/>
    <x v="67"/>
    <s v="RENI  MULLER - BENU"/>
    <s v="KEHAILAN A"/>
    <s v="02:22:10"/>
  </r>
  <r>
    <x v="0"/>
    <x v="1"/>
    <n v="40"/>
    <n v="40"/>
    <s v="AD"/>
    <s v="6"/>
    <x v="0"/>
    <s v=""/>
    <s v=""/>
    <m/>
    <s v="CAMILA"/>
    <s v="QUEZADAS"/>
    <m/>
    <s v="KUMRAM"/>
    <m/>
    <s v=""/>
    <m/>
    <s v=""/>
    <s v="CHL"/>
    <s v=""/>
    <s v="11:00:00"/>
    <s v="12:11:06"/>
    <s v="12:15:16"/>
    <s v="15,94"/>
    <s v="16,88"/>
    <s v="4516"/>
    <m/>
    <s v="12:55:16"/>
    <s v="14:00:34"/>
    <s v="14:05:42"/>
    <s v="17,04"/>
    <s v="18,38"/>
    <s v="4226"/>
    <m/>
    <m/>
    <m/>
    <m/>
    <m/>
    <m/>
    <m/>
    <m/>
    <m/>
    <m/>
    <m/>
    <m/>
    <m/>
    <m/>
    <m/>
    <m/>
    <n v="17.600000000000001"/>
    <n v="8742"/>
    <n v="8742"/>
    <x v="6"/>
    <n v="7"/>
    <s v="02:25:42"/>
    <n v="170"/>
    <n v="-3.5333333333333332"/>
    <n v="206.46666666666667"/>
    <x v="68"/>
    <s v="CAMILA QUEZADAS - KUMRAM"/>
    <e v="#N/A"/>
    <s v="02:22:10"/>
  </r>
  <r>
    <x v="0"/>
    <x v="1"/>
    <n v="40"/>
    <n v="40"/>
    <s v="AD"/>
    <s v="7"/>
    <x v="0"/>
    <s v=""/>
    <s v=""/>
    <s v="10169490"/>
    <s v="GABRIEL AGUSTIN"/>
    <s v="ALMARA"/>
    <m/>
    <s v="ALCAZAR CLASICO"/>
    <m/>
    <s v=""/>
    <m/>
    <s v=""/>
    <s v="CHL"/>
    <s v=""/>
    <s v="11:00:00"/>
    <s v="12:14:20"/>
    <s v="12:18:20"/>
    <s v="15,32"/>
    <s v="16,14"/>
    <s v="4700"/>
    <m/>
    <s v="12:58:20"/>
    <s v="14:04:09"/>
    <s v="14:09:30"/>
    <s v="16,86"/>
    <s v="18,23"/>
    <s v="4270"/>
    <m/>
    <m/>
    <m/>
    <m/>
    <m/>
    <m/>
    <m/>
    <m/>
    <m/>
    <m/>
    <m/>
    <m/>
    <m/>
    <m/>
    <m/>
    <m/>
    <n v="17.12"/>
    <n v="8970"/>
    <n v="8970"/>
    <x v="6"/>
    <n v="10"/>
    <s v="02:29:30"/>
    <n v="155"/>
    <n v="-7.333333333333333"/>
    <n v="187.66666666666666"/>
    <x v="69"/>
    <s v="GABRIEL AGUSTIN ALMARA - ALCAZAR CLASICO"/>
    <e v="#N/A"/>
    <s v="02:22:10"/>
  </r>
  <r>
    <x v="0"/>
    <x v="1"/>
    <n v="40"/>
    <n v="40"/>
    <s v="AD"/>
    <s v="8"/>
    <x v="0"/>
    <s v=""/>
    <s v=""/>
    <s v="10118325"/>
    <s v="MATIAS"/>
    <s v="ALAMOS"/>
    <s v="105UU64"/>
    <s v="CL KATANA"/>
    <m/>
    <s v=""/>
    <m/>
    <s v=""/>
    <s v="CHL"/>
    <s v=""/>
    <s v="11:00:00"/>
    <s v="12:19:17"/>
    <s v="12:22:33"/>
    <s v="14,54"/>
    <s v="15,14"/>
    <s v="4953"/>
    <m/>
    <s v="13:02:33"/>
    <s v="14:16:07"/>
    <s v="14:19:59"/>
    <s v="15,5"/>
    <s v="16,31"/>
    <s v="4646"/>
    <m/>
    <m/>
    <m/>
    <m/>
    <m/>
    <m/>
    <m/>
    <m/>
    <m/>
    <m/>
    <m/>
    <m/>
    <m/>
    <m/>
    <m/>
    <m/>
    <n v="15.7"/>
    <n v="9599"/>
    <n v="9599"/>
    <x v="6"/>
    <n v="11"/>
    <s v="02:39:59"/>
    <n v="150"/>
    <n v="-17.816666666666666"/>
    <n v="172.18333333333334"/>
    <x v="70"/>
    <s v="MATIAS ALAMOS - CL KATANA"/>
    <s v="EL MOLINO B"/>
    <s v="02:22:10"/>
  </r>
  <r>
    <x v="0"/>
    <x v="1"/>
    <n v="40"/>
    <n v="40"/>
    <s v="AD"/>
    <s v="9"/>
    <x v="0"/>
    <s v=""/>
    <s v=""/>
    <s v="10035755"/>
    <s v="CARLOS"/>
    <s v="LETELIER SIVORI"/>
    <m/>
    <s v="CL DALYAT KINNDAH"/>
    <m/>
    <s v=""/>
    <m/>
    <s v=""/>
    <s v="CHL"/>
    <s v=""/>
    <s v="11:00:00"/>
    <s v="12:19:19"/>
    <s v="12:22:39"/>
    <s v="14,52"/>
    <s v="15,13"/>
    <s v="4959"/>
    <m/>
    <s v="13:02:39"/>
    <s v="14:16:38"/>
    <s v="14:20:20"/>
    <s v="15,45"/>
    <s v="16,22"/>
    <s v="4661"/>
    <m/>
    <m/>
    <m/>
    <m/>
    <m/>
    <m/>
    <m/>
    <m/>
    <m/>
    <m/>
    <m/>
    <m/>
    <m/>
    <m/>
    <m/>
    <m/>
    <n v="15.66"/>
    <n v="9620"/>
    <n v="9620"/>
    <x v="6"/>
    <n v="12"/>
    <s v="02:40:20"/>
    <n v="145"/>
    <n v="-18.166666666666668"/>
    <n v="166.83333333333334"/>
    <x v="71"/>
    <s v="CARLOS LETELIER SIVORI - CL DALYAT KINNDAH"/>
    <e v="#N/A"/>
    <s v="02:22:10"/>
  </r>
  <r>
    <x v="0"/>
    <x v="1"/>
    <n v="40"/>
    <n v="40"/>
    <s v="AD"/>
    <s v="10"/>
    <x v="1"/>
    <s v=""/>
    <s v=""/>
    <m/>
    <s v="RICARDO"/>
    <s v="ALMARA"/>
    <m/>
    <s v="ALCAZAR BOLCHEVIQUE"/>
    <m/>
    <s v=""/>
    <m/>
    <s v=""/>
    <s v="CHL"/>
    <s v=""/>
    <s v="11:00:00"/>
    <s v="12:14:23"/>
    <s v="12:18:24"/>
    <s v="15,31"/>
    <s v="16,13"/>
    <s v="4704"/>
    <m/>
    <s v="12:58:24"/>
    <s v="14:04:10"/>
    <s v="14:09:33"/>
    <s v="16,87"/>
    <s v="18,25"/>
    <s v="4269"/>
    <s v="FTQ GA"/>
    <m/>
    <m/>
    <m/>
    <m/>
    <m/>
    <m/>
    <m/>
    <m/>
    <m/>
    <m/>
    <m/>
    <m/>
    <m/>
    <m/>
    <m/>
    <n v="17.12"/>
    <n v="8973"/>
    <s v="NA"/>
    <x v="6"/>
    <s v="NA"/>
    <s v="NA"/>
    <n v="0"/>
    <e v="#VALUE!"/>
    <n v="0"/>
    <x v="72"/>
    <s v="RICARDO ALMARA - ALCAZAR BOLCHEVIQUE"/>
    <e v="#N/A"/>
    <s v="02:22:10"/>
  </r>
  <r>
    <x v="0"/>
    <x v="1"/>
    <n v="40"/>
    <n v="40"/>
    <s v="AD"/>
    <s v="11"/>
    <x v="1"/>
    <s v=""/>
    <s v=""/>
    <s v="10154327"/>
    <s v="ANDRES"/>
    <s v="VELASQUEZ"/>
    <m/>
    <s v="fiestera"/>
    <m/>
    <s v=""/>
    <m/>
    <s v=""/>
    <s v="CHL"/>
    <s v=""/>
    <s v="11:00:00"/>
    <s v="12:18:32"/>
    <s v="12:20:30"/>
    <s v="14,91"/>
    <s v="15,28"/>
    <s v="4830"/>
    <m/>
    <s v="13:00:30"/>
    <s v="14:12:51"/>
    <s v="14:15:01"/>
    <s v="16,1"/>
    <s v="16,59"/>
    <s v="4471"/>
    <s v="FTQ GA"/>
    <m/>
    <m/>
    <m/>
    <m/>
    <m/>
    <m/>
    <m/>
    <m/>
    <m/>
    <m/>
    <m/>
    <m/>
    <m/>
    <m/>
    <m/>
    <n v="15.91"/>
    <n v="9301"/>
    <s v="NA"/>
    <x v="6"/>
    <s v="NA"/>
    <s v="NA"/>
    <n v="0"/>
    <e v="#VALUE!"/>
    <n v="0"/>
    <x v="73"/>
    <s v="ANDRES VELASQUEZ - FIESTERA"/>
    <e v="#N/A"/>
    <s v="02:22:10"/>
  </r>
  <r>
    <x v="0"/>
    <x v="1"/>
    <n v="40"/>
    <n v="40"/>
    <s v="AD"/>
    <s v="12"/>
    <x v="1"/>
    <s v=""/>
    <s v=""/>
    <m/>
    <s v="ANDREA"/>
    <s v="VARGAS"/>
    <m/>
    <s v="ALCAZAR KEVIRA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4"/>
    <s v="ANDREA VARGAS - ALCAZAR KEVIRA"/>
    <e v="#N/A"/>
    <s v="02:22:10"/>
  </r>
  <r>
    <x v="0"/>
    <x v="1"/>
    <n v="40"/>
    <n v="40"/>
    <s v="AD"/>
    <s v="13"/>
    <x v="1"/>
    <s v=""/>
    <s v=""/>
    <m/>
    <s v="LINDA"/>
    <s v="SCHUNEMANN"/>
    <m/>
    <s v="KEVIRA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5"/>
    <s v="LINDA SCHUNEMANN - KEVIRA"/>
    <e v="#N/A"/>
    <s v="02:22:10"/>
  </r>
  <r>
    <x v="0"/>
    <x v="1"/>
    <n v="40"/>
    <n v="40"/>
    <s v="AD"/>
    <s v="14"/>
    <x v="1"/>
    <s v=""/>
    <s v=""/>
    <m/>
    <s v="JUAN PABLO "/>
    <s v="THOMSEN"/>
    <m/>
    <s v="CORAJE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6"/>
    <s v="JUAN PABLO  THOMSEN - CORAJE"/>
    <e v="#N/A"/>
    <s v="02:22:10"/>
  </r>
  <r>
    <x v="0"/>
    <x v="1"/>
    <n v="40"/>
    <n v="40"/>
    <s v="AD"/>
    <s v="15"/>
    <x v="1"/>
    <s v=""/>
    <s v=""/>
    <m/>
    <s v="ANGIE"/>
    <s v="ONATE PRIETO"/>
    <m/>
    <s v="COSACO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7"/>
    <s v="ANGIE ONATE PRIETO - COSACO"/>
    <e v="#N/A"/>
    <s v="02:22:10"/>
  </r>
  <r>
    <x v="0"/>
    <x v="1"/>
    <n v="40"/>
    <n v="40"/>
    <s v="YR"/>
    <s v="1"/>
    <x v="0"/>
    <s v=""/>
    <s v=""/>
    <m/>
    <s v="EMMA"/>
    <s v="LETELIER"/>
    <m/>
    <s v="CL ANATOLIA"/>
    <m/>
    <s v=""/>
    <m/>
    <s v=""/>
    <s v="CHL"/>
    <s v=""/>
    <s v="11:00:00"/>
    <s v="12:13:13"/>
    <s v="12:18:42"/>
    <s v="15,24"/>
    <s v="16,39"/>
    <s v="4723"/>
    <m/>
    <s v="12:58:42"/>
    <s v="14:00:01"/>
    <s v="14:05:32"/>
    <s v="17,96"/>
    <s v="19,57"/>
    <s v="4009"/>
    <m/>
    <m/>
    <m/>
    <m/>
    <m/>
    <m/>
    <m/>
    <m/>
    <m/>
    <m/>
    <m/>
    <m/>
    <m/>
    <m/>
    <m/>
    <m/>
    <n v="17.84"/>
    <n v="8732"/>
    <n v="8732"/>
    <x v="7"/>
    <n v="6"/>
    <s v="02:25:32"/>
    <n v="175"/>
    <n v="-3.3666666666666667"/>
    <n v="211.63333333333333"/>
    <x v="78"/>
    <s v="EMMA LETELIER - CL ANATOLIA"/>
    <s v="EL MOLINO B"/>
    <s v="02:22:10"/>
  </r>
  <r>
    <x v="0"/>
    <x v="1"/>
    <n v="40"/>
    <n v="40"/>
    <s v="YR"/>
    <s v="2"/>
    <x v="0"/>
    <s v=""/>
    <s v=""/>
    <m/>
    <s v="OLIVIA"/>
    <s v="ALAMOS"/>
    <m/>
    <s v="WAFIK"/>
    <m/>
    <s v=""/>
    <m/>
    <s v=""/>
    <s v="CHL"/>
    <s v=""/>
    <s v="11:00:00"/>
    <s v="12:13:12"/>
    <s v="12:22:35"/>
    <s v="14,53"/>
    <s v="16,39"/>
    <s v="4956"/>
    <m/>
    <s v="13:02:35"/>
    <s v="13:59:57"/>
    <s v="14:08:40"/>
    <s v="18,16"/>
    <s v="20,92"/>
    <s v="3965"/>
    <m/>
    <m/>
    <m/>
    <m/>
    <m/>
    <m/>
    <m/>
    <m/>
    <m/>
    <m/>
    <m/>
    <m/>
    <m/>
    <m/>
    <m/>
    <m/>
    <n v="18.38"/>
    <n v="8921"/>
    <n v="8921"/>
    <x v="7"/>
    <n v="8"/>
    <s v="02:28:41"/>
    <n v="165"/>
    <n v="-6.5166666666666666"/>
    <n v="198.48333333333332"/>
    <x v="79"/>
    <s v="OLIVIA ALAMOS - WAFIK"/>
    <s v="EL MOLINO B"/>
    <s v="02:22:10"/>
  </r>
  <r>
    <x v="0"/>
    <x v="1"/>
    <n v="40"/>
    <n v="40"/>
    <s v="YR"/>
    <s v="3"/>
    <x v="0"/>
    <s v=""/>
    <s v=""/>
    <m/>
    <s v="VALENTINA"/>
    <s v="LETELIER"/>
    <m/>
    <s v="PERSEVERANCIA PETETE"/>
    <m/>
    <s v=""/>
    <m/>
    <s v=""/>
    <s v="CHL"/>
    <s v=""/>
    <s v="11:00:00"/>
    <s v="12:13:03"/>
    <s v="12:20:01"/>
    <s v="15"/>
    <s v="16,42"/>
    <s v="4801"/>
    <m/>
    <s v="13:00:01"/>
    <s v="13:59:54"/>
    <s v="14:09:20"/>
    <s v="17,31"/>
    <s v="20,03"/>
    <s v="4160"/>
    <m/>
    <m/>
    <m/>
    <m/>
    <m/>
    <m/>
    <m/>
    <m/>
    <m/>
    <m/>
    <m/>
    <m/>
    <m/>
    <m/>
    <m/>
    <m/>
    <n v="18.05"/>
    <n v="8961"/>
    <n v="8961"/>
    <x v="7"/>
    <n v="9"/>
    <s v="02:29:21"/>
    <n v="160"/>
    <n v="-7.1833333333333336"/>
    <n v="192.81666666666666"/>
    <x v="80"/>
    <s v="VALENTINA LETELIER - PERSEVERANCIA PETETE"/>
    <s v="EL MOLINO B"/>
    <s v="02:22:10"/>
  </r>
  <r>
    <x v="1"/>
    <x v="0"/>
    <n v="120"/>
    <n v="120"/>
    <s v="AD"/>
    <s v="1"/>
    <x v="0"/>
    <s v=""/>
    <s v=""/>
    <s v="10105805"/>
    <s v="FRANCISCO "/>
    <s v="EGUIGUREN VALDÉS"/>
    <s v="105QS15"/>
    <s v="CHISPEZA"/>
    <m/>
    <s v=""/>
    <m/>
    <s v=""/>
    <s v="CHL"/>
    <s v=""/>
    <s v="19,22"/>
    <s v="7492"/>
    <m/>
    <s v="00:04:38"/>
    <s v="20,41"/>
    <s v="5292"/>
    <m/>
    <s v="00:03:08"/>
    <s v="17,47"/>
    <s v="6182"/>
    <m/>
    <s v="00:09:39"/>
    <s v="17,78"/>
    <s v="4049"/>
    <m/>
    <s v="00:18:06"/>
    <m/>
    <m/>
    <m/>
    <m/>
    <m/>
    <m/>
    <m/>
    <m/>
    <m/>
    <m/>
    <m/>
    <m/>
    <m/>
    <n v="18.77"/>
    <n v="23015"/>
    <n v="23015"/>
    <x v="0"/>
    <n v="1"/>
    <s v="06:23:35"/>
    <n v="200"/>
    <n v="0"/>
    <n v="320"/>
    <x v="81"/>
    <s v="FRANCISCO  EGUIGUREN VALDÉS - CHISPEZA"/>
    <s v="EL QUILLAY"/>
    <s v="06:23:35"/>
  </r>
  <r>
    <x v="1"/>
    <x v="0"/>
    <n v="120"/>
    <n v="120"/>
    <s v="AD"/>
    <s v="2"/>
    <x v="0"/>
    <s v=""/>
    <s v=""/>
    <s v="10030149"/>
    <s v="PEDRO PABLO "/>
    <s v="GÓMEZ MARTÍNEZ"/>
    <s v="106LO96"/>
    <s v="AS VIOLA"/>
    <m/>
    <s v=""/>
    <m/>
    <s v=""/>
    <s v="CHL"/>
    <s v=""/>
    <s v="19,49"/>
    <s v="7390"/>
    <m/>
    <s v="00:02:59"/>
    <s v="18,82"/>
    <s v="5739"/>
    <m/>
    <s v="00:05:20"/>
    <s v="16,39"/>
    <s v="6591"/>
    <m/>
    <s v="00:04:45"/>
    <s v="18,17"/>
    <s v="3962"/>
    <m/>
    <s v="00:07:33"/>
    <m/>
    <m/>
    <m/>
    <m/>
    <m/>
    <m/>
    <m/>
    <m/>
    <m/>
    <m/>
    <m/>
    <m/>
    <m/>
    <n v="18.239999999999998"/>
    <n v="23682"/>
    <n v="23682"/>
    <x v="0"/>
    <n v="2"/>
    <s v="06:34:42"/>
    <n v="195"/>
    <n v="-11.116666666666667"/>
    <n v="303.88333333333333"/>
    <x v="10"/>
    <s v="PEDRO PABLO  GÓMEZ MARTÍNEZ - AS VIOLA"/>
    <e v="#N/A"/>
    <s v="06:23:35"/>
  </r>
  <r>
    <x v="1"/>
    <x v="0"/>
    <n v="120"/>
    <n v="120"/>
    <s v="AD"/>
    <s v="3"/>
    <x v="1"/>
    <s v=""/>
    <s v=""/>
    <s v="10018240"/>
    <s v="DAVID"/>
    <s v="RAMIREZ FUENTES"/>
    <s v="104YP08"/>
    <s v="PERSEVERANCIA PAN DE AZUCAR"/>
    <m/>
    <s v=""/>
    <m/>
    <s v=""/>
    <s v="CHL"/>
    <s v=""/>
    <s v="20,06"/>
    <s v="7180"/>
    <m/>
    <s v="00:02:32"/>
    <s v="24,55"/>
    <s v="4399"/>
    <m/>
    <s v="00:03:41"/>
    <s v="13,26"/>
    <s v="8143"/>
    <m/>
    <s v="00:04:44"/>
    <s v="18,17"/>
    <s v="3963"/>
    <s v="FNR"/>
    <s v="00:05:31"/>
    <m/>
    <m/>
    <m/>
    <m/>
    <m/>
    <m/>
    <m/>
    <m/>
    <m/>
    <m/>
    <m/>
    <m/>
    <m/>
    <n v="18.239999999999998"/>
    <n v="23685"/>
    <s v="NA"/>
    <x v="0"/>
    <s v="NA"/>
    <s v="NA"/>
    <n v="0"/>
    <e v="#VALUE!"/>
    <n v="0"/>
    <x v="20"/>
    <s v="DAVID RAMIREZ FUENTES - PERSEVERANCIA PAN DE AZUCAR"/>
    <e v="#N/A"/>
    <s v="06:23:35"/>
  </r>
  <r>
    <x v="1"/>
    <x v="0"/>
    <n v="120"/>
    <n v="120"/>
    <s v="AD"/>
    <s v="4"/>
    <x v="1"/>
    <s v=""/>
    <s v=""/>
    <s v="10109196"/>
    <s v="RENE"/>
    <s v="VALENZUELA FUENTES"/>
    <s v="106OY04"/>
    <s v="ALCAZAR KALA"/>
    <m/>
    <s v=""/>
    <m/>
    <s v=""/>
    <s v="CHL"/>
    <s v=""/>
    <s v="20,27"/>
    <s v="7103"/>
    <m/>
    <s v="00:01:20"/>
    <s v="26,56"/>
    <s v="4067"/>
    <m/>
    <s v="00:01:48"/>
    <s v=""/>
    <s v=""/>
    <s v="FTQ GA"/>
    <s v=""/>
    <m/>
    <m/>
    <m/>
    <m/>
    <m/>
    <m/>
    <m/>
    <m/>
    <m/>
    <m/>
    <m/>
    <m/>
    <m/>
    <m/>
    <m/>
    <m/>
    <m/>
    <n v="22.56"/>
    <n v="11170"/>
    <s v="NA"/>
    <x v="0"/>
    <s v="NA"/>
    <s v="NA"/>
    <n v="0"/>
    <e v="#VALUE!"/>
    <n v="0"/>
    <x v="11"/>
    <s v="RENE VALENZUELA FUENTES - ALCAZAR KALA"/>
    <e v="#N/A"/>
    <s v="06:23:35"/>
  </r>
  <r>
    <x v="1"/>
    <x v="0"/>
    <n v="120"/>
    <n v="120"/>
    <s v="AD"/>
    <s v="5"/>
    <x v="1"/>
    <s v=""/>
    <s v=""/>
    <s v="10070382"/>
    <s v="CATALINA"/>
    <s v="LLORENS CLARK"/>
    <s v="105GX51"/>
    <s v="LUNA"/>
    <m/>
    <s v=""/>
    <m/>
    <s v=""/>
    <s v="CHL"/>
    <s v=""/>
    <s v="19,66"/>
    <s v="7324"/>
    <m/>
    <s v="00:02:16"/>
    <s v="19,87"/>
    <s v="5435"/>
    <s v="FTQ GA"/>
    <s v="00:02:54"/>
    <m/>
    <m/>
    <m/>
    <m/>
    <m/>
    <m/>
    <m/>
    <m/>
    <m/>
    <m/>
    <m/>
    <m/>
    <m/>
    <m/>
    <m/>
    <m/>
    <m/>
    <m/>
    <m/>
    <m/>
    <m/>
    <n v="19.75"/>
    <n v="12759"/>
    <s v="NA"/>
    <x v="0"/>
    <s v="NA"/>
    <s v="NA"/>
    <n v="0"/>
    <e v="#VALUE!"/>
    <n v="0"/>
    <x v="82"/>
    <s v="CATALINA LLORENS CLARK - LUNA"/>
    <s v="SANDEK 1"/>
    <s v="06:23:35"/>
  </r>
  <r>
    <x v="1"/>
    <x v="0"/>
    <n v="120"/>
    <n v="120"/>
    <s v="AD"/>
    <s v="6"/>
    <x v="1"/>
    <s v=""/>
    <s v=""/>
    <s v="10118325"/>
    <s v="MATIAS"/>
    <s v="ALAMOS"/>
    <s v="106CV86"/>
    <s v="AO TORUK"/>
    <m/>
    <s v=""/>
    <m/>
    <s v=""/>
    <s v="CHL"/>
    <s v=""/>
    <s v="19,58"/>
    <s v="7355"/>
    <m/>
    <s v="00:04:59"/>
    <s v="19,68"/>
    <s v="5489"/>
    <s v="FTQ GA"/>
    <s v="00:03:09"/>
    <m/>
    <m/>
    <m/>
    <m/>
    <m/>
    <m/>
    <m/>
    <m/>
    <m/>
    <m/>
    <m/>
    <m/>
    <m/>
    <m/>
    <m/>
    <m/>
    <m/>
    <m/>
    <m/>
    <m/>
    <m/>
    <n v="19.62"/>
    <n v="12844"/>
    <s v="NA"/>
    <x v="0"/>
    <s v="NA"/>
    <s v="NA"/>
    <n v="0"/>
    <e v="#VALUE!"/>
    <n v="0"/>
    <x v="70"/>
    <s v="MATIAS ALAMOS - AO TORUK"/>
    <s v="EL MOLINO B"/>
    <s v="06:23:35"/>
  </r>
  <r>
    <x v="1"/>
    <x v="0"/>
    <n v="120"/>
    <n v="120"/>
    <s v="AD"/>
    <s v="7"/>
    <x v="1"/>
    <s v=""/>
    <s v=""/>
    <s v="10072682"/>
    <s v="MARTIN"/>
    <s v="GARCIA LAZO"/>
    <s v="106FS83"/>
    <s v="SI QUILILCHE"/>
    <m/>
    <s v=""/>
    <m/>
    <s v=""/>
    <s v="CHL"/>
    <s v=""/>
    <s v="19,54"/>
    <s v="7370"/>
    <s v="FTQ GA"/>
    <s v="00:02:43"/>
    <m/>
    <m/>
    <m/>
    <m/>
    <m/>
    <m/>
    <m/>
    <m/>
    <m/>
    <m/>
    <m/>
    <m/>
    <m/>
    <m/>
    <m/>
    <m/>
    <m/>
    <m/>
    <m/>
    <m/>
    <m/>
    <m/>
    <m/>
    <m/>
    <m/>
    <n v="19.54"/>
    <n v="7370"/>
    <s v="NA"/>
    <x v="0"/>
    <s v="NA"/>
    <s v="NA"/>
    <n v="0"/>
    <e v="#VALUE!"/>
    <n v="0"/>
    <x v="0"/>
    <s v="MARTIN GARCIA LAZO - SI QUILILCHE"/>
    <s v="EL MOLINO A"/>
    <s v="06:23:35"/>
  </r>
  <r>
    <x v="1"/>
    <x v="0"/>
    <n v="120"/>
    <n v="120"/>
    <s v="YR"/>
    <s v="1"/>
    <x v="0"/>
    <s v=""/>
    <s v=""/>
    <s v="10208558"/>
    <s v="AMELIA "/>
    <s v="LARRAIN"/>
    <s v="105IK40"/>
    <s v="SOLOPETE"/>
    <m/>
    <s v=""/>
    <m/>
    <s v=""/>
    <s v="CHL"/>
    <s v=""/>
    <s v="16,67"/>
    <s v="8640"/>
    <m/>
    <s v="00:06:01"/>
    <s v="16,95"/>
    <s v="6373"/>
    <m/>
    <s v="00:07:48"/>
    <s v="17,86"/>
    <s v="6047"/>
    <m/>
    <s v="00:11:26"/>
    <s v="16,79"/>
    <s v="4288"/>
    <m/>
    <s v="00:13:58"/>
    <m/>
    <m/>
    <m/>
    <m/>
    <m/>
    <m/>
    <m/>
    <m/>
    <m/>
    <m/>
    <m/>
    <m/>
    <m/>
    <n v="17.04"/>
    <n v="25348"/>
    <n v="25348"/>
    <x v="1"/>
    <n v="3"/>
    <s v="07:02:28"/>
    <n v="190"/>
    <n v="-38.883333333333333"/>
    <n v="271.11666666666667"/>
    <x v="43"/>
    <s v="AMELIA  LARRAIN - SOLOPETE"/>
    <s v="EL QUILLAY"/>
    <s v="06:23:35"/>
  </r>
  <r>
    <x v="1"/>
    <x v="0"/>
    <n v="120"/>
    <n v="120"/>
    <s v="YR"/>
    <s v="2"/>
    <x v="0"/>
    <s v=""/>
    <s v=""/>
    <s v="10183943"/>
    <s v="ELISA "/>
    <s v="RIOS GARCIA HUIDOBRO"/>
    <s v="105QS17"/>
    <s v="OBI WAN"/>
    <m/>
    <s v=""/>
    <m/>
    <s v=""/>
    <s v="CHL"/>
    <s v=""/>
    <s v="17,55"/>
    <s v="8204"/>
    <m/>
    <s v="00:01:27"/>
    <s v="16,84"/>
    <s v="6414"/>
    <m/>
    <s v="00:01:37"/>
    <s v="16,96"/>
    <s v="6367"/>
    <m/>
    <s v="00:02:17"/>
    <s v="16,23"/>
    <s v="4437"/>
    <m/>
    <s v="00:04:27"/>
    <m/>
    <m/>
    <m/>
    <m/>
    <m/>
    <m/>
    <m/>
    <m/>
    <m/>
    <m/>
    <m/>
    <m/>
    <m/>
    <n v="16.989999999999998"/>
    <n v="25422"/>
    <n v="25422"/>
    <x v="1"/>
    <n v="4"/>
    <s v="07:03:42"/>
    <n v="185"/>
    <n v="-40.116666666666667"/>
    <n v="264.88333333333333"/>
    <x v="41"/>
    <s v="ELISA  RIOS GARCIA HUIDOBRO - OBI WAN"/>
    <e v="#N/A"/>
    <s v="06:23:35"/>
  </r>
  <r>
    <x v="1"/>
    <x v="0"/>
    <n v="120"/>
    <n v="120"/>
    <s v="YR"/>
    <s v="3"/>
    <x v="0"/>
    <s v=""/>
    <s v=""/>
    <s v="10107869"/>
    <s v="PEDRO Tomas"/>
    <s v="VARELA CERDA"/>
    <s v="106PU73"/>
    <s v="SI QUILLEM"/>
    <m/>
    <s v=""/>
    <m/>
    <s v=""/>
    <s v="CHL"/>
    <s v=""/>
    <s v="17,1"/>
    <s v="8421"/>
    <m/>
    <s v="00:02:27"/>
    <s v="17,05"/>
    <s v="6335"/>
    <m/>
    <s v="00:01:51"/>
    <s v="16,58"/>
    <s v="6515"/>
    <m/>
    <s v="00:05:56"/>
    <s v="15,35"/>
    <s v="4692"/>
    <m/>
    <s v="00:05:17"/>
    <m/>
    <m/>
    <m/>
    <m/>
    <m/>
    <m/>
    <m/>
    <m/>
    <m/>
    <m/>
    <m/>
    <m/>
    <m/>
    <n v="16.64"/>
    <n v="25963"/>
    <n v="25963"/>
    <x v="1"/>
    <n v="5"/>
    <s v="07:12:43"/>
    <n v="180"/>
    <n v="-49.133333333333333"/>
    <n v="250.86666666666667"/>
    <x v="18"/>
    <s v="PEDRO TOMAS VARELA CERDA - SI QUILLEM"/>
    <s v="EL MOLINO A"/>
    <s v="06:23:35"/>
  </r>
  <r>
    <x v="1"/>
    <x v="0"/>
    <n v="120"/>
    <n v="120"/>
    <s v="YR"/>
    <s v="4"/>
    <x v="1"/>
    <s v=""/>
    <s v=""/>
    <s v="10172600"/>
    <s v="JESUS Maximiliano"/>
    <s v="CERPA VERA"/>
    <s v="105WL48"/>
    <s v="HLS Pampa 69"/>
    <m/>
    <s v=""/>
    <m/>
    <s v=""/>
    <s v="CHL"/>
    <s v=""/>
    <s v="18,71"/>
    <s v="7695"/>
    <m/>
    <s v="00:02:41"/>
    <s v="18,39"/>
    <s v="5873"/>
    <m/>
    <s v="00:02:28"/>
    <s v="16,96"/>
    <s v="6368"/>
    <m/>
    <s v="00:03:50"/>
    <s v="18,69"/>
    <s v="3853"/>
    <s v="FTQ GA"/>
    <s v="00:14:24"/>
    <m/>
    <m/>
    <m/>
    <m/>
    <m/>
    <m/>
    <m/>
    <m/>
    <m/>
    <m/>
    <m/>
    <m/>
    <m/>
    <n v="18.16"/>
    <n v="23789"/>
    <s v="NA"/>
    <x v="1"/>
    <s v="NA"/>
    <s v="NA"/>
    <n v="0"/>
    <e v="#VALUE!"/>
    <n v="0"/>
    <x v="16"/>
    <s v="JESUS MAXIMILIANO CERPA VERA - HLS PAMPA 69"/>
    <e v="#N/A"/>
    <s v="06:23:35"/>
  </r>
  <r>
    <x v="1"/>
    <x v="0"/>
    <n v="120"/>
    <n v="120"/>
    <s v="YR"/>
    <s v="5"/>
    <x v="1"/>
    <s v=""/>
    <s v=""/>
    <s v="10222923"/>
    <s v="JOSEFA"/>
    <s v="AGUILERA"/>
    <s v="107AR37"/>
    <s v="SULTAN AUGUSTO"/>
    <m/>
    <s v=""/>
    <m/>
    <s v=""/>
    <s v="CHL"/>
    <s v=""/>
    <s v="17,86"/>
    <s v="8063"/>
    <m/>
    <s v="00:06:21"/>
    <s v="16,53"/>
    <s v="6532"/>
    <m/>
    <s v="00:07:33"/>
    <s v=""/>
    <s v=""/>
    <s v="FTQ GA"/>
    <s v=""/>
    <m/>
    <m/>
    <m/>
    <m/>
    <m/>
    <m/>
    <m/>
    <m/>
    <m/>
    <m/>
    <m/>
    <m/>
    <m/>
    <m/>
    <m/>
    <m/>
    <m/>
    <n v="17.27"/>
    <n v="14595"/>
    <s v="NA"/>
    <x v="1"/>
    <s v="NA"/>
    <s v="NA"/>
    <n v="0"/>
    <e v="#VALUE!"/>
    <n v="0"/>
    <x v="48"/>
    <s v="JOSEFA AGUILERA - SULTAN AUGUSTO"/>
    <s v="RINCONADA B"/>
    <s v="06:23:35"/>
  </r>
  <r>
    <x v="1"/>
    <x v="0"/>
    <n v="100"/>
    <n v="100"/>
    <s v="AD"/>
    <s v="1"/>
    <x v="0"/>
    <s v=""/>
    <s v=""/>
    <s v="10222893"/>
    <s v="FELIPE"/>
    <s v="AREVALO"/>
    <s v="107KC21"/>
    <s v="EL ARRAYAN LC FLOR DE PINGO"/>
    <m/>
    <s v=""/>
    <m/>
    <s v=""/>
    <s v="CHL"/>
    <s v=""/>
    <s v="18,99"/>
    <s v="7582"/>
    <m/>
    <s v="00:02:48"/>
    <s v="18,35"/>
    <s v="5885"/>
    <m/>
    <s v="00:02:52"/>
    <s v="17,61"/>
    <s v="6134"/>
    <m/>
    <s v="00:05:22"/>
    <m/>
    <m/>
    <m/>
    <m/>
    <m/>
    <m/>
    <m/>
    <m/>
    <m/>
    <m/>
    <m/>
    <m/>
    <m/>
    <m/>
    <m/>
    <m/>
    <m/>
    <n v="18.37"/>
    <n v="19601"/>
    <n v="19601"/>
    <x v="2"/>
    <n v="1"/>
    <s v="05:26:41"/>
    <n v="200"/>
    <n v="0"/>
    <n v="300"/>
    <x v="56"/>
    <s v="FELIPE AREVALO - EL ARRAYAN LC FLOR DE PINGO"/>
    <e v="#N/A"/>
    <s v="05:26:41"/>
  </r>
  <r>
    <x v="1"/>
    <x v="0"/>
    <n v="100"/>
    <n v="100"/>
    <s v="AD"/>
    <s v="2"/>
    <x v="0"/>
    <s v=""/>
    <s v=""/>
    <s v="10151828"/>
    <s v="EDUARDO"/>
    <s v="BAEZA"/>
    <s v="107IZ53"/>
    <s v="ALI BABA"/>
    <m/>
    <s v=""/>
    <m/>
    <s v=""/>
    <s v="CHL"/>
    <s v=""/>
    <s v="16,01"/>
    <s v="8994"/>
    <m/>
    <s v="00:03:37"/>
    <s v="18,6"/>
    <s v="5808"/>
    <m/>
    <s v="00:03:20"/>
    <s v="19,08"/>
    <s v="5659"/>
    <m/>
    <s v="00:06:31"/>
    <m/>
    <m/>
    <m/>
    <m/>
    <m/>
    <m/>
    <m/>
    <m/>
    <m/>
    <m/>
    <m/>
    <m/>
    <m/>
    <m/>
    <m/>
    <m/>
    <m/>
    <n v="17.59"/>
    <n v="20461"/>
    <n v="20461"/>
    <x v="2"/>
    <n v="2"/>
    <s v="05:41:01"/>
    <n v="195"/>
    <n v="-14.333333333333334"/>
    <n v="280.66666666666669"/>
    <x v="31"/>
    <s v="EDUARDO BAEZA - ALI BABA"/>
    <e v="#N/A"/>
    <s v="05:26:41"/>
  </r>
  <r>
    <x v="1"/>
    <x v="0"/>
    <n v="100"/>
    <n v="100"/>
    <s v="AD"/>
    <s v="3"/>
    <x v="0"/>
    <s v=""/>
    <s v=""/>
    <s v="10070382"/>
    <s v="CATALINA"/>
    <s v="LLORENS CLARK"/>
    <s v="106PN54"/>
    <s v="ML LUCKY"/>
    <m/>
    <s v=""/>
    <m/>
    <s v=""/>
    <s v="CHL"/>
    <s v=""/>
    <s v="15,86"/>
    <s v="9077"/>
    <m/>
    <s v="00:04:52"/>
    <s v="16,81"/>
    <s v="6424"/>
    <m/>
    <s v="00:03:57"/>
    <s v="20,89"/>
    <s v="5171"/>
    <m/>
    <s v="00:18:29"/>
    <m/>
    <m/>
    <m/>
    <m/>
    <m/>
    <m/>
    <m/>
    <m/>
    <m/>
    <m/>
    <m/>
    <m/>
    <m/>
    <m/>
    <m/>
    <m/>
    <m/>
    <n v="17.41"/>
    <n v="20672"/>
    <n v="20672"/>
    <x v="2"/>
    <n v="4"/>
    <s v="05:44:32"/>
    <n v="185"/>
    <n v="-17.850000000000001"/>
    <n v="267.14999999999998"/>
    <x v="82"/>
    <s v="CATALINA LLORENS CLARK - ML LUCKY"/>
    <s v="SANDEK 1"/>
    <s v="05:26:41"/>
  </r>
  <r>
    <x v="1"/>
    <x v="0"/>
    <n v="100"/>
    <n v="100"/>
    <s v="AD"/>
    <s v="4"/>
    <x v="0"/>
    <s v=""/>
    <s v=""/>
    <m/>
    <s v="FRANCISCO "/>
    <s v="VALDEVENITO"/>
    <s v="107KC17"/>
    <s v="RHAJASTAN"/>
    <m/>
    <s v=""/>
    <m/>
    <s v=""/>
    <s v="CHL"/>
    <s v=""/>
    <s v="16,33"/>
    <s v="8820"/>
    <m/>
    <s v="00:01:32"/>
    <s v="16,6"/>
    <s v="6507"/>
    <m/>
    <s v="00:04:06"/>
    <s v="20,19"/>
    <s v="5350"/>
    <m/>
    <s v="00:17:10"/>
    <m/>
    <m/>
    <m/>
    <m/>
    <m/>
    <m/>
    <m/>
    <m/>
    <m/>
    <m/>
    <m/>
    <m/>
    <m/>
    <m/>
    <m/>
    <m/>
    <m/>
    <n v="17.41"/>
    <n v="20677"/>
    <n v="20677"/>
    <x v="2"/>
    <n v="5"/>
    <s v="05:44:37"/>
    <n v="180"/>
    <n v="-17.933333333333334"/>
    <n v="262.06666666666666"/>
    <x v="57"/>
    <s v="FRANCISCO  VALDEVENITO - RHAJASTAN"/>
    <e v="#N/A"/>
    <s v="05:26:41"/>
  </r>
  <r>
    <x v="1"/>
    <x v="0"/>
    <n v="100"/>
    <n v="100"/>
    <s v="AD"/>
    <s v="5"/>
    <x v="0"/>
    <s v=""/>
    <s v=""/>
    <s v="10078206"/>
    <s v="CARLA"/>
    <s v="O'NELL"/>
    <s v="107IZ55"/>
    <s v="FOLCA"/>
    <m/>
    <s v=""/>
    <m/>
    <s v=""/>
    <s v="CHL"/>
    <s v=""/>
    <s v="16,32"/>
    <s v="8823"/>
    <m/>
    <s v="00:01:31"/>
    <s v="16,61"/>
    <s v="6501"/>
    <m/>
    <s v="00:03:48"/>
    <s v="20,13"/>
    <s v="5364"/>
    <m/>
    <s v="00:18:02"/>
    <m/>
    <m/>
    <m/>
    <m/>
    <m/>
    <m/>
    <m/>
    <m/>
    <m/>
    <m/>
    <m/>
    <m/>
    <m/>
    <m/>
    <m/>
    <m/>
    <m/>
    <n v="17.399999999999999"/>
    <n v="20688"/>
    <n v="20688"/>
    <x v="2"/>
    <n v="6"/>
    <s v="05:44:48"/>
    <n v="175"/>
    <n v="-18.116666666666667"/>
    <n v="256.88333333333333"/>
    <x v="36"/>
    <s v="CARLA O'NELL - FOLCA"/>
    <s v="EL MOLINO B"/>
    <s v="05:26:41"/>
  </r>
  <r>
    <x v="1"/>
    <x v="0"/>
    <n v="100"/>
    <n v="100"/>
    <s v="AD"/>
    <s v="6"/>
    <x v="0"/>
    <s v=""/>
    <s v=""/>
    <s v="10183426"/>
    <s v="MAURO"/>
    <s v="VILLEGAS CARVALLO"/>
    <s v="107JZ74"/>
    <s v="HL SONJA"/>
    <m/>
    <s v=""/>
    <m/>
    <s v=""/>
    <s v="CHL"/>
    <s v=""/>
    <s v="19,06"/>
    <s v="7557"/>
    <m/>
    <s v="00:02:33"/>
    <s v="18,31"/>
    <s v="5900"/>
    <m/>
    <s v="00:02:46"/>
    <s v="14,81"/>
    <s v="7292"/>
    <m/>
    <s v="00:07:52"/>
    <m/>
    <m/>
    <m/>
    <m/>
    <m/>
    <m/>
    <m/>
    <m/>
    <m/>
    <m/>
    <m/>
    <m/>
    <m/>
    <m/>
    <m/>
    <m/>
    <m/>
    <n v="17.350000000000001"/>
    <n v="20749"/>
    <n v="20749"/>
    <x v="2"/>
    <n v="7"/>
    <s v="05:45:49"/>
    <n v="170"/>
    <n v="-19.133333333333333"/>
    <n v="250.86666666666667"/>
    <x v="83"/>
    <s v="MAURO VILLEGAS CARVALLO - HL SONJA"/>
    <e v="#N/A"/>
    <s v="05:26:41"/>
  </r>
  <r>
    <x v="1"/>
    <x v="0"/>
    <n v="100"/>
    <n v="100"/>
    <s v="AD"/>
    <s v="7"/>
    <x v="0"/>
    <s v=""/>
    <s v=""/>
    <m/>
    <s v="JORGE"/>
    <s v="ESPARZA POBLETE"/>
    <s v="107KD24"/>
    <s v="HF EDIPO"/>
    <m/>
    <s v=""/>
    <m/>
    <s v=""/>
    <s v="CHL"/>
    <s v=""/>
    <s v="16,69"/>
    <s v="8626"/>
    <m/>
    <s v="00:02:34"/>
    <s v="16,78"/>
    <s v="6435"/>
    <m/>
    <s v="00:04:05"/>
    <s v="15,62"/>
    <s v="6915"/>
    <m/>
    <s v="00:06:27"/>
    <m/>
    <m/>
    <m/>
    <m/>
    <m/>
    <m/>
    <m/>
    <m/>
    <m/>
    <m/>
    <m/>
    <m/>
    <m/>
    <m/>
    <m/>
    <m/>
    <m/>
    <n v="16.38"/>
    <n v="21976"/>
    <n v="21976"/>
    <x v="2"/>
    <n v="10"/>
    <s v="06:06:16"/>
    <n v="155"/>
    <n v="-39.583333333333336"/>
    <n v="215.41666666666666"/>
    <x v="60"/>
    <s v="JORGE ESPARZA POBLETE - HF EDIPO"/>
    <s v="EL SENDERO"/>
    <s v="05:26:41"/>
  </r>
  <r>
    <x v="1"/>
    <x v="0"/>
    <n v="100"/>
    <n v="100"/>
    <s v="AD"/>
    <s v="8"/>
    <x v="0"/>
    <s v=""/>
    <s v=""/>
    <s v="10102392"/>
    <s v="MACARENA"/>
    <s v="SUAZO ZEPEDA"/>
    <s v="107KB19"/>
    <s v="MACOYA SISGA"/>
    <m/>
    <s v=""/>
    <m/>
    <s v=""/>
    <s v="CHL"/>
    <s v=""/>
    <s v="15,59"/>
    <s v="9237"/>
    <m/>
    <s v="00:04:50"/>
    <s v="16,1"/>
    <s v="6707"/>
    <m/>
    <s v="00:05:02"/>
    <s v="14,82"/>
    <s v="7287"/>
    <m/>
    <s v="00:05:32"/>
    <m/>
    <m/>
    <m/>
    <m/>
    <m/>
    <m/>
    <m/>
    <m/>
    <m/>
    <m/>
    <m/>
    <m/>
    <m/>
    <m/>
    <m/>
    <m/>
    <m/>
    <n v="15.5"/>
    <n v="23231"/>
    <n v="23231"/>
    <x v="2"/>
    <n v="11"/>
    <s v="06:27:11"/>
    <n v="150"/>
    <n v="-60.5"/>
    <n v="189.5"/>
    <x v="27"/>
    <s v="MACARENA SUAZO ZEPEDA - MACOYA SISGA"/>
    <e v="#N/A"/>
    <s v="05:26:41"/>
  </r>
  <r>
    <x v="1"/>
    <x v="0"/>
    <n v="100"/>
    <n v="100"/>
    <s v="AD"/>
    <s v="9"/>
    <x v="0"/>
    <s v=""/>
    <s v=""/>
    <s v="10040015"/>
    <s v="MANUELA"/>
    <s v="VALENZUELA VARGAS"/>
    <s v="107KB20"/>
    <s v="QUINTRALA"/>
    <m/>
    <s v=""/>
    <m/>
    <s v=""/>
    <s v="CHL"/>
    <s v=""/>
    <s v="15,84"/>
    <s v="9092"/>
    <m/>
    <s v="00:02:27"/>
    <s v="16,05"/>
    <s v="6727"/>
    <m/>
    <s v="00:02:55"/>
    <s v="14,55"/>
    <s v="7421"/>
    <m/>
    <s v="00:04:27"/>
    <m/>
    <m/>
    <m/>
    <m/>
    <m/>
    <m/>
    <m/>
    <m/>
    <m/>
    <m/>
    <m/>
    <m/>
    <m/>
    <m/>
    <m/>
    <m/>
    <m/>
    <n v="15.49"/>
    <n v="23240"/>
    <n v="23240"/>
    <x v="2"/>
    <n v="12"/>
    <s v="06:27:20"/>
    <n v="145"/>
    <n v="-60.65"/>
    <n v="184.35"/>
    <x v="2"/>
    <s v="MANUELA VALENZUELA VARGAS - QUINTRALA"/>
    <e v="#N/A"/>
    <s v="05:26:41"/>
  </r>
  <r>
    <x v="1"/>
    <x v="0"/>
    <n v="100"/>
    <n v="100"/>
    <s v="AD"/>
    <s v="10"/>
    <x v="0"/>
    <s v=""/>
    <s v=""/>
    <s v="10018248"/>
    <s v="LUKAS"/>
    <s v="BUCKEL OCQUETEAU"/>
    <s v="107KB18"/>
    <s v="MACOYA OTUN"/>
    <m/>
    <s v=""/>
    <m/>
    <s v=""/>
    <s v="CHL"/>
    <s v=""/>
    <s v="15,6"/>
    <s v="9230"/>
    <m/>
    <s v="00:04:44"/>
    <s v="16,09"/>
    <s v="6711"/>
    <m/>
    <s v="00:05:02"/>
    <s v="14,72"/>
    <s v="7338"/>
    <m/>
    <s v="00:17:42"/>
    <m/>
    <m/>
    <m/>
    <m/>
    <m/>
    <m/>
    <m/>
    <m/>
    <m/>
    <m/>
    <m/>
    <m/>
    <m/>
    <m/>
    <m/>
    <m/>
    <m/>
    <n v="15.46"/>
    <n v="23279"/>
    <n v="23279"/>
    <x v="2"/>
    <n v="13"/>
    <s v="06:27:59"/>
    <n v="140"/>
    <n v="-61.3"/>
    <n v="178.7"/>
    <x v="3"/>
    <s v="LUKAS BUCKEL OCQUETEAU - MACOYA OTUN"/>
    <e v="#N/A"/>
    <s v="05:26:41"/>
  </r>
  <r>
    <x v="1"/>
    <x v="0"/>
    <n v="100"/>
    <n v="100"/>
    <s v="AD"/>
    <s v="11"/>
    <x v="0"/>
    <s v=""/>
    <s v=""/>
    <s v="10168576"/>
    <s v="MAUD"/>
    <s v="BREYNE"/>
    <m/>
    <s v="LLOVENY"/>
    <m/>
    <s v=""/>
    <m/>
    <s v=""/>
    <s v="CHL"/>
    <s v=""/>
    <s v="15,6"/>
    <s v="9229"/>
    <m/>
    <s v="00:04:41"/>
    <s v="16,4"/>
    <s v="6587"/>
    <m/>
    <s v="00:02:47"/>
    <s v="14,39"/>
    <s v="7507"/>
    <m/>
    <s v="00:04:06"/>
    <m/>
    <m/>
    <m/>
    <m/>
    <m/>
    <m/>
    <m/>
    <m/>
    <m/>
    <m/>
    <m/>
    <m/>
    <m/>
    <m/>
    <m/>
    <m/>
    <m/>
    <n v="15.44"/>
    <n v="23323"/>
    <n v="23323"/>
    <x v="2"/>
    <n v="14"/>
    <s v="06:28:43"/>
    <n v="135"/>
    <n v="-62.033333333333331"/>
    <n v="172.96666666666667"/>
    <x v="28"/>
    <s v="MAUD BREYNE - LLOVENY"/>
    <e v="#N/A"/>
    <s v="05:26:41"/>
  </r>
  <r>
    <x v="1"/>
    <x v="0"/>
    <n v="100"/>
    <n v="100"/>
    <s v="AD"/>
    <s v="12"/>
    <x v="0"/>
    <s v=""/>
    <s v=""/>
    <m/>
    <s v="ALVARO "/>
    <s v="LLOMPART COSMELLI"/>
    <s v="107KC19"/>
    <s v="HLS MARITO BORGES"/>
    <m/>
    <s v=""/>
    <m/>
    <s v=""/>
    <s v="CHL"/>
    <s v=""/>
    <s v="15,5"/>
    <s v="9288"/>
    <m/>
    <s v="00:03:00"/>
    <s v="15,54"/>
    <s v="6949"/>
    <m/>
    <s v="00:04:50"/>
    <s v="15,09"/>
    <s v="7159"/>
    <m/>
    <s v="00:09:09"/>
    <m/>
    <m/>
    <m/>
    <m/>
    <m/>
    <m/>
    <m/>
    <m/>
    <m/>
    <m/>
    <m/>
    <m/>
    <m/>
    <m/>
    <m/>
    <m/>
    <m/>
    <n v="15.39"/>
    <n v="23396"/>
    <n v="23396"/>
    <x v="2"/>
    <n v="15"/>
    <s v="06:29:56"/>
    <n v="130"/>
    <n v="-63.25"/>
    <n v="166.75"/>
    <x v="84"/>
    <s v="ALVARO  LLOMPART COSMELLI - HLS MARITO BORGES"/>
    <e v="#N/A"/>
    <s v="05:26:41"/>
  </r>
  <r>
    <x v="1"/>
    <x v="0"/>
    <n v="100"/>
    <n v="100"/>
    <s v="AD"/>
    <s v="13"/>
    <x v="0"/>
    <s v=""/>
    <s v=""/>
    <s v="10251266"/>
    <s v="FRANCISCA"/>
    <s v="TORCHE"/>
    <s v="107KC25"/>
    <s v="CL MAGNOLIA"/>
    <m/>
    <s v=""/>
    <m/>
    <s v=""/>
    <s v="CHL"/>
    <s v=""/>
    <s v="15,77"/>
    <s v="9131"/>
    <m/>
    <s v="00:03:47"/>
    <s v="13,99"/>
    <s v="7719"/>
    <m/>
    <s v="00:03:17"/>
    <s v="15,35"/>
    <s v="7038"/>
    <m/>
    <s v="00:04:08"/>
    <m/>
    <m/>
    <m/>
    <m/>
    <m/>
    <m/>
    <m/>
    <m/>
    <m/>
    <m/>
    <m/>
    <m/>
    <m/>
    <m/>
    <m/>
    <m/>
    <m/>
    <n v="15.07"/>
    <n v="23888"/>
    <n v="23888"/>
    <x v="2"/>
    <n v="16"/>
    <s v="06:38:08"/>
    <n v="125"/>
    <n v="-71.45"/>
    <n v="153.55000000000001"/>
    <x v="85"/>
    <s v="FRANCISCA TORCHE - CL MAGNOLIA"/>
    <s v="EL MOLINO B"/>
    <s v="05:26:41"/>
  </r>
  <r>
    <x v="1"/>
    <x v="0"/>
    <n v="100"/>
    <n v="100"/>
    <s v="AD"/>
    <s v="14"/>
    <x v="0"/>
    <s v=""/>
    <s v=""/>
    <s v="10072514"/>
    <s v="MAXI"/>
    <s v="WIMMER"/>
    <s v="106DX99"/>
    <s v="HF BARII"/>
    <m/>
    <s v=""/>
    <m/>
    <s v=""/>
    <s v="CHL"/>
    <s v=""/>
    <s v="15,55"/>
    <s v="9262"/>
    <m/>
    <s v="00:05:54"/>
    <s v="14,11"/>
    <s v="7654"/>
    <m/>
    <s v="00:04:26"/>
    <s v="15,49"/>
    <s v="6974"/>
    <m/>
    <s v="00:06:50"/>
    <m/>
    <m/>
    <m/>
    <m/>
    <m/>
    <m/>
    <m/>
    <m/>
    <m/>
    <m/>
    <m/>
    <m/>
    <m/>
    <m/>
    <m/>
    <m/>
    <m/>
    <n v="15.07"/>
    <n v="23890"/>
    <n v="23890"/>
    <x v="2"/>
    <n v="17"/>
    <s v="06:38:10"/>
    <n v="120"/>
    <n v="-71.483333333333334"/>
    <n v="148.51666666666665"/>
    <x v="24"/>
    <s v="MAXI WIMMER - HF BARII"/>
    <s v="EL MOLINO A"/>
    <s v="05:26:41"/>
  </r>
  <r>
    <x v="1"/>
    <x v="0"/>
    <n v="100"/>
    <n v="100"/>
    <s v="AD"/>
    <s v="15"/>
    <x v="1"/>
    <s v=""/>
    <s v=""/>
    <s v="10086065"/>
    <s v="PAULA"/>
    <s v="LLORENS CLARK"/>
    <s v="106QM54"/>
    <s v="ML SAMIRA"/>
    <m/>
    <s v=""/>
    <m/>
    <s v=""/>
    <s v="CHL"/>
    <s v=""/>
    <s v="19,2"/>
    <s v="7501"/>
    <m/>
    <s v="00:01:34"/>
    <s v="18,2"/>
    <s v="5933"/>
    <s v="FTQ GA"/>
    <s v="00:02:29"/>
    <m/>
    <m/>
    <m/>
    <m/>
    <m/>
    <m/>
    <m/>
    <m/>
    <m/>
    <m/>
    <m/>
    <m/>
    <m/>
    <m/>
    <m/>
    <m/>
    <m/>
    <m/>
    <m/>
    <m/>
    <m/>
    <n v="18.760000000000002"/>
    <n v="13434"/>
    <s v="NA"/>
    <x v="2"/>
    <s v="NA"/>
    <s v="NA"/>
    <n v="0"/>
    <e v="#VALUE!"/>
    <n v="0"/>
    <x v="86"/>
    <s v="PAULA LLORENS CLARK - ML SAMIRA"/>
    <s v="SANDEK 1"/>
    <s v="05:26:41"/>
  </r>
  <r>
    <x v="1"/>
    <x v="0"/>
    <n v="100"/>
    <n v="100"/>
    <s v="AD"/>
    <s v="16"/>
    <x v="1"/>
    <s v=""/>
    <s v=""/>
    <s v="10181712"/>
    <s v="TRINIDAD"/>
    <s v="VALENZUELA FUENTES"/>
    <s v="107JZ68"/>
    <s v="HL KALIZI"/>
    <m/>
    <s v=""/>
    <m/>
    <s v=""/>
    <s v="CHL"/>
    <s v=""/>
    <s v="19,1"/>
    <s v="7539"/>
    <m/>
    <s v="00:02:08"/>
    <s v="18,27"/>
    <s v="5910"/>
    <s v="FTQ GA"/>
    <s v="00:02:40"/>
    <m/>
    <m/>
    <m/>
    <m/>
    <m/>
    <m/>
    <m/>
    <m/>
    <m/>
    <m/>
    <m/>
    <m/>
    <m/>
    <m/>
    <m/>
    <m/>
    <m/>
    <m/>
    <m/>
    <m/>
    <m/>
    <n v="18.739999999999998"/>
    <n v="13449"/>
    <s v="NA"/>
    <x v="2"/>
    <s v="NA"/>
    <s v="NA"/>
    <n v="0"/>
    <e v="#VALUE!"/>
    <n v="0"/>
    <x v="87"/>
    <s v="TRINIDAD VALENZUELA FUENTES - HL KALIZI"/>
    <e v="#N/A"/>
    <s v="05:26:41"/>
  </r>
  <r>
    <x v="1"/>
    <x v="0"/>
    <n v="100"/>
    <n v="100"/>
    <s v="AD"/>
    <s v="17"/>
    <x v="1"/>
    <s v=""/>
    <s v=""/>
    <s v="10105805"/>
    <s v="FRANCISCO "/>
    <s v="EGUIGUREN VALDÉS"/>
    <s v="107KA87"/>
    <s v="ZAHIRA"/>
    <m/>
    <s v=""/>
    <m/>
    <s v=""/>
    <s v="CHL"/>
    <s v=""/>
    <s v="16,88"/>
    <s v="8532"/>
    <m/>
    <s v="00:02:05"/>
    <s v="16,62"/>
    <s v="6499"/>
    <s v="FTQ GA"/>
    <s v="00:03:18"/>
    <m/>
    <m/>
    <m/>
    <m/>
    <m/>
    <m/>
    <m/>
    <m/>
    <m/>
    <m/>
    <m/>
    <m/>
    <m/>
    <m/>
    <m/>
    <m/>
    <m/>
    <m/>
    <m/>
    <m/>
    <m/>
    <n v="16.77"/>
    <n v="15031"/>
    <s v="NA"/>
    <x v="2"/>
    <s v="NA"/>
    <s v="NA"/>
    <n v="0"/>
    <e v="#VALUE!"/>
    <n v="0"/>
    <x v="81"/>
    <s v="FRANCISCO  EGUIGUREN VALDÉS - ZAHIRA"/>
    <s v="EL QUILLAY"/>
    <s v="05:26:41"/>
  </r>
  <r>
    <x v="1"/>
    <x v="0"/>
    <n v="100"/>
    <n v="100"/>
    <s v="AD"/>
    <s v="18"/>
    <x v="1"/>
    <s v=""/>
    <s v=""/>
    <s v="10017622"/>
    <s v="DANIEL"/>
    <s v="OLIVARES"/>
    <s v="107IZ56"/>
    <s v="ADYRA DV"/>
    <m/>
    <s v=""/>
    <m/>
    <s v=""/>
    <s v="COL"/>
    <s v=""/>
    <s v="15,23"/>
    <s v="9457"/>
    <m/>
    <s v="00:02:16"/>
    <s v="14,37"/>
    <s v="7518"/>
    <s v="FTQ GA"/>
    <s v="00:05:19"/>
    <m/>
    <m/>
    <m/>
    <m/>
    <m/>
    <m/>
    <m/>
    <m/>
    <m/>
    <m/>
    <m/>
    <m/>
    <m/>
    <m/>
    <m/>
    <m/>
    <m/>
    <m/>
    <m/>
    <m/>
    <m/>
    <n v="14.85"/>
    <n v="16975"/>
    <s v="NA"/>
    <x v="2"/>
    <s v="NA"/>
    <s v="NA"/>
    <n v="0"/>
    <e v="#VALUE!"/>
    <n v="0"/>
    <x v="33"/>
    <s v="DANIEL OLIVARES - ADYRA DV"/>
    <e v="#N/A"/>
    <s v="05:26:41"/>
  </r>
  <r>
    <x v="1"/>
    <x v="0"/>
    <n v="100"/>
    <n v="100"/>
    <s v="AD"/>
    <s v="19"/>
    <x v="1"/>
    <s v=""/>
    <s v=""/>
    <s v="10018240"/>
    <s v="DAVID"/>
    <s v="RAMIREZ FUENTES"/>
    <s v="107KB06"/>
    <s v="SI REPARO"/>
    <m/>
    <s v=""/>
    <m/>
    <s v=""/>
    <s v="CHL"/>
    <s v=""/>
    <s v="18,84"/>
    <s v="7643"/>
    <s v="FTQ GA"/>
    <s v="00:04:02"/>
    <m/>
    <m/>
    <m/>
    <m/>
    <m/>
    <m/>
    <m/>
    <m/>
    <m/>
    <m/>
    <m/>
    <m/>
    <m/>
    <m/>
    <m/>
    <m/>
    <m/>
    <m/>
    <m/>
    <m/>
    <m/>
    <m/>
    <m/>
    <m/>
    <m/>
    <n v="18.84"/>
    <n v="7643"/>
    <s v="NA"/>
    <x v="2"/>
    <s v="NA"/>
    <s v="NA"/>
    <n v="0"/>
    <e v="#VALUE!"/>
    <n v="0"/>
    <x v="20"/>
    <s v="DAVID RAMIREZ FUENTES - SI REPARO"/>
    <e v="#N/A"/>
    <s v="05:26:41"/>
  </r>
  <r>
    <x v="1"/>
    <x v="0"/>
    <n v="100"/>
    <n v="100"/>
    <s v="AD"/>
    <s v="20"/>
    <x v="1"/>
    <s v=""/>
    <s v=""/>
    <s v="10063169"/>
    <s v="RAIMUNDO"/>
    <s v="UNDURRAGA MUJICA"/>
    <s v="107KA91"/>
    <s v="KHALMA"/>
    <m/>
    <s v=""/>
    <m/>
    <s v=""/>
    <s v="CHL"/>
    <s v=""/>
    <s v="16,21"/>
    <s v="8886"/>
    <s v="RET"/>
    <s v="00:01:24"/>
    <m/>
    <m/>
    <m/>
    <m/>
    <m/>
    <m/>
    <m/>
    <m/>
    <m/>
    <m/>
    <m/>
    <m/>
    <m/>
    <m/>
    <m/>
    <m/>
    <m/>
    <m/>
    <m/>
    <m/>
    <m/>
    <m/>
    <m/>
    <m/>
    <m/>
    <n v="16.21"/>
    <n v="8886"/>
    <s v="NA"/>
    <x v="2"/>
    <s v="NA"/>
    <s v="NA"/>
    <n v="0"/>
    <e v="#VALUE!"/>
    <n v="0"/>
    <x v="53"/>
    <s v="RAIMUNDO UNDURRAGA MUJICA - KHALMA"/>
    <e v="#N/A"/>
    <s v="05:26:41"/>
  </r>
  <r>
    <x v="1"/>
    <x v="0"/>
    <n v="100"/>
    <n v="100"/>
    <s v="AD"/>
    <s v="21"/>
    <x v="1"/>
    <s v=""/>
    <s v=""/>
    <s v="10161123"/>
    <s v="VICTOR IGNACIO"/>
    <s v="KEHR HERRERA"/>
    <s v="107KA90"/>
    <s v="SI RETINTO"/>
    <m/>
    <s v=""/>
    <m/>
    <s v=""/>
    <s v="CHL"/>
    <s v=""/>
    <s v=""/>
    <s v=""/>
    <s v="FTQ ME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2"/>
    <s v="NA"/>
    <s v="NA"/>
    <n v="0"/>
    <e v="#VALUE!"/>
    <n v="0"/>
    <x v="13"/>
    <s v="VICTOR IGNACIO KEHR HERRERA - SI RETINTO"/>
    <e v="#N/A"/>
    <s v="05:26:41"/>
  </r>
  <r>
    <x v="1"/>
    <x v="0"/>
    <n v="100"/>
    <n v="100"/>
    <s v="YR"/>
    <s v="1"/>
    <x v="0"/>
    <s v=""/>
    <s v=""/>
    <s v="10160530"/>
    <s v="VICENTE "/>
    <s v="LARRAIN ARJONA"/>
    <s v="107JA66"/>
    <s v="TIA HAYDEE"/>
    <m/>
    <s v=""/>
    <m/>
    <s v=""/>
    <s v="CHL"/>
    <s v=""/>
    <s v="16,32"/>
    <s v="8823"/>
    <m/>
    <s v="00:02:41"/>
    <s v="17,12"/>
    <s v="6310"/>
    <m/>
    <s v="00:03:11"/>
    <s v="19,73"/>
    <s v="5473"/>
    <m/>
    <s v="00:11:31"/>
    <m/>
    <m/>
    <m/>
    <m/>
    <m/>
    <m/>
    <m/>
    <m/>
    <m/>
    <m/>
    <m/>
    <m/>
    <m/>
    <m/>
    <m/>
    <m/>
    <m/>
    <n v="17.47"/>
    <n v="20606"/>
    <n v="20606"/>
    <x v="3"/>
    <n v="3"/>
    <s v="05:43:26"/>
    <n v="190"/>
    <n v="-16.75"/>
    <n v="273.25"/>
    <x v="14"/>
    <s v="VICENTE  LARRAIN ARJONA - TIA HAYDEE"/>
    <s v="EL QUILLAY"/>
    <s v="05:26:41"/>
  </r>
  <r>
    <x v="1"/>
    <x v="0"/>
    <n v="100"/>
    <n v="100"/>
    <s v="YR"/>
    <s v="2"/>
    <x v="0"/>
    <s v=""/>
    <s v=""/>
    <m/>
    <s v="HELENA"/>
    <s v="CERPA PINOCHET"/>
    <s v="107KC20"/>
    <s v="HDM TRAUCO"/>
    <m/>
    <s v=""/>
    <m/>
    <s v=""/>
    <s v="CHL"/>
    <s v=""/>
    <s v="16,21"/>
    <s v="8881"/>
    <m/>
    <s v="00:03:32"/>
    <s v="16,93"/>
    <s v="6378"/>
    <m/>
    <s v="00:03:12"/>
    <s v="16,29"/>
    <s v="6630"/>
    <m/>
    <s v="00:10:36"/>
    <m/>
    <m/>
    <m/>
    <m/>
    <m/>
    <m/>
    <m/>
    <m/>
    <m/>
    <m/>
    <m/>
    <m/>
    <m/>
    <m/>
    <m/>
    <m/>
    <m/>
    <n v="16.45"/>
    <n v="21889"/>
    <n v="21889"/>
    <x v="3"/>
    <n v="8"/>
    <s v="06:04:49"/>
    <n v="165"/>
    <n v="-38.133333333333333"/>
    <n v="226.86666666666667"/>
    <x v="88"/>
    <s v="HELENA CERPA PINOCHET - HDM TRAUCO"/>
    <e v="#N/A"/>
    <s v="05:26:41"/>
  </r>
  <r>
    <x v="1"/>
    <x v="0"/>
    <n v="100"/>
    <n v="100"/>
    <s v="YR"/>
    <s v="3"/>
    <x v="0"/>
    <s v=""/>
    <s v=""/>
    <s v="10222924"/>
    <s v="RAFAELA"/>
    <s v="CORTES"/>
    <s v="107AR39"/>
    <s v="ZINGARA"/>
    <m/>
    <s v=""/>
    <m/>
    <s v=""/>
    <s v="CHL"/>
    <s v=""/>
    <s v="16,21"/>
    <s v="8885"/>
    <m/>
    <s v="00:03:41"/>
    <s v="17,08"/>
    <s v="6324"/>
    <m/>
    <s v="00:02:25"/>
    <s v="16,14"/>
    <s v="6692"/>
    <m/>
    <s v="00:05:32"/>
    <m/>
    <m/>
    <m/>
    <m/>
    <m/>
    <m/>
    <m/>
    <m/>
    <m/>
    <m/>
    <m/>
    <m/>
    <m/>
    <m/>
    <m/>
    <m/>
    <m/>
    <n v="16.440000000000001"/>
    <n v="21901"/>
    <n v="21901"/>
    <x v="3"/>
    <n v="9"/>
    <s v="06:05:01"/>
    <n v="160"/>
    <n v="-38.333333333333336"/>
    <n v="221.66666666666666"/>
    <x v="47"/>
    <s v="RAFAELA CORTES - ZINGARA"/>
    <e v="#N/A"/>
    <s v="05:26:41"/>
  </r>
  <r>
    <x v="1"/>
    <x v="0"/>
    <n v="100"/>
    <n v="100"/>
    <s v="YR"/>
    <s v="4"/>
    <x v="1"/>
    <s v=""/>
    <s v=""/>
    <s v="10172476"/>
    <s v="FLORENCIA"/>
    <s v="CARDONE ALMARZA"/>
    <s v="107IZ60"/>
    <s v="MUSKARI"/>
    <m/>
    <s v=""/>
    <m/>
    <s v=""/>
    <s v="CHL"/>
    <s v=""/>
    <s v="16,51"/>
    <s v="8720"/>
    <m/>
    <s v="00:02:28"/>
    <s v="17,3"/>
    <s v="6243"/>
    <m/>
    <s v="00:04:35"/>
    <s v="19,13"/>
    <s v="5646"/>
    <s v="FTQ GA"/>
    <s v="00:15:31"/>
    <m/>
    <m/>
    <m/>
    <m/>
    <m/>
    <m/>
    <m/>
    <m/>
    <m/>
    <m/>
    <m/>
    <m/>
    <m/>
    <m/>
    <m/>
    <m/>
    <m/>
    <n v="17.47"/>
    <n v="20609"/>
    <s v="NA"/>
    <x v="3"/>
    <s v="NA"/>
    <s v="NA"/>
    <n v="0"/>
    <e v="#VALUE!"/>
    <n v="0"/>
    <x v="19"/>
    <s v="FLORENCIA CARDONE ALMARZA - MUSKARI"/>
    <e v="#N/A"/>
    <s v="05:26:41"/>
  </r>
  <r>
    <x v="1"/>
    <x v="0"/>
    <n v="100"/>
    <n v="100"/>
    <s v="YR"/>
    <s v="5"/>
    <x v="1"/>
    <s v=""/>
    <s v=""/>
    <s v="10141895"/>
    <s v="CRISTOBAL"/>
    <s v="LARRAIN ARJONA"/>
    <m/>
    <s v="Punta del viento Mushali"/>
    <m/>
    <s v=""/>
    <m/>
    <s v=""/>
    <s v="CHL"/>
    <s v=""/>
    <s v="16,33"/>
    <s v="8818"/>
    <m/>
    <s v="00:02:38"/>
    <s v="16,92"/>
    <s v="6384"/>
    <s v="RET"/>
    <s v="00:04:22"/>
    <m/>
    <m/>
    <m/>
    <m/>
    <m/>
    <m/>
    <m/>
    <m/>
    <m/>
    <m/>
    <m/>
    <m/>
    <m/>
    <m/>
    <m/>
    <m/>
    <m/>
    <m/>
    <m/>
    <m/>
    <m/>
    <n v="16.579999999999998"/>
    <n v="15202"/>
    <s v="NA"/>
    <x v="3"/>
    <s v="NA"/>
    <s v="NA"/>
    <n v="0"/>
    <e v="#VALUE!"/>
    <n v="0"/>
    <x v="12"/>
    <s v="CRISTOBAL LARRAIN ARJONA - PUNTA DEL VIENTO MUSHALI"/>
    <s v="EL QUILLAY"/>
    <s v="05:26:41"/>
  </r>
  <r>
    <x v="1"/>
    <x v="0"/>
    <n v="100"/>
    <n v="100"/>
    <s v="YR"/>
    <s v="6"/>
    <x v="1"/>
    <s v=""/>
    <s v=""/>
    <s v="10172600"/>
    <s v="JESUS Maximiliano"/>
    <s v="CERPA VERA"/>
    <s v="106KU10"/>
    <s v="DESPERADO"/>
    <m/>
    <s v=""/>
    <m/>
    <s v=""/>
    <s v="CHL"/>
    <s v=""/>
    <s v="16,35"/>
    <s v="8808"/>
    <s v="FTQ GA"/>
    <s v="00:02:18"/>
    <m/>
    <m/>
    <m/>
    <m/>
    <m/>
    <m/>
    <m/>
    <m/>
    <m/>
    <m/>
    <m/>
    <m/>
    <m/>
    <m/>
    <m/>
    <m/>
    <m/>
    <m/>
    <m/>
    <m/>
    <m/>
    <m/>
    <m/>
    <m/>
    <m/>
    <n v="16.350000000000001"/>
    <n v="8808"/>
    <s v="NA"/>
    <x v="3"/>
    <s v="NA"/>
    <s v="NA"/>
    <n v="0"/>
    <e v="#VALUE!"/>
    <n v="0"/>
    <x v="16"/>
    <s v="JESUS MAXIMILIANO CERPA VERA - DESPERADO"/>
    <e v="#N/A"/>
    <s v="05:26:41"/>
  </r>
  <r>
    <x v="1"/>
    <x v="0"/>
    <n v="100"/>
    <n v="100"/>
    <s v="YR"/>
    <s v="7"/>
    <x v="1"/>
    <s v=""/>
    <s v=""/>
    <s v="10203380"/>
    <s v="CRISTOBAL JESUS"/>
    <s v="ROJAS SANCHEZ"/>
    <s v="107KD33"/>
    <s v="HURACAN"/>
    <m/>
    <s v=""/>
    <m/>
    <s v=""/>
    <s v="CHL"/>
    <s v=""/>
    <s v="16,16"/>
    <s v="8913"/>
    <s v="FTQ GA+ME"/>
    <s v="00:04:07"/>
    <m/>
    <m/>
    <m/>
    <m/>
    <m/>
    <m/>
    <m/>
    <m/>
    <m/>
    <m/>
    <m/>
    <m/>
    <m/>
    <m/>
    <m/>
    <m/>
    <m/>
    <m/>
    <m/>
    <m/>
    <m/>
    <m/>
    <m/>
    <m/>
    <m/>
    <n v="16.16"/>
    <n v="8913"/>
    <s v="NA"/>
    <x v="3"/>
    <s v="NA"/>
    <s v="NA"/>
    <n v="0"/>
    <e v="#VALUE!"/>
    <n v="0"/>
    <x v="17"/>
    <s v="CRISTOBAL JESUS ROJAS SANCHEZ - HURACAN"/>
    <e v="#N/A"/>
    <s v="05:26:41"/>
  </r>
  <r>
    <x v="1"/>
    <x v="1"/>
    <n v="80"/>
    <n v="80"/>
    <s v="AD"/>
    <s v="1"/>
    <x v="0"/>
    <s v=""/>
    <s v=""/>
    <m/>
    <s v="ANDRES"/>
    <s v="GATICA JOLFRE"/>
    <m/>
    <s v="FLOR ARABIAN"/>
    <m/>
    <s v=""/>
    <m/>
    <s v=""/>
    <s v="CHL"/>
    <s v=""/>
    <s v="09:30:00"/>
    <s v="11:10:19"/>
    <s v="11:14:30"/>
    <s v="17,22"/>
    <s v="17,94"/>
    <s v="6270"/>
    <m/>
    <s v="11:44:30"/>
    <s v="13:18:56"/>
    <s v="13:22:44"/>
    <s v="18,32"/>
    <s v="19,06"/>
    <s v="5894"/>
    <m/>
    <s v="14:02:44"/>
    <s v="15:20:31"/>
    <s v="15:24:30"/>
    <s v="15,43"/>
    <s v="15,43"/>
    <s v="4667"/>
    <m/>
    <m/>
    <m/>
    <m/>
    <m/>
    <m/>
    <m/>
    <m/>
    <m/>
    <n v="17.61"/>
    <n v="16831"/>
    <n v="16831"/>
    <x v="4"/>
    <n v="1"/>
    <s v="04:40:31"/>
    <n v="200"/>
    <n v="0"/>
    <n v="280"/>
    <x v="89"/>
    <s v="ANDRES GATICA JOLFRE - FLOR ARABIAN"/>
    <s v="EL MOLINO A"/>
    <s v="04:40:31"/>
  </r>
  <r>
    <x v="1"/>
    <x v="1"/>
    <n v="80"/>
    <n v="80"/>
    <s v="AD"/>
    <s v="2"/>
    <x v="0"/>
    <s v=""/>
    <s v=""/>
    <s v="10139724"/>
    <s v="ORLANDO"/>
    <s v="VILLALOBOS"/>
    <m/>
    <s v="RB USHIA"/>
    <m/>
    <s v=""/>
    <m/>
    <s v=""/>
    <s v="CHL"/>
    <s v=""/>
    <s v="09:30:00"/>
    <s v="11:10:23"/>
    <s v="11:14:09"/>
    <s v="17,28"/>
    <s v="17,93"/>
    <s v="6249"/>
    <m/>
    <s v="11:44:09"/>
    <s v="13:26:29"/>
    <s v="13:34:26"/>
    <s v="16,32"/>
    <s v="17,59"/>
    <s v="6617"/>
    <m/>
    <s v="14:14:26"/>
    <s v="15:32:11"/>
    <s v="15:37:39"/>
    <s v="15,43"/>
    <s v="15,43"/>
    <s v="4665"/>
    <m/>
    <m/>
    <m/>
    <m/>
    <m/>
    <m/>
    <m/>
    <m/>
    <m/>
    <n v="17.11"/>
    <n v="17531"/>
    <n v="17531"/>
    <x v="4"/>
    <n v="2"/>
    <s v="04:52:11"/>
    <n v="195"/>
    <n v="-11.666666666666666"/>
    <n v="263.33333333333331"/>
    <x v="25"/>
    <s v="ORLANDO VILLALOBOS - RB USHIA"/>
    <s v="EL MOLINO A"/>
    <s v="04:40:31"/>
  </r>
  <r>
    <x v="1"/>
    <x v="1"/>
    <n v="80"/>
    <n v="80"/>
    <s v="AD"/>
    <s v="3"/>
    <x v="0"/>
    <s v=""/>
    <s v=""/>
    <s v="10066737"/>
    <s v="FRANCISCO"/>
    <s v="BOETSCH VICUÑA"/>
    <m/>
    <s v="Angkor"/>
    <m/>
    <s v=""/>
    <m/>
    <s v=""/>
    <s v="CHL"/>
    <s v=""/>
    <s v="09:30:00"/>
    <s v="11:10:12"/>
    <s v="11:16:53"/>
    <s v="16,84"/>
    <s v="17,96"/>
    <s v="6413"/>
    <m/>
    <s v="11:46:53"/>
    <s v="13:26:32"/>
    <s v="13:37:22"/>
    <s v="16,29"/>
    <s v="18,06"/>
    <s v="6629"/>
    <m/>
    <s v="14:17:22"/>
    <s v="15:32:14"/>
    <s v="15:38:39"/>
    <s v="16,03"/>
    <s v="16,03"/>
    <s v="4492"/>
    <m/>
    <m/>
    <m/>
    <m/>
    <m/>
    <m/>
    <m/>
    <m/>
    <m/>
    <n v="17.47"/>
    <n v="17534"/>
    <n v="17534"/>
    <x v="4"/>
    <n v="3"/>
    <s v="04:52:14"/>
    <n v="190"/>
    <n v="-11.716666666666667"/>
    <n v="258.28333333333336"/>
    <x v="90"/>
    <s v="FRANCISCO BOETSCH VICUÑA - ANGKOR"/>
    <e v="#N/A"/>
    <s v="04:40:31"/>
  </r>
  <r>
    <x v="1"/>
    <x v="1"/>
    <n v="80"/>
    <n v="80"/>
    <s v="AD"/>
    <s v="4"/>
    <x v="1"/>
    <s v=""/>
    <s v=""/>
    <m/>
    <s v="JOSE  ELIAS "/>
    <s v="RISHMAWI"/>
    <m/>
    <s v="BAKUR"/>
    <m/>
    <s v=""/>
    <m/>
    <s v=""/>
    <s v="CHL"/>
    <s v=""/>
    <s v="09:30:00"/>
    <s v="11:10:26"/>
    <s v="11:17:17"/>
    <s v="16,78"/>
    <s v="17,92"/>
    <s v="6437"/>
    <m/>
    <s v="11:47:17"/>
    <s v="13:26:34"/>
    <s v="13:35:16"/>
    <s v="16,67"/>
    <s v="18,13"/>
    <s v="6479"/>
    <m/>
    <s v="14:15:16"/>
    <s v=""/>
    <s v=""/>
    <s v=""/>
    <s v=""/>
    <s v=""/>
    <s v="FTQ GA"/>
    <m/>
    <m/>
    <m/>
    <m/>
    <m/>
    <m/>
    <m/>
    <m/>
    <n v="18.03"/>
    <n v="12916"/>
    <s v="NA"/>
    <x v="4"/>
    <s v="NA"/>
    <s v="NA"/>
    <n v="0"/>
    <e v="#VALUE!"/>
    <n v="0"/>
    <x v="59"/>
    <s v="JOSE  ELIAS  RISHMAWI - BAKUR"/>
    <s v="EL QUILLAY"/>
    <s v="04:40:31"/>
  </r>
  <r>
    <x v="1"/>
    <x v="1"/>
    <n v="80"/>
    <n v="80"/>
    <s v="AD"/>
    <m/>
    <x v="0"/>
    <m/>
    <m/>
    <m/>
    <s v="JOSE PEDRO"/>
    <s v="VARELA ALFONSO"/>
    <m/>
    <s v="EL MAITEN FADE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69"/>
    <n v="18969"/>
    <x v="4"/>
    <n v="5"/>
    <s v="05:16:09"/>
    <n v="180"/>
    <n v="-35.633333333333333"/>
    <n v="224.36666666666667"/>
    <x v="8"/>
    <s v="JOSE PEDRO VARELA ALFONSO - EL MAITEN FADEEL"/>
    <s v="EL MOLINO A"/>
    <s v="04:40:31"/>
  </r>
  <r>
    <x v="1"/>
    <x v="1"/>
    <n v="80"/>
    <n v="80"/>
    <s v="AD"/>
    <m/>
    <x v="1"/>
    <m/>
    <m/>
    <m/>
    <s v="NELSON"/>
    <s v="CID ARRAYA"/>
    <m/>
    <s v="AL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A"/>
    <x v="4"/>
    <s v="NA"/>
    <s v="NA"/>
    <n v="0"/>
    <e v="#VALUE!"/>
    <n v="0"/>
    <x v="91"/>
    <s v="NELSON CID ARRAYA - ALI"/>
    <e v="#N/A"/>
    <s v="04:40:31"/>
  </r>
  <r>
    <x v="1"/>
    <x v="1"/>
    <n v="80"/>
    <n v="80"/>
    <s v="YR"/>
    <s v="1"/>
    <x v="0"/>
    <s v=""/>
    <s v=""/>
    <m/>
    <s v="INES "/>
    <s v="ALAMOS"/>
    <s v="106FJ84"/>
    <s v="AO PATRIARCA"/>
    <m/>
    <s v=""/>
    <m/>
    <s v=""/>
    <s v="CHL"/>
    <s v=""/>
    <s v="10:00:00"/>
    <s v="11:39:01"/>
    <s v="11:43:13"/>
    <s v="17,44"/>
    <s v="18,18"/>
    <s v="6193"/>
    <m/>
    <s v="12:13:13"/>
    <s v="14:01:55"/>
    <s v="14:08:04"/>
    <s v="15,67"/>
    <s v="16,56"/>
    <s v="6891"/>
    <m/>
    <s v="14:48:04"/>
    <s v="16:03:46"/>
    <s v="16:08:58"/>
    <s v="15,85"/>
    <s v="15,85"/>
    <s v="4542"/>
    <m/>
    <m/>
    <m/>
    <m/>
    <m/>
    <m/>
    <m/>
    <m/>
    <m/>
    <n v="16.940000000000001"/>
    <n v="17626"/>
    <n v="17626"/>
    <x v="5"/>
    <n v="4"/>
    <s v="04:53:46"/>
    <n v="185"/>
    <n v="-13.25"/>
    <n v="251.75"/>
    <x v="62"/>
    <s v="INES  ALAMOS - AO PATRIARCA"/>
    <e v="#N/A"/>
    <s v="04:40:31"/>
  </r>
  <r>
    <x v="1"/>
    <x v="1"/>
    <n v="80"/>
    <n v="80"/>
    <s v="YR"/>
    <s v="2"/>
    <x v="0"/>
    <s v=""/>
    <s v=""/>
    <m/>
    <s v="ANGEL"/>
    <s v="CASTILLO"/>
    <m/>
    <s v="CHIRIPAZO"/>
    <m/>
    <s v=""/>
    <m/>
    <s v=""/>
    <s v="CHL"/>
    <s v=""/>
    <s v="10:00:00"/>
    <s v="11:39:04"/>
    <s v="11:45:42"/>
    <s v="17,03"/>
    <s v="18,17"/>
    <s v="6343"/>
    <m/>
    <s v="12:15:42"/>
    <s v="14:04:00"/>
    <s v="14:11:22"/>
    <s v="15,56"/>
    <s v="16,62"/>
    <s v="6940"/>
    <m/>
    <s v="14:51:22"/>
    <s v="16:28:27"/>
    <s v="16:35:57"/>
    <s v="12,36"/>
    <s v="12,36"/>
    <s v="5825"/>
    <m/>
    <m/>
    <m/>
    <m/>
    <m/>
    <m/>
    <m/>
    <m/>
    <m/>
    <n v="15.77"/>
    <n v="19108"/>
    <n v="19108"/>
    <x v="5"/>
    <n v="6"/>
    <s v="05:18:28"/>
    <n v="175"/>
    <n v="-37.950000000000003"/>
    <n v="217.05"/>
    <x v="92"/>
    <s v="ANGEL CASTILLO - CHIRIPAZO"/>
    <e v="#N/A"/>
    <s v="04:40:31"/>
  </r>
  <r>
    <x v="1"/>
    <x v="1"/>
    <n v="80"/>
    <n v="80"/>
    <s v="YR"/>
    <s v="3"/>
    <x v="1"/>
    <s v=""/>
    <s v=""/>
    <s v="10247116"/>
    <s v="PIA"/>
    <s v="SANCHEZ"/>
    <m/>
    <s v="HF LC GHALIB"/>
    <m/>
    <s v=""/>
    <m/>
    <s v=""/>
    <s v="CHL"/>
    <s v=""/>
    <s v="10:00:00"/>
    <s v="11:56:53"/>
    <s v="11:58:24"/>
    <s v="15,2"/>
    <s v="15,4"/>
    <s v="7105"/>
    <m/>
    <s v="12:28:24"/>
    <s v="14:22:19"/>
    <s v="14:23:58"/>
    <s v="15,58"/>
    <s v="15,8"/>
    <s v="6934"/>
    <m/>
    <s v="15:03:58"/>
    <s v="16:07:44"/>
    <s v="16:10:43"/>
    <s v="18,82"/>
    <s v="18,82"/>
    <s v="3826"/>
    <s v="FNR"/>
    <m/>
    <m/>
    <m/>
    <m/>
    <m/>
    <m/>
    <m/>
    <m/>
    <n v="16.3"/>
    <n v="17865"/>
    <s v="NA"/>
    <x v="5"/>
    <s v="NA"/>
    <s v="NA"/>
    <n v="0"/>
    <e v="#VALUE!"/>
    <n v="0"/>
    <x v="50"/>
    <s v="PIA SANCHEZ - HF LC GHALIB"/>
    <e v="#N/A"/>
    <s v="04:40:31"/>
  </r>
  <r>
    <x v="1"/>
    <x v="1"/>
    <n v="80"/>
    <n v="80"/>
    <s v="YR"/>
    <s v="4"/>
    <x v="1"/>
    <s v=""/>
    <s v=""/>
    <s v="10247115"/>
    <s v="FERNANDA"/>
    <s v="TORRES HORTA"/>
    <m/>
    <s v="TOBA CARISSA"/>
    <m/>
    <s v=""/>
    <m/>
    <s v=""/>
    <s v="CHL"/>
    <s v=""/>
    <s v="10:00:00"/>
    <s v="11:56:50"/>
    <s v="11:58:21"/>
    <s v="15,21"/>
    <s v="15,41"/>
    <s v="7101"/>
    <m/>
    <s v="12:28:21"/>
    <s v="14:22:16"/>
    <s v="14:24:50"/>
    <s v="15,45"/>
    <s v="15,8"/>
    <s v="6989"/>
    <m/>
    <s v="15:04:50"/>
    <s v="16:07:47"/>
    <s v="16:11:10"/>
    <s v="19,06"/>
    <s v="19,06"/>
    <s v="3777"/>
    <s v="FNR"/>
    <m/>
    <m/>
    <m/>
    <m/>
    <m/>
    <m/>
    <m/>
    <m/>
    <n v="16.34"/>
    <n v="17868"/>
    <s v="NA"/>
    <x v="5"/>
    <s v="NA"/>
    <s v="NA"/>
    <n v="0"/>
    <e v="#VALUE!"/>
    <n v="0"/>
    <x v="38"/>
    <s v="FERNANDA TORRES HORTA - TOBA CARISSA"/>
    <e v="#N/A"/>
    <s v="04:40:31"/>
  </r>
  <r>
    <x v="1"/>
    <x v="1"/>
    <n v="40"/>
    <n v="40"/>
    <s v="AD"/>
    <s v="1"/>
    <x v="0"/>
    <s v=""/>
    <s v=""/>
    <m/>
    <s v="JUAN PABLO "/>
    <s v="THOMSEN"/>
    <m/>
    <s v="CORAJE"/>
    <m/>
    <s v=""/>
    <m/>
    <s v=""/>
    <s v="CHL"/>
    <s v=""/>
    <s v="11:00:00"/>
    <s v="12:01:48"/>
    <s v="12:09:23"/>
    <s v="17,29"/>
    <s v="19,42"/>
    <s v="4164"/>
    <m/>
    <s v="12:49:23"/>
    <s v="13:47:11"/>
    <s v="13:52:58"/>
    <s v="18,87"/>
    <s v="20,76"/>
    <s v="3815"/>
    <m/>
    <m/>
    <m/>
    <m/>
    <m/>
    <m/>
    <m/>
    <m/>
    <m/>
    <m/>
    <m/>
    <m/>
    <m/>
    <m/>
    <m/>
    <m/>
    <n v="20.07"/>
    <n v="7979"/>
    <n v="7979"/>
    <x v="6"/>
    <n v="1"/>
    <s v="02:12:59"/>
    <n v="200"/>
    <n v="0"/>
    <n v="240"/>
    <x v="76"/>
    <s v="JUAN PABLO  THOMSEN - CORAJE"/>
    <e v="#N/A"/>
    <s v="02:12:59"/>
  </r>
  <r>
    <x v="1"/>
    <x v="1"/>
    <n v="40"/>
    <n v="40"/>
    <s v="AD"/>
    <s v="2"/>
    <x v="0"/>
    <s v=""/>
    <s v=""/>
    <m/>
    <s v="MATIAS"/>
    <s v="ALONSO ASCUI"/>
    <m/>
    <s v="PILILO"/>
    <m/>
    <s v=""/>
    <m/>
    <s v=""/>
    <s v="CHL"/>
    <s v=""/>
    <s v="11:00:00"/>
    <s v="12:01:45"/>
    <s v="12:06:24"/>
    <s v="18,07"/>
    <s v="19,43"/>
    <s v="3985"/>
    <m/>
    <s v="12:46:24"/>
    <s v="13:47:18"/>
    <s v="13:53:12"/>
    <s v="17,97"/>
    <s v="19,7"/>
    <s v="4008"/>
    <m/>
    <m/>
    <m/>
    <m/>
    <m/>
    <m/>
    <m/>
    <m/>
    <m/>
    <m/>
    <m/>
    <m/>
    <m/>
    <m/>
    <m/>
    <m/>
    <n v="19.57"/>
    <n v="7992"/>
    <n v="7992"/>
    <x v="6"/>
    <n v="2"/>
    <s v="02:13:12"/>
    <n v="195"/>
    <n v="-0.21666666666666667"/>
    <n v="234.78333333333333"/>
    <x v="93"/>
    <s v="MATIAS ALONSO ASCUI - PILILO"/>
    <e v="#N/A"/>
    <s v="02:12:59"/>
  </r>
  <r>
    <x v="1"/>
    <x v="1"/>
    <n v="40"/>
    <n v="40"/>
    <s v="AD"/>
    <s v="3"/>
    <x v="0"/>
    <s v=""/>
    <s v=""/>
    <m/>
    <s v="ERNESTO "/>
    <s v="DE LA FUENTE FUENZALIDA"/>
    <m/>
    <s v="LUCY"/>
    <m/>
    <s v=""/>
    <m/>
    <s v=""/>
    <s v="CHL"/>
    <s v=""/>
    <s v="11:00:00"/>
    <s v="12:01:54"/>
    <s v="12:09:28"/>
    <s v="17,27"/>
    <s v="19,38"/>
    <s v="4168"/>
    <m/>
    <s v="12:49:28"/>
    <s v="13:47:09"/>
    <s v="13:56:29"/>
    <s v="17,91"/>
    <s v="20,8"/>
    <s v="4021"/>
    <m/>
    <m/>
    <m/>
    <m/>
    <m/>
    <m/>
    <m/>
    <m/>
    <m/>
    <m/>
    <m/>
    <m/>
    <m/>
    <m/>
    <m/>
    <m/>
    <n v="20.07"/>
    <n v="8189"/>
    <n v="8189"/>
    <x v="6"/>
    <n v="3"/>
    <s v="02:16:29"/>
    <n v="190"/>
    <n v="-3.5"/>
    <n v="226.5"/>
    <x v="94"/>
    <s v="ERNESTO  DE LA FUENTE FUENZALIDA - LUCY"/>
    <e v="#N/A"/>
    <s v="02:12:59"/>
  </r>
  <r>
    <x v="1"/>
    <x v="1"/>
    <n v="40"/>
    <n v="40"/>
    <s v="AD"/>
    <s v="4"/>
    <x v="0"/>
    <s v=""/>
    <s v=""/>
    <s v="10118391"/>
    <s v="CARLOS "/>
    <s v="SILVA ESCOBAR"/>
    <m/>
    <s v="BABAKOOL"/>
    <m/>
    <s v=""/>
    <m/>
    <s v=""/>
    <s v="CHL"/>
    <s v=""/>
    <s v="11:00:00"/>
    <s v="12:01:56"/>
    <s v="12:12:28"/>
    <s v="16,56"/>
    <s v="19,37"/>
    <s v="4348"/>
    <m/>
    <s v="12:52:28"/>
    <s v="14:04:09"/>
    <s v="14:12:06"/>
    <s v="15,07"/>
    <s v="16,74"/>
    <s v="4778"/>
    <m/>
    <m/>
    <m/>
    <m/>
    <m/>
    <m/>
    <m/>
    <m/>
    <m/>
    <m/>
    <m/>
    <m/>
    <m/>
    <m/>
    <m/>
    <m/>
    <n v="17.96"/>
    <n v="9127"/>
    <n v="9127"/>
    <x v="6"/>
    <n v="4"/>
    <s v="02:32:07"/>
    <n v="185"/>
    <n v="-19.133333333333333"/>
    <n v="205.86666666666667"/>
    <x v="95"/>
    <s v="CARLOS  SILVA ESCOBAR - BABAKOOL"/>
    <e v="#N/A"/>
    <s v="02:12:59"/>
  </r>
  <r>
    <x v="1"/>
    <x v="1"/>
    <n v="40"/>
    <n v="40"/>
    <s v="AD"/>
    <s v="5"/>
    <x v="0"/>
    <s v=""/>
    <s v=""/>
    <m/>
    <s v="SERGIO"/>
    <s v="ULLOA C"/>
    <m/>
    <s v="CL MAXIMUS"/>
    <m/>
    <s v=""/>
    <m/>
    <s v=""/>
    <s v="CHL"/>
    <s v=""/>
    <s v="11:00:00"/>
    <s v="11:57:35"/>
    <s v="12:02:38"/>
    <s v="19,16"/>
    <s v="20,84"/>
    <s v="3758"/>
    <m/>
    <s v="12:42:38"/>
    <s v="14:07:37"/>
    <s v="14:14:19"/>
    <s v="13,09"/>
    <s v="14,12"/>
    <s v="5501"/>
    <m/>
    <m/>
    <m/>
    <m/>
    <m/>
    <m/>
    <m/>
    <m/>
    <m/>
    <m/>
    <m/>
    <m/>
    <m/>
    <m/>
    <m/>
    <m/>
    <n v="16.829999999999998"/>
    <n v="9259"/>
    <n v="9259"/>
    <x v="6"/>
    <n v="5"/>
    <s v="02:34:19"/>
    <n v="180"/>
    <n v="-21.333333333333332"/>
    <n v="198.66666666666666"/>
    <x v="65"/>
    <s v="SERGIO ULLOA C - CL MAXIMUS"/>
    <s v="EL MOLINO A"/>
    <s v="02:12:59"/>
  </r>
  <r>
    <x v="1"/>
    <x v="1"/>
    <n v="40"/>
    <n v="40"/>
    <s v="AD"/>
    <s v="6"/>
    <x v="0"/>
    <s v=""/>
    <s v=""/>
    <s v="10138423"/>
    <s v="JOSE PEDRO"/>
    <s v="VARELA ALFONSO"/>
    <m/>
    <s v="EL MAITEN DABIR"/>
    <m/>
    <s v=""/>
    <m/>
    <s v=""/>
    <s v="CHL"/>
    <s v=""/>
    <s v="11:00:00"/>
    <s v="12:19:48"/>
    <s v="12:22:13"/>
    <s v="14,6"/>
    <s v="15,04"/>
    <s v="4933"/>
    <m/>
    <s v="13:02:13"/>
    <s v="14:20:13"/>
    <s v="14:22:59"/>
    <s v="14,86"/>
    <s v="15,38"/>
    <s v="4846"/>
    <m/>
    <m/>
    <m/>
    <m/>
    <m/>
    <m/>
    <m/>
    <m/>
    <m/>
    <m/>
    <m/>
    <m/>
    <m/>
    <m/>
    <m/>
    <m/>
    <n v="15.21"/>
    <n v="9779"/>
    <n v="9779"/>
    <x v="6"/>
    <n v="7"/>
    <s v="02:42:59"/>
    <n v="170"/>
    <n v="-30"/>
    <n v="180"/>
    <x v="8"/>
    <s v="JOSE PEDRO VARELA ALFONSO - EL MAITEN DABIR"/>
    <s v="EL MOLINO A"/>
    <s v="02:12:59"/>
  </r>
  <r>
    <x v="1"/>
    <x v="1"/>
    <n v="40"/>
    <n v="40"/>
    <s v="AD"/>
    <s v="7"/>
    <x v="0"/>
    <s v=""/>
    <s v=""/>
    <m/>
    <s v="VICENTE"/>
    <s v="PARRA QUINTEROS"/>
    <m/>
    <s v="PERFECTIVA"/>
    <m/>
    <s v=""/>
    <m/>
    <s v=""/>
    <s v="CHL"/>
    <s v=""/>
    <s v="11:00:00"/>
    <s v="12:25:24"/>
    <s v="12:33:28"/>
    <s v="12,84"/>
    <s v="14,05"/>
    <s v="5609"/>
    <m/>
    <s v="13:13:28"/>
    <s v="14:28:40"/>
    <s v="14:37:34"/>
    <s v="14,27"/>
    <s v="15,96"/>
    <s v="5046"/>
    <m/>
    <m/>
    <m/>
    <m/>
    <m/>
    <m/>
    <m/>
    <m/>
    <m/>
    <m/>
    <m/>
    <m/>
    <m/>
    <m/>
    <m/>
    <m/>
    <n v="14.94"/>
    <n v="10654"/>
    <n v="10654"/>
    <x v="6"/>
    <n v="17"/>
    <s v="02:57:34"/>
    <n v="120"/>
    <n v="-44.583333333333336"/>
    <n v="115.41666666666666"/>
    <x v="96"/>
    <s v="VICENTE PARRA QUINTEROS - PERFECTIVA"/>
    <e v="#N/A"/>
    <s v="02:12:59"/>
  </r>
  <r>
    <x v="1"/>
    <x v="1"/>
    <n v="40"/>
    <n v="40"/>
    <s v="AD"/>
    <s v="8"/>
    <x v="0"/>
    <s v=""/>
    <s v=""/>
    <m/>
    <s v="RUBEN"/>
    <s v="PARRA"/>
    <m/>
    <s v="ALCAZAR BOLCHEVIQUE"/>
    <m/>
    <s v=""/>
    <m/>
    <s v=""/>
    <s v="CHL"/>
    <s v=""/>
    <s v="11:00:00"/>
    <s v="12:25:21"/>
    <s v="12:30:48"/>
    <s v="13,22"/>
    <s v="14,06"/>
    <s v="5448"/>
    <m/>
    <s v="13:10:48"/>
    <s v="14:32:07"/>
    <s v="14:37:43"/>
    <s v="13,81"/>
    <s v="14,76"/>
    <s v="5215"/>
    <m/>
    <m/>
    <m/>
    <m/>
    <m/>
    <m/>
    <m/>
    <m/>
    <m/>
    <m/>
    <m/>
    <m/>
    <m/>
    <m/>
    <m/>
    <m/>
    <n v="14.4"/>
    <n v="10663"/>
    <n v="10663"/>
    <x v="6"/>
    <n v="19"/>
    <s v="02:57:43"/>
    <n v="110"/>
    <n v="-44.733333333333334"/>
    <n v="105.26666666666667"/>
    <x v="97"/>
    <s v="RUBEN PARRA - ALCAZAR BOLCHEVIQUE"/>
    <e v="#N/A"/>
    <s v="02:12:59"/>
  </r>
  <r>
    <x v="1"/>
    <x v="1"/>
    <n v="40"/>
    <n v="40"/>
    <s v="AD"/>
    <s v="9"/>
    <x v="0"/>
    <s v=""/>
    <s v=""/>
    <m/>
    <s v="RAFAEL "/>
    <s v="CARRERE"/>
    <m/>
    <s v="MARY TRINI"/>
    <m/>
    <s v=""/>
    <m/>
    <s v=""/>
    <s v="CHL"/>
    <s v=""/>
    <s v="11:00:00"/>
    <s v="12:48:29"/>
    <s v="12:58:02"/>
    <s v="10,17"/>
    <s v="11,06"/>
    <s v="7082"/>
    <m/>
    <s v="13:38:02"/>
    <s v="15:02:42"/>
    <s v="15:08:27"/>
    <s v="13,27"/>
    <s v="14,17"/>
    <s v="5426"/>
    <m/>
    <m/>
    <m/>
    <m/>
    <m/>
    <m/>
    <m/>
    <m/>
    <m/>
    <m/>
    <m/>
    <m/>
    <m/>
    <m/>
    <m/>
    <m/>
    <n v="12.43"/>
    <n v="12508"/>
    <n v="12508"/>
    <x v="6"/>
    <n v="20"/>
    <s v="03:28:28"/>
    <n v="105"/>
    <n v="-75.483333333333334"/>
    <n v="69.516666666666666"/>
    <x v="98"/>
    <s v="RAFAEL  CARRERE - MARY TRINI"/>
    <s v="RINCONADA B"/>
    <s v="02:12:59"/>
  </r>
  <r>
    <x v="1"/>
    <x v="1"/>
    <n v="40"/>
    <n v="40"/>
    <s v="AD"/>
    <s v="10"/>
    <x v="0"/>
    <s v=""/>
    <s v=""/>
    <s v="10085801"/>
    <s v="CATALINA"/>
    <s v="ORTUZAR ORPHANOPOULOS"/>
    <m/>
    <s v="MC CHAMULLO"/>
    <m/>
    <s v=""/>
    <m/>
    <s v=""/>
    <s v="CHL"/>
    <s v=""/>
    <s v="11:00:00"/>
    <s v="12:47:16"/>
    <s v="12:55:46"/>
    <s v="10,37"/>
    <s v="11,19"/>
    <s v="6946"/>
    <m/>
    <s v="13:35:46"/>
    <s v="15:19:42"/>
    <s v="15:22:53"/>
    <s v="11,2"/>
    <s v="11,55"/>
    <s v="6428"/>
    <m/>
    <m/>
    <m/>
    <m/>
    <m/>
    <m/>
    <m/>
    <m/>
    <m/>
    <m/>
    <m/>
    <m/>
    <m/>
    <m/>
    <m/>
    <m/>
    <n v="11.36"/>
    <n v="13374"/>
    <n v="13374"/>
    <x v="6"/>
    <n v="21"/>
    <s v="03:42:54"/>
    <n v="100"/>
    <n v="-89.916666666666671"/>
    <n v="50.083333333333329"/>
    <x v="4"/>
    <s v="CATALINA ORTUZAR ORPHANOPOULOS - MC CHAMULLO"/>
    <e v="#N/A"/>
    <s v="02:12:59"/>
  </r>
  <r>
    <x v="1"/>
    <x v="1"/>
    <n v="40"/>
    <n v="40"/>
    <s v="AD"/>
    <s v="11"/>
    <x v="0"/>
    <s v=""/>
    <s v=""/>
    <m/>
    <s v="NELSON"/>
    <s v="CID ARRAYA"/>
    <m/>
    <s v="HERCULES"/>
    <m/>
    <s v=""/>
    <m/>
    <s v=""/>
    <s v="CHL"/>
    <s v=""/>
    <s v="11:00:00"/>
    <s v="12:47:08"/>
    <s v="12:54:36"/>
    <s v="10,47"/>
    <s v="11,2"/>
    <s v="6877"/>
    <m/>
    <s v="13:34:36"/>
    <s v="15:19:33"/>
    <s v="15:25:57"/>
    <s v="10,78"/>
    <s v="11,43"/>
    <s v="6681"/>
    <m/>
    <m/>
    <m/>
    <m/>
    <m/>
    <m/>
    <m/>
    <m/>
    <m/>
    <m/>
    <m/>
    <m/>
    <m/>
    <m/>
    <m/>
    <m/>
    <n v="11.32"/>
    <n v="13558"/>
    <n v="13558"/>
    <x v="6"/>
    <n v="22"/>
    <s v="03:45:58"/>
    <n v="95"/>
    <n v="-92.983333333333334"/>
    <n v="42.016666666666666"/>
    <x v="91"/>
    <s v="NELSON CID ARRAYA - HERCULES"/>
    <e v="#N/A"/>
    <s v="02:12:59"/>
  </r>
  <r>
    <x v="1"/>
    <x v="1"/>
    <n v="40"/>
    <n v="40"/>
    <s v="AD"/>
    <s v="12"/>
    <x v="1"/>
    <s v=""/>
    <s v=""/>
    <m/>
    <s v="CARLOS"/>
    <s v="HIRMAS YUNIS"/>
    <m/>
    <s v="SAFIR"/>
    <m/>
    <s v=""/>
    <m/>
    <s v=""/>
    <s v="CHL"/>
    <s v=""/>
    <s v="11:00:00"/>
    <s v="12:19:42"/>
    <s v="12:33:41"/>
    <s v="12,81"/>
    <s v="15,05"/>
    <s v="5621"/>
    <m/>
    <s v="13:13:41"/>
    <s v="14:32:01"/>
    <s v="14:45:03"/>
    <s v="13,13"/>
    <s v="15,32"/>
    <s v="5482"/>
    <s v="FTQ GA"/>
    <m/>
    <m/>
    <m/>
    <m/>
    <m/>
    <m/>
    <m/>
    <m/>
    <m/>
    <m/>
    <m/>
    <m/>
    <m/>
    <m/>
    <m/>
    <n v="15.19"/>
    <n v="11103"/>
    <s v="NA"/>
    <x v="6"/>
    <s v="NA"/>
    <s v="NA"/>
    <n v="0"/>
    <e v="#VALUE!"/>
    <n v="0"/>
    <x v="99"/>
    <s v="CARLOS HIRMAS YUNIS - SAFIR"/>
    <e v="#N/A"/>
    <s v="02:12:59"/>
  </r>
  <r>
    <x v="1"/>
    <x v="1"/>
    <n v="40"/>
    <n v="40"/>
    <s v="AD"/>
    <s v="13"/>
    <x v="1"/>
    <s v=""/>
    <s v=""/>
    <m/>
    <s v="FELIPE"/>
    <s v="STANDEN THOMSEN"/>
    <m/>
    <s v="ROBLE"/>
    <m/>
    <s v=""/>
    <m/>
    <s v=""/>
    <s v="CHL"/>
    <s v=""/>
    <s v="11:00:00"/>
    <s v="12:47:13"/>
    <s v="12:52:33"/>
    <s v="10,66"/>
    <s v="11,19"/>
    <s v="6754"/>
    <m/>
    <s v="13:32:33"/>
    <s v=""/>
    <s v=""/>
    <s v=""/>
    <s v=""/>
    <s v=""/>
    <s v="RET"/>
    <m/>
    <m/>
    <m/>
    <m/>
    <m/>
    <m/>
    <m/>
    <m/>
    <m/>
    <m/>
    <m/>
    <m/>
    <m/>
    <m/>
    <m/>
    <n v="11.19"/>
    <n v="6754"/>
    <s v="NA"/>
    <x v="6"/>
    <s v="NA"/>
    <s v="NA"/>
    <n v="0"/>
    <e v="#VALUE!"/>
    <n v="0"/>
    <x v="100"/>
    <s v="FELIPE STANDEN THOMSEN - ROBLE"/>
    <e v="#N/A"/>
    <s v="02:12:59"/>
  </r>
  <r>
    <x v="1"/>
    <x v="1"/>
    <n v="40"/>
    <n v="40"/>
    <s v="AD"/>
    <s v="14"/>
    <x v="1"/>
    <s v=""/>
    <s v=""/>
    <m/>
    <s v="JOAQUIN"/>
    <s v="LAGOS VELASCO"/>
    <m/>
    <s v="HARRY"/>
    <m/>
    <s v=""/>
    <m/>
    <s v=""/>
    <s v="CHL"/>
    <s v=""/>
    <s v="11:00:00"/>
    <s v="12:36:44"/>
    <s v="12:51:52"/>
    <s v="10,73"/>
    <s v="12,4"/>
    <s v="6712"/>
    <s v="DSQ ME"/>
    <m/>
    <m/>
    <m/>
    <m/>
    <m/>
    <m/>
    <m/>
    <m/>
    <m/>
    <m/>
    <m/>
    <m/>
    <m/>
    <m/>
    <m/>
    <m/>
    <m/>
    <m/>
    <m/>
    <m/>
    <m/>
    <m/>
    <n v="12.4"/>
    <n v="6712"/>
    <s v="NA"/>
    <x v="6"/>
    <s v="NA"/>
    <s v="NA"/>
    <n v="0"/>
    <e v="#VALUE!"/>
    <n v="0"/>
    <x v="101"/>
    <s v="JOAQUIN LAGOS VELASCO - HARRY"/>
    <e v="#N/A"/>
    <s v="02:12:59"/>
  </r>
  <r>
    <x v="1"/>
    <x v="1"/>
    <n v="40"/>
    <n v="40"/>
    <s v="AD"/>
    <s v="15"/>
    <x v="1"/>
    <s v=""/>
    <s v=""/>
    <m/>
    <s v="AGUSTIN"/>
    <s v="MARTINEZ"/>
    <s v="104HF83"/>
    <s v="MC ventisquero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102"/>
    <s v="AGUSTIN MARTINEZ - MC VENTISQUERO"/>
    <e v="#N/A"/>
    <s v="02:12:59"/>
  </r>
  <r>
    <x v="1"/>
    <x v="1"/>
    <n v="40"/>
    <n v="40"/>
    <s v="AD"/>
    <m/>
    <x v="0"/>
    <m/>
    <m/>
    <m/>
    <s v="JOAQUIN"/>
    <s v="NEUFELD"/>
    <m/>
    <s v="CL NAPOLE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1"/>
    <n v="10541"/>
    <x v="6"/>
    <n v="11"/>
    <s v="02:55:41"/>
    <n v="150"/>
    <n v="-42.7"/>
    <n v="147.30000000000001"/>
    <x v="103"/>
    <s v="JOAQUIN NEUFELD - CL NAPOLEON"/>
    <e v="#N/A"/>
    <s v="02:12:59"/>
  </r>
  <r>
    <x v="1"/>
    <x v="1"/>
    <n v="40"/>
    <n v="40"/>
    <s v="AD"/>
    <m/>
    <x v="0"/>
    <m/>
    <m/>
    <m/>
    <s v="MATIAS"/>
    <s v="ALAMOS"/>
    <s v="105UU64"/>
    <s v="CL KATA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2"/>
    <n v="10542"/>
    <x v="6"/>
    <n v="12"/>
    <s v="02:55:42"/>
    <n v="145"/>
    <n v="-42.716666666666669"/>
    <n v="142.28333333333333"/>
    <x v="70"/>
    <s v="MATIAS ALAMOS - CL KATANA"/>
    <s v="EL MOLINO B"/>
    <s v="02:12:59"/>
  </r>
  <r>
    <x v="1"/>
    <x v="1"/>
    <n v="40"/>
    <n v="40"/>
    <s v="AD"/>
    <m/>
    <x v="0"/>
    <m/>
    <m/>
    <m/>
    <s v="CARLOS"/>
    <s v="LETELIER SIVORI"/>
    <m/>
    <s v="CL DALYAT KINNDA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51"/>
    <n v="10660"/>
    <n v="10660"/>
    <x v="6"/>
    <n v="18"/>
    <s v="02:57:40"/>
    <n v="115"/>
    <n v="-44.68333333333333"/>
    <n v="110.31666666666666"/>
    <x v="71"/>
    <s v="CARLOS LETELIER SIVORI - CL DALYAT KINNDAH"/>
    <e v="#N/A"/>
    <s v="02:12:59"/>
  </r>
  <r>
    <x v="1"/>
    <x v="1"/>
    <n v="40"/>
    <n v="40"/>
    <s v="YR"/>
    <s v="1"/>
    <x v="0"/>
    <s v=""/>
    <s v=""/>
    <m/>
    <s v="JUAN PABLO"/>
    <s v="CRISTI"/>
    <m/>
    <s v="CASINO NIGHT"/>
    <m/>
    <s v=""/>
    <m/>
    <s v=""/>
    <s v="CHL"/>
    <s v=""/>
    <s v="11:30:00"/>
    <s v="12:49:09"/>
    <s v="12:52:25"/>
    <s v="14,56"/>
    <s v="15,16"/>
    <s v="4945"/>
    <m/>
    <s v="13:32:25"/>
    <s v="14:46:04"/>
    <s v="14:49:42"/>
    <s v="15,53"/>
    <s v="16,29"/>
    <s v="4637"/>
    <m/>
    <m/>
    <m/>
    <m/>
    <m/>
    <m/>
    <m/>
    <m/>
    <m/>
    <m/>
    <m/>
    <m/>
    <m/>
    <m/>
    <m/>
    <m/>
    <n v="15.71"/>
    <n v="9582"/>
    <n v="9582"/>
    <x v="7"/>
    <n v="6"/>
    <s v="02:39:42"/>
    <n v="175"/>
    <n v="-26.716666666666665"/>
    <n v="188.28333333333333"/>
    <x v="104"/>
    <s v="JUAN PABLO CRISTI - CASINO NIGHT"/>
    <e v="#N/A"/>
    <s v="02:12:59"/>
  </r>
  <r>
    <x v="1"/>
    <x v="1"/>
    <n v="40"/>
    <n v="40"/>
    <s v="YR"/>
    <s v="2"/>
    <x v="0"/>
    <s v=""/>
    <s v=""/>
    <m/>
    <s v="LUCIANO"/>
    <s v="ALMARA"/>
    <m/>
    <s v="EPICO"/>
    <m/>
    <s v=""/>
    <m/>
    <s v=""/>
    <s v="CHL"/>
    <s v=""/>
    <s v="11:30:00"/>
    <s v="12:48:52"/>
    <s v="12:54:58"/>
    <s v="14,12"/>
    <s v="15,21"/>
    <s v="5098"/>
    <m/>
    <s v="13:34:58"/>
    <s v="14:46:07"/>
    <s v="14:53:45"/>
    <s v="15,23"/>
    <s v="16,87"/>
    <s v="4727"/>
    <m/>
    <m/>
    <m/>
    <m/>
    <m/>
    <m/>
    <m/>
    <m/>
    <m/>
    <m/>
    <m/>
    <m/>
    <m/>
    <m/>
    <m/>
    <m/>
    <n v="16"/>
    <n v="9825"/>
    <n v="9825"/>
    <x v="7"/>
    <n v="8"/>
    <s v="02:43:45"/>
    <n v="165"/>
    <n v="-30.766666666666666"/>
    <n v="174.23333333333335"/>
    <x v="105"/>
    <s v="LUCIANO ALMARA - EPICO"/>
    <e v="#N/A"/>
    <s v="02:12:59"/>
  </r>
  <r>
    <x v="1"/>
    <x v="1"/>
    <n v="40"/>
    <n v="40"/>
    <s v="YR"/>
    <s v="3"/>
    <x v="0"/>
    <s v=""/>
    <s v=""/>
    <m/>
    <s v="ALISON"/>
    <s v="CASTILLO"/>
    <m/>
    <s v="BUENA MOZA"/>
    <m/>
    <s v=""/>
    <m/>
    <s v=""/>
    <s v="CHL"/>
    <s v=""/>
    <s v="11:30:00"/>
    <s v="12:48:42"/>
    <s v="12:53:39"/>
    <s v="14,35"/>
    <s v="15,25"/>
    <s v="5019"/>
    <m/>
    <s v="13:33:39"/>
    <s v="15:01:49"/>
    <s v="15:07:05"/>
    <s v="12,84"/>
    <s v="13,61"/>
    <s v="5607"/>
    <m/>
    <m/>
    <m/>
    <m/>
    <m/>
    <m/>
    <m/>
    <m/>
    <m/>
    <m/>
    <m/>
    <m/>
    <m/>
    <m/>
    <m/>
    <m/>
    <n v="14.38"/>
    <n v="10626"/>
    <n v="10626"/>
    <x v="7"/>
    <n v="13"/>
    <s v="02:57:06"/>
    <n v="140"/>
    <n v="-44.116666666666667"/>
    <n v="135.88333333333333"/>
    <x v="106"/>
    <s v="ALISON CASTILLO - BUENA MOZA"/>
    <e v="#N/A"/>
    <s v="02:12:59"/>
  </r>
  <r>
    <x v="1"/>
    <x v="1"/>
    <n v="40"/>
    <n v="40"/>
    <s v="YR"/>
    <s v="4"/>
    <x v="0"/>
    <s v=""/>
    <s v=""/>
    <m/>
    <s v="AGUSTINA"/>
    <s v="CASTILLO"/>
    <m/>
    <s v="MORENA"/>
    <m/>
    <s v=""/>
    <m/>
    <s v=""/>
    <s v="CHL"/>
    <s v=""/>
    <s v="11:30:00"/>
    <s v="12:48:37"/>
    <s v="12:52:28"/>
    <s v="14,55"/>
    <s v="15,26"/>
    <s v="4949"/>
    <m/>
    <s v="13:32:28"/>
    <s v="15:01:51"/>
    <s v="15:07:07"/>
    <s v="12,68"/>
    <s v="13,43"/>
    <s v="5679"/>
    <m/>
    <m/>
    <m/>
    <m/>
    <m/>
    <m/>
    <m/>
    <m/>
    <m/>
    <m/>
    <m/>
    <m/>
    <m/>
    <m/>
    <m/>
    <m/>
    <n v="14.29"/>
    <n v="10627"/>
    <n v="10627"/>
    <x v="7"/>
    <n v="14"/>
    <s v="02:57:07"/>
    <n v="135"/>
    <n v="-44.133333333333333"/>
    <n v="130.86666666666667"/>
    <x v="107"/>
    <s v="AGUSTINA CASTILLO - MORENA"/>
    <e v="#N/A"/>
    <s v="02:12:59"/>
  </r>
  <r>
    <x v="1"/>
    <x v="1"/>
    <n v="40"/>
    <n v="40"/>
    <s v="YR"/>
    <s v="5"/>
    <x v="0"/>
    <s v=""/>
    <s v=""/>
    <m/>
    <s v="FERNANDO"/>
    <s v="LAGOS DIAZ"/>
    <m/>
    <s v="ITAHITI"/>
    <m/>
    <s v=""/>
    <m/>
    <s v=""/>
    <s v="CHL"/>
    <s v=""/>
    <s v="11:30:00"/>
    <s v="12:49:06"/>
    <s v="12:55:25"/>
    <s v="14,05"/>
    <s v="15,17"/>
    <s v="5125"/>
    <m/>
    <s v="13:35:25"/>
    <s v="15:01:53"/>
    <s v="15:07:30"/>
    <s v="13,03"/>
    <s v="13,88"/>
    <s v="5525"/>
    <m/>
    <m/>
    <m/>
    <m/>
    <m/>
    <m/>
    <m/>
    <m/>
    <m/>
    <m/>
    <m/>
    <m/>
    <m/>
    <m/>
    <m/>
    <m/>
    <n v="14.49"/>
    <n v="10650"/>
    <n v="10650"/>
    <x v="7"/>
    <n v="16"/>
    <s v="02:57:30"/>
    <n v="125"/>
    <n v="-44.516666666666666"/>
    <n v="120.48333333333333"/>
    <x v="108"/>
    <s v="FERNANDO LAGOS DIAZ - ITAHITI"/>
    <e v="#N/A"/>
    <s v="02:12:59"/>
  </r>
  <r>
    <x v="1"/>
    <x v="1"/>
    <n v="40"/>
    <n v="40"/>
    <s v="YR"/>
    <s v="6"/>
    <x v="1"/>
    <s v=""/>
    <s v=""/>
    <m/>
    <s v="FERNANDA"/>
    <s v="MANZUR"/>
    <s v="103hq92"/>
    <s v="Copihue"/>
    <m/>
    <s v=""/>
    <m/>
    <s v=""/>
    <s v="CHL"/>
    <s v=""/>
    <s v="11:30:00"/>
    <s v="12:48:38"/>
    <s v="12:52:22"/>
    <s v="14,57"/>
    <s v="15,26"/>
    <s v="4942"/>
    <m/>
    <s v="13:32:22"/>
    <s v=""/>
    <s v=""/>
    <s v=""/>
    <s v=""/>
    <s v=""/>
    <s v="FTQ GA"/>
    <m/>
    <m/>
    <m/>
    <m/>
    <m/>
    <m/>
    <m/>
    <m/>
    <m/>
    <m/>
    <m/>
    <m/>
    <m/>
    <m/>
    <m/>
    <n v="15.26"/>
    <n v="4942"/>
    <s v="NA"/>
    <x v="7"/>
    <s v="NA"/>
    <s v="NA"/>
    <n v="0"/>
    <e v="#VALUE!"/>
    <n v="0"/>
    <x v="109"/>
    <s v="FERNANDA MANZUR - COPIHUE"/>
    <e v="#N/A"/>
    <s v="02:12:59"/>
  </r>
  <r>
    <x v="1"/>
    <x v="1"/>
    <n v="40"/>
    <n v="40"/>
    <s v="YR"/>
    <m/>
    <x v="0"/>
    <m/>
    <m/>
    <m/>
    <s v="EMMA"/>
    <s v="LETELIER"/>
    <m/>
    <s v="CL ANATOL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64"/>
    <n v="10264"/>
    <x v="7"/>
    <n v="9"/>
    <s v="02:51:04"/>
    <n v="160"/>
    <n v="-38.083333333333336"/>
    <n v="161.91666666666666"/>
    <x v="78"/>
    <s v="EMMA LETELIER - CL ANATOLIA"/>
    <s v="EL MOLINO B"/>
    <s v="02:12:59"/>
  </r>
  <r>
    <x v="1"/>
    <x v="1"/>
    <n v="40"/>
    <n v="40"/>
    <s v="YR"/>
    <m/>
    <x v="0"/>
    <m/>
    <m/>
    <m/>
    <s v="OLIVIA"/>
    <s v="ALAMOS"/>
    <m/>
    <s v="WAFI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29"/>
    <n v="10329"/>
    <x v="7"/>
    <n v="10"/>
    <s v="02:52:09"/>
    <n v="155"/>
    <n v="-39.166666666666664"/>
    <n v="155.83333333333334"/>
    <x v="79"/>
    <s v="OLIVIA ALAMOS - WAFIK"/>
    <s v="EL MOLINO B"/>
    <s v="02:12:59"/>
  </r>
  <r>
    <x v="1"/>
    <x v="1"/>
    <n v="40"/>
    <n v="40"/>
    <s v="YR"/>
    <m/>
    <x v="0"/>
    <m/>
    <m/>
    <m/>
    <s v="VALENTINA"/>
    <s v="LETELIER"/>
    <m/>
    <s v="PERSEVERANCIA PETE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646"/>
    <n v="10646"/>
    <x v="7"/>
    <n v="15"/>
    <s v="02:57:26"/>
    <n v="130"/>
    <n v="-44.45"/>
    <n v="125.55"/>
    <x v="80"/>
    <s v="VALENTINA LETELIER - PERSEVERANCIA PETETE"/>
    <s v="EL MOLINO B"/>
    <s v="02:12:59"/>
  </r>
  <r>
    <x v="2"/>
    <x v="0"/>
    <n v="120"/>
    <n v="121"/>
    <s v="AD"/>
    <s v="1"/>
    <x v="0"/>
    <s v=""/>
    <s v=""/>
    <s v="10139724"/>
    <s v="ORLANDO"/>
    <s v="VILLALOBOS"/>
    <s v="106TB67"/>
    <s v="SALAM"/>
    <m/>
    <s v=""/>
    <m/>
    <s v=""/>
    <s v="CHL"/>
    <s v=""/>
    <s v="17,88"/>
    <s v="7650"/>
    <m/>
    <s v="00:03:01"/>
    <s v="18,22"/>
    <s v="6324"/>
    <m/>
    <s v="00:02:40"/>
    <s v="17,56"/>
    <s v="6560"/>
    <m/>
    <s v="00:02:53"/>
    <s v="22,91"/>
    <s v="2985"/>
    <m/>
    <s v="00:18:24"/>
    <m/>
    <m/>
    <m/>
    <m/>
    <m/>
    <m/>
    <m/>
    <m/>
    <m/>
    <m/>
    <m/>
    <m/>
    <m/>
    <n v="18.52"/>
    <n v="23519"/>
    <n v="23519"/>
    <x v="0"/>
    <n v="1"/>
    <s v="06:31:59"/>
    <n v="200"/>
    <n v="0"/>
    <n v="321"/>
    <x v="25"/>
    <s v="ORLANDO VILLALOBOS - SALAM"/>
    <s v="EL MOLINO A"/>
    <s v="06:31:59"/>
  </r>
  <r>
    <x v="2"/>
    <x v="0"/>
    <n v="120"/>
    <n v="121"/>
    <s v="AD"/>
    <s v="2"/>
    <x v="0"/>
    <s v=""/>
    <s v=""/>
    <s v="10092659"/>
    <s v="JOSEFINA"/>
    <s v="MATURANA FELL"/>
    <s v="107AQ50"/>
    <s v="TOBA DEJAVU"/>
    <m/>
    <s v=""/>
    <m/>
    <s v=""/>
    <s v="CHL"/>
    <s v=""/>
    <s v="18,05"/>
    <s v="7578"/>
    <m/>
    <s v="00:01:46"/>
    <s v="18,27"/>
    <s v="6306"/>
    <m/>
    <s v="00:01:07"/>
    <s v="17,33"/>
    <s v="6646"/>
    <m/>
    <s v="00:02:44"/>
    <s v="21,99"/>
    <s v="3110"/>
    <m/>
    <s v="00:05:33"/>
    <m/>
    <m/>
    <m/>
    <m/>
    <m/>
    <m/>
    <m/>
    <m/>
    <m/>
    <m/>
    <m/>
    <m/>
    <m/>
    <n v="18.43"/>
    <n v="23640"/>
    <n v="23640"/>
    <x v="0"/>
    <n v="2"/>
    <s v="06:34:00"/>
    <n v="195"/>
    <n v="-2.0166666666666666"/>
    <n v="313.98333333333335"/>
    <x v="35"/>
    <s v="JOSEFINA MATURANA FELL - TOBA DEJAVU"/>
    <s v="TOBA ENDURANCE"/>
    <s v="06:31:59"/>
  </r>
  <r>
    <x v="2"/>
    <x v="0"/>
    <n v="120"/>
    <n v="121"/>
    <s v="AD"/>
    <s v="3"/>
    <x v="1"/>
    <s v=""/>
    <s v=""/>
    <s v="10070382"/>
    <s v="CATALINA"/>
    <s v="LLORENS CLARK"/>
    <s v="105GX51"/>
    <s v="LUNA"/>
    <m/>
    <s v=""/>
    <m/>
    <s v=""/>
    <s v="CHL"/>
    <s v=""/>
    <s v="18,1"/>
    <s v="7556"/>
    <m/>
    <s v="00:01:30"/>
    <s v="18,01"/>
    <s v="6395"/>
    <m/>
    <s v="00:02:35"/>
    <s v="17,23"/>
    <s v="6685"/>
    <m/>
    <s v="00:04:38"/>
    <s v="23,23"/>
    <s v="2944"/>
    <s v="FTQ GA"/>
    <s v="00:15:22"/>
    <m/>
    <m/>
    <m/>
    <m/>
    <m/>
    <m/>
    <m/>
    <m/>
    <m/>
    <m/>
    <m/>
    <m/>
    <m/>
    <n v="18.47"/>
    <n v="23580"/>
    <s v="NA"/>
    <x v="0"/>
    <s v="NA"/>
    <s v="NA"/>
    <n v="0"/>
    <e v="#VALUE!"/>
    <n v="0"/>
    <x v="82"/>
    <s v="CATALINA LLORENS CLARK - LUNA"/>
    <s v="SANDEK 1"/>
    <s v="06:31:59"/>
  </r>
  <r>
    <x v="2"/>
    <x v="0"/>
    <n v="120"/>
    <n v="121"/>
    <s v="AD"/>
    <s v="4"/>
    <x v="1"/>
    <s v=""/>
    <s v=""/>
    <s v="10067266"/>
    <s v="FELIPE"/>
    <s v="SAT YABER"/>
    <s v="106KP67"/>
    <s v="CAL MAR ROLON"/>
    <m/>
    <s v=""/>
    <m/>
    <s v=""/>
    <s v="CHL"/>
    <s v=""/>
    <s v="17,73"/>
    <s v="7714"/>
    <m/>
    <s v="00:02:53"/>
    <s v="18,31"/>
    <s v="6290"/>
    <m/>
    <s v="00:03:04"/>
    <s v="17,01"/>
    <s v="6772"/>
    <s v="FTQ GA"/>
    <s v="00:06:54"/>
    <m/>
    <m/>
    <m/>
    <m/>
    <m/>
    <m/>
    <m/>
    <m/>
    <m/>
    <m/>
    <m/>
    <m/>
    <m/>
    <m/>
    <m/>
    <m/>
    <m/>
    <n v="17.670000000000002"/>
    <n v="20776"/>
    <s v="NA"/>
    <x v="0"/>
    <s v="NA"/>
    <s v="NA"/>
    <n v="0"/>
    <e v="#VALUE!"/>
    <n v="0"/>
    <x v="5"/>
    <s v="FELIPE SAT YABER - CAL MAR ROLON"/>
    <s v="RINCONADA A"/>
    <s v="06:31:59"/>
  </r>
  <r>
    <x v="2"/>
    <x v="0"/>
    <n v="120"/>
    <n v="121"/>
    <s v="AD"/>
    <s v="5"/>
    <x v="1"/>
    <s v=""/>
    <s v=""/>
    <s v="10072686"/>
    <s v="PABLO"/>
    <s v="LLOMPART"/>
    <s v="107AQ56"/>
    <s v="ANCAR FARUK"/>
    <m/>
    <s v=""/>
    <m/>
    <s v=""/>
    <s v="CHL"/>
    <s v=""/>
    <s v="16,8"/>
    <s v="8141"/>
    <m/>
    <s v="00:02:09"/>
    <s v="17,47"/>
    <s v="6595"/>
    <m/>
    <s v="00:04:36"/>
    <s v="16,04"/>
    <s v="7183"/>
    <s v="FTQ GA"/>
    <s v="00:05:33"/>
    <m/>
    <m/>
    <m/>
    <m/>
    <m/>
    <m/>
    <m/>
    <m/>
    <m/>
    <m/>
    <m/>
    <m/>
    <m/>
    <m/>
    <m/>
    <m/>
    <m/>
    <n v="16.75"/>
    <n v="21919"/>
    <s v="NA"/>
    <x v="0"/>
    <s v="NA"/>
    <s v="NA"/>
    <n v="0"/>
    <e v="#VALUE!"/>
    <n v="0"/>
    <x v="30"/>
    <s v="PABLO LLOMPART - ANCAR FARUK"/>
    <s v="EL QUILLAY"/>
    <s v="06:31:59"/>
  </r>
  <r>
    <x v="2"/>
    <x v="0"/>
    <n v="120"/>
    <n v="121"/>
    <s v="YR"/>
    <s v="1"/>
    <x v="0"/>
    <s v=""/>
    <s v=""/>
    <s v="10203380"/>
    <s v="CRISTOBAL JESUS"/>
    <s v="ROJAS SANCHEZ"/>
    <s v="106BG29"/>
    <s v="ALI"/>
    <m/>
    <s v=""/>
    <m/>
    <s v=""/>
    <s v="CHL"/>
    <s v=""/>
    <s v="22,94"/>
    <s v="5963"/>
    <m/>
    <s v="00:04:52"/>
    <s v="18"/>
    <s v="6400"/>
    <m/>
    <s v="00:03:11"/>
    <s v="16,35"/>
    <s v="7045"/>
    <m/>
    <s v="00:05:52"/>
    <s v="14,7"/>
    <s v="4653"/>
    <m/>
    <s v="00:06:51"/>
    <m/>
    <m/>
    <m/>
    <m/>
    <m/>
    <m/>
    <m/>
    <m/>
    <m/>
    <m/>
    <m/>
    <m/>
    <m/>
    <n v="18.100000000000001"/>
    <n v="24061"/>
    <n v="24061"/>
    <x v="1"/>
    <n v="3"/>
    <s v="06:41:01"/>
    <n v="190"/>
    <n v="-9.0333333333333332"/>
    <n v="301.96666666666664"/>
    <x v="17"/>
    <s v="CRISTOBAL JESUS ROJAS SANCHEZ - ALI"/>
    <e v="#N/A"/>
    <s v="06:31:59"/>
  </r>
  <r>
    <x v="2"/>
    <x v="0"/>
    <n v="120"/>
    <n v="121"/>
    <s v="YR"/>
    <s v="2"/>
    <x v="1"/>
    <s v=""/>
    <s v=""/>
    <s v="10172476"/>
    <s v="FLORENCIA"/>
    <s v="CARDONE ALMARZA"/>
    <s v="106ER59"/>
    <s v="BANITA"/>
    <m/>
    <s v=""/>
    <m/>
    <s v=""/>
    <s v="CHL"/>
    <s v=""/>
    <s v="21,98"/>
    <s v="6225"/>
    <m/>
    <s v="00:01:34"/>
    <s v="17,54"/>
    <s v="6568"/>
    <m/>
    <s v="00:02:06"/>
    <s v="17,01"/>
    <s v="6771"/>
    <s v="FTQ GA"/>
    <s v="00:03:16"/>
    <m/>
    <m/>
    <m/>
    <m/>
    <m/>
    <m/>
    <m/>
    <m/>
    <m/>
    <m/>
    <m/>
    <m/>
    <m/>
    <m/>
    <m/>
    <m/>
    <m/>
    <n v="18.77"/>
    <n v="19564"/>
    <s v="NA"/>
    <x v="1"/>
    <s v="NA"/>
    <s v="NA"/>
    <n v="0"/>
    <e v="#VALUE!"/>
    <n v="0"/>
    <x v="19"/>
    <s v="FLORENCIA CARDONE ALMARZA - BANITA"/>
    <e v="#N/A"/>
    <s v="06:31:59"/>
  </r>
  <r>
    <x v="2"/>
    <x v="0"/>
    <n v="120"/>
    <n v="121"/>
    <s v="YR"/>
    <s v="3"/>
    <x v="1"/>
    <s v=""/>
    <s v=""/>
    <s v="10172600"/>
    <s v="JESUS Maximiliano"/>
    <s v="CERPA VERA"/>
    <s v="105SM79"/>
    <s v="HLS CHOCOLATE AMARGO"/>
    <m/>
    <s v=""/>
    <m/>
    <s v=""/>
    <s v="CHL"/>
    <s v=""/>
    <s v="23,78"/>
    <s v="5753"/>
    <m/>
    <s v="00:01:19"/>
    <s v="18,23"/>
    <s v="6318"/>
    <s v="FTQ GA"/>
    <s v="00:00:52"/>
    <m/>
    <m/>
    <m/>
    <m/>
    <m/>
    <m/>
    <m/>
    <m/>
    <m/>
    <m/>
    <m/>
    <m/>
    <m/>
    <m/>
    <m/>
    <m/>
    <m/>
    <m/>
    <m/>
    <m/>
    <m/>
    <n v="20.88"/>
    <n v="12071"/>
    <s v="NA"/>
    <x v="1"/>
    <s v="NA"/>
    <s v="NA"/>
    <n v="0"/>
    <e v="#VALUE!"/>
    <n v="0"/>
    <x v="16"/>
    <s v="JESUS MAXIMILIANO CERPA VERA - HLS CHOCOLATE AMARGO"/>
    <e v="#N/A"/>
    <s v="06:31:59"/>
  </r>
  <r>
    <x v="2"/>
    <x v="0"/>
    <n v="100"/>
    <n v="102"/>
    <s v="AD"/>
    <s v="1"/>
    <x v="0"/>
    <s v=""/>
    <s v=""/>
    <s v="10116707"/>
    <s v="CRISTIAN"/>
    <s v="CORNEJO CABEZAS"/>
    <s v="106PT44"/>
    <s v="SERCKIS"/>
    <m/>
    <s v=""/>
    <m/>
    <s v=""/>
    <s v="CHL"/>
    <s v=""/>
    <s v="19,35"/>
    <s v="7068"/>
    <m/>
    <s v="00:01:57"/>
    <s v="18,33"/>
    <s v="6286"/>
    <m/>
    <s v="00:05:09"/>
    <s v="19,15"/>
    <s v="6015"/>
    <m/>
    <s v="00:10:14"/>
    <m/>
    <m/>
    <m/>
    <m/>
    <m/>
    <m/>
    <m/>
    <m/>
    <m/>
    <m/>
    <m/>
    <m/>
    <m/>
    <m/>
    <m/>
    <m/>
    <m/>
    <n v="18.96"/>
    <n v="19369"/>
    <n v="19369"/>
    <x v="2"/>
    <n v="1"/>
    <s v="05:22:49"/>
    <n v="200"/>
    <n v="0"/>
    <n v="302"/>
    <x v="110"/>
    <s v="CRISTIAN CORNEJO CABEZAS - SERCKIS"/>
    <e v="#N/A"/>
    <s v="05:22:49"/>
  </r>
  <r>
    <x v="2"/>
    <x v="0"/>
    <n v="100"/>
    <n v="102"/>
    <s v="AD"/>
    <s v="2"/>
    <x v="0"/>
    <s v=""/>
    <s v=""/>
    <m/>
    <s v="FRANCISCO "/>
    <s v="VALDEVENITO"/>
    <s v="107KC17"/>
    <s v="RHAJASTAN"/>
    <m/>
    <s v=""/>
    <m/>
    <s v=""/>
    <s v="CHL"/>
    <s v=""/>
    <s v="18,41"/>
    <s v="7429"/>
    <m/>
    <s v="00:02:58"/>
    <s v="18,8"/>
    <s v="6127"/>
    <m/>
    <s v="00:04:58"/>
    <s v="17,99"/>
    <s v="6405"/>
    <m/>
    <s v="00:04:30"/>
    <m/>
    <m/>
    <m/>
    <m/>
    <m/>
    <m/>
    <m/>
    <m/>
    <m/>
    <m/>
    <m/>
    <m/>
    <m/>
    <m/>
    <m/>
    <m/>
    <m/>
    <n v="18.399999999999999"/>
    <n v="19961"/>
    <n v="19961"/>
    <x v="2"/>
    <n v="2"/>
    <s v="05:32:41"/>
    <n v="195"/>
    <n v="-9.8666666666666671"/>
    <n v="287.13333333333333"/>
    <x v="57"/>
    <s v="FRANCISCO  VALDEVENITO - RHAJASTAN"/>
    <e v="#N/A"/>
    <s v="05:22:49"/>
  </r>
  <r>
    <x v="2"/>
    <x v="0"/>
    <n v="100"/>
    <n v="102"/>
    <s v="AD"/>
    <s v="3"/>
    <x v="0"/>
    <s v=""/>
    <s v=""/>
    <m/>
    <s v="PILAR"/>
    <s v="TORREALBA"/>
    <s v="107IZ55"/>
    <s v="FOLCA"/>
    <m/>
    <s v=""/>
    <m/>
    <s v=""/>
    <s v="CHL"/>
    <s v=""/>
    <s v="18,37"/>
    <s v="7447"/>
    <m/>
    <s v="00:02:18"/>
    <s v="18,85"/>
    <s v="6111"/>
    <m/>
    <s v="00:04:53"/>
    <s v="17,99"/>
    <s v="6405"/>
    <m/>
    <s v="00:04:31"/>
    <m/>
    <m/>
    <m/>
    <m/>
    <m/>
    <m/>
    <m/>
    <m/>
    <m/>
    <m/>
    <m/>
    <m/>
    <m/>
    <m/>
    <m/>
    <m/>
    <m/>
    <n v="18.39"/>
    <n v="19963"/>
    <n v="19963"/>
    <x v="2"/>
    <n v="3"/>
    <s v="05:32:43"/>
    <n v="190"/>
    <n v="-9.9"/>
    <n v="282.10000000000002"/>
    <x v="111"/>
    <s v="PILAR TORREALBA - FOLCA"/>
    <s v="EL SENDERO"/>
    <s v="05:22:49"/>
  </r>
  <r>
    <x v="2"/>
    <x v="0"/>
    <n v="100"/>
    <n v="102"/>
    <s v="AD"/>
    <s v="4"/>
    <x v="0"/>
    <s v=""/>
    <s v=""/>
    <s v="10203378"/>
    <s v="JORGE"/>
    <s v="ESPARZA ROJAS"/>
    <s v="106QO62"/>
    <s v="HF CAIRO"/>
    <m/>
    <s v=""/>
    <m/>
    <s v=""/>
    <s v="CHL"/>
    <s v=""/>
    <s v="18,4"/>
    <s v="7436"/>
    <m/>
    <s v="00:03:03"/>
    <s v="19,93"/>
    <s v="5780"/>
    <m/>
    <s v="00:02:36"/>
    <s v="16,55"/>
    <s v="6961"/>
    <m/>
    <s v="00:06:19"/>
    <m/>
    <m/>
    <m/>
    <m/>
    <m/>
    <m/>
    <m/>
    <m/>
    <m/>
    <m/>
    <m/>
    <m/>
    <m/>
    <m/>
    <m/>
    <m/>
    <m/>
    <n v="18.2"/>
    <n v="20177"/>
    <n v="20177"/>
    <x v="2"/>
    <n v="4"/>
    <s v="05:36:17"/>
    <n v="185"/>
    <n v="-13.466666666666667"/>
    <n v="273.53333333333336"/>
    <x v="26"/>
    <s v="JORGE ESPARZA ROJAS - HF CAIRO"/>
    <e v="#N/A"/>
    <s v="05:22:49"/>
  </r>
  <r>
    <x v="2"/>
    <x v="0"/>
    <n v="100"/>
    <n v="102"/>
    <s v="AD"/>
    <s v="5"/>
    <x v="0"/>
    <s v=""/>
    <s v=""/>
    <s v="10187939"/>
    <s v="EMILIA"/>
    <s v="PATTERSON"/>
    <m/>
    <s v="SANTA SUSANA MATILDE"/>
    <m/>
    <s v=""/>
    <m/>
    <s v=""/>
    <s v="CHL"/>
    <s v=""/>
    <s v="17,45"/>
    <s v="7840"/>
    <m/>
    <s v="00:03:29"/>
    <s v="17,24"/>
    <s v="6683"/>
    <m/>
    <s v="00:04:10"/>
    <s v="17,14"/>
    <s v="6723"/>
    <m/>
    <s v="00:09:37"/>
    <m/>
    <m/>
    <m/>
    <m/>
    <m/>
    <m/>
    <m/>
    <m/>
    <m/>
    <m/>
    <m/>
    <m/>
    <m/>
    <m/>
    <m/>
    <m/>
    <m/>
    <n v="17.28"/>
    <n v="21246"/>
    <n v="21246"/>
    <x v="2"/>
    <n v="8"/>
    <s v="05:54:06"/>
    <n v="165"/>
    <n v="-31.283333333333335"/>
    <n v="235.71666666666667"/>
    <x v="112"/>
    <s v="EMILIA PATTERSON - SANTA SUSANA MATILDE"/>
    <s v="RINCONADA A"/>
    <s v="05:22:49"/>
  </r>
  <r>
    <x v="2"/>
    <x v="0"/>
    <n v="100"/>
    <n v="102"/>
    <s v="AD"/>
    <s v="6"/>
    <x v="0"/>
    <s v=""/>
    <s v=""/>
    <s v="10045218"/>
    <s v="ALVARO"/>
    <s v="LLOMPART GRIMM"/>
    <s v="107AX06"/>
    <s v="HLS ELEKTRA"/>
    <m/>
    <s v=""/>
    <m/>
    <s v=""/>
    <s v="CHL"/>
    <s v=""/>
    <s v="15,12"/>
    <s v="9048"/>
    <m/>
    <s v="00:01:41"/>
    <s v="17"/>
    <s v="6778"/>
    <m/>
    <s v="00:01:29"/>
    <s v="16,29"/>
    <s v="7070"/>
    <m/>
    <s v="00:08:35"/>
    <m/>
    <m/>
    <m/>
    <m/>
    <m/>
    <m/>
    <m/>
    <m/>
    <m/>
    <m/>
    <m/>
    <m/>
    <m/>
    <m/>
    <m/>
    <m/>
    <m/>
    <n v="16.04"/>
    <n v="22896"/>
    <n v="22896"/>
    <x v="2"/>
    <n v="9"/>
    <s v="06:21:36"/>
    <n v="160"/>
    <n v="-58.783333333333331"/>
    <n v="203.21666666666667"/>
    <x v="37"/>
    <s v="ALVARO LLOMPART GRIMM - HLS ELEKTRA"/>
    <e v="#N/A"/>
    <s v="05:22:49"/>
  </r>
  <r>
    <x v="2"/>
    <x v="0"/>
    <n v="100"/>
    <n v="102"/>
    <s v="AD"/>
    <s v="7"/>
    <x v="0"/>
    <s v=""/>
    <s v=""/>
    <s v="10105805"/>
    <s v="FRANCISCO "/>
    <s v="EGUIGUREN VALDÉS"/>
    <m/>
    <s v="TOBA BURKA"/>
    <m/>
    <s v=""/>
    <m/>
    <s v=""/>
    <s v="CHL"/>
    <s v=""/>
    <s v="15,1"/>
    <s v="9062"/>
    <m/>
    <s v="00:01:58"/>
    <s v="16,98"/>
    <s v="6783"/>
    <m/>
    <s v="00:01:51"/>
    <s v="16,34"/>
    <s v="7052"/>
    <m/>
    <s v="00:02:59"/>
    <m/>
    <m/>
    <m/>
    <m/>
    <m/>
    <m/>
    <m/>
    <m/>
    <m/>
    <m/>
    <m/>
    <m/>
    <m/>
    <m/>
    <m/>
    <m/>
    <m/>
    <n v="16.04"/>
    <n v="22897"/>
    <n v="22897"/>
    <x v="2"/>
    <n v="10"/>
    <s v="06:21:37"/>
    <n v="155"/>
    <n v="-58.8"/>
    <n v="198.2"/>
    <x v="81"/>
    <s v="FRANCISCO  EGUIGUREN VALDÉS - TOBA BURKA"/>
    <s v="EL QUILLAY"/>
    <s v="05:22:49"/>
  </r>
  <r>
    <x v="2"/>
    <x v="0"/>
    <n v="100"/>
    <n v="102"/>
    <s v="AD"/>
    <s v="8"/>
    <x v="0"/>
    <s v=""/>
    <s v=""/>
    <s v="10113898"/>
    <s v="JOSE ANDRES "/>
    <s v="POBLETE SALCEDO"/>
    <s v="106FS86"/>
    <s v="GARROCHA"/>
    <m/>
    <s v=""/>
    <m/>
    <s v=""/>
    <s v="CHL"/>
    <s v=""/>
    <s v="17,92"/>
    <s v="7634"/>
    <m/>
    <s v="00:05:07"/>
    <s v="17,84"/>
    <s v="6459"/>
    <m/>
    <s v="00:05:55"/>
    <s v="11,51"/>
    <s v="10010"/>
    <m/>
    <s v="00:03:31"/>
    <m/>
    <m/>
    <m/>
    <m/>
    <m/>
    <m/>
    <m/>
    <m/>
    <m/>
    <m/>
    <m/>
    <m/>
    <m/>
    <m/>
    <m/>
    <m/>
    <m/>
    <n v="15.23"/>
    <n v="24103"/>
    <n v="24103"/>
    <x v="2"/>
    <n v="13"/>
    <s v="06:41:43"/>
    <n v="140"/>
    <n v="-78.900000000000006"/>
    <n v="163.1"/>
    <x v="113"/>
    <s v="JOSE ANDRES  POBLETE SALCEDO - GARROCHA"/>
    <s v="EL SENDERO"/>
    <s v="05:22:49"/>
  </r>
  <r>
    <x v="2"/>
    <x v="0"/>
    <n v="100"/>
    <n v="102"/>
    <s v="AD"/>
    <s v="9"/>
    <x v="1"/>
    <s v=""/>
    <s v=""/>
    <s v="10176275"/>
    <s v="OSVALDO"/>
    <s v="ARAYA URZUA"/>
    <s v="106DC61"/>
    <s v="EL MANOLO"/>
    <m/>
    <s v=""/>
    <m/>
    <s v=""/>
    <s v="CHL"/>
    <s v=""/>
    <s v="19,21"/>
    <s v="7121"/>
    <m/>
    <s v="00:02:17"/>
    <s v="18,55"/>
    <s v="6211"/>
    <m/>
    <s v="00:04:40"/>
    <s v="19,08"/>
    <s v="6039"/>
    <s v="FTQ GA"/>
    <s v="00:11:18"/>
    <m/>
    <m/>
    <m/>
    <m/>
    <m/>
    <m/>
    <m/>
    <m/>
    <m/>
    <m/>
    <m/>
    <m/>
    <m/>
    <m/>
    <m/>
    <m/>
    <m/>
    <n v="18.96"/>
    <n v="19371"/>
    <s v="NA"/>
    <x v="2"/>
    <s v="NA"/>
    <s v="NA"/>
    <n v="0"/>
    <e v="#VALUE!"/>
    <n v="0"/>
    <x v="114"/>
    <s v="OSVALDO ARAYA URZUA - EL MANOLO"/>
    <e v="#N/A"/>
    <s v="05:22:49"/>
  </r>
  <r>
    <x v="2"/>
    <x v="0"/>
    <n v="100"/>
    <n v="102"/>
    <s v="AD"/>
    <s v="10"/>
    <x v="1"/>
    <s v=""/>
    <s v=""/>
    <s v="10247234"/>
    <s v="JUAN JOSE"/>
    <s v="SEARLE MARTINEZ"/>
    <s v="107IY42"/>
    <s v="TOBA ASTURIAS"/>
    <m/>
    <s v=""/>
    <m/>
    <s v=""/>
    <s v="CHL"/>
    <s v=""/>
    <s v="19,03"/>
    <s v="7187"/>
    <m/>
    <s v="00:03:48"/>
    <s v="18,48"/>
    <s v="6233"/>
    <m/>
    <s v="00:06:14"/>
    <s v="18,21"/>
    <s v="6327"/>
    <s v="FTQ GA"/>
    <s v="00:11:41"/>
    <m/>
    <m/>
    <m/>
    <m/>
    <m/>
    <m/>
    <m/>
    <m/>
    <m/>
    <m/>
    <m/>
    <m/>
    <m/>
    <m/>
    <m/>
    <m/>
    <m/>
    <n v="18.600000000000001"/>
    <n v="19747"/>
    <s v="NA"/>
    <x v="2"/>
    <s v="NA"/>
    <s v="NA"/>
    <n v="0"/>
    <e v="#VALUE!"/>
    <n v="0"/>
    <x v="22"/>
    <s v="JUAN JOSE SEARLE MARTINEZ - TOBA ASTURIAS"/>
    <e v="#N/A"/>
    <s v="05:22:49"/>
  </r>
  <r>
    <x v="2"/>
    <x v="0"/>
    <n v="100"/>
    <n v="102"/>
    <s v="AD"/>
    <s v="11"/>
    <x v="1"/>
    <s v=""/>
    <s v=""/>
    <s v="10172700"/>
    <s v="ALVARO"/>
    <s v="COX MUJICA"/>
    <s v="106BG28"/>
    <s v="BANDOLERO AC "/>
    <m/>
    <s v=""/>
    <m/>
    <s v=""/>
    <s v="CHL"/>
    <s v=""/>
    <s v="17,97"/>
    <s v="7612"/>
    <m/>
    <s v="00:05:24"/>
    <s v="17,54"/>
    <s v="6566"/>
    <m/>
    <s v="00:06:29"/>
    <s v="17,53"/>
    <s v="6570"/>
    <s v="FTQ ME"/>
    <s v="00:19:05"/>
    <m/>
    <m/>
    <m/>
    <m/>
    <m/>
    <m/>
    <m/>
    <m/>
    <m/>
    <m/>
    <m/>
    <m/>
    <m/>
    <m/>
    <m/>
    <m/>
    <m/>
    <n v="17.7"/>
    <n v="20748"/>
    <s v="NA"/>
    <x v="2"/>
    <s v="NA"/>
    <s v="NA"/>
    <n v="0"/>
    <e v="#VALUE!"/>
    <n v="0"/>
    <x v="115"/>
    <s v="ALVARO COX MUJICA - BANDOLERO AC "/>
    <e v="#N/A"/>
    <s v="05:22:49"/>
  </r>
  <r>
    <x v="2"/>
    <x v="0"/>
    <n v="100"/>
    <n v="102"/>
    <s v="AD"/>
    <s v="12"/>
    <x v="1"/>
    <s v=""/>
    <s v=""/>
    <s v="10046993"/>
    <s v="SEBASTIAN"/>
    <s v="SALINAS"/>
    <m/>
    <s v="HF FOLKARI"/>
    <m/>
    <s v=""/>
    <m/>
    <s v=""/>
    <s v="CHL"/>
    <s v=""/>
    <s v="17,73"/>
    <s v="7717"/>
    <m/>
    <s v="00:02:22"/>
    <s v="17,56"/>
    <s v="6562"/>
    <m/>
    <s v="00:09:30"/>
    <s v=""/>
    <s v=""/>
    <s v="FTQ ME"/>
    <s v=""/>
    <m/>
    <m/>
    <m/>
    <m/>
    <m/>
    <m/>
    <m/>
    <m/>
    <m/>
    <m/>
    <m/>
    <m/>
    <m/>
    <m/>
    <m/>
    <m/>
    <m/>
    <n v="17.649999999999999"/>
    <n v="14279"/>
    <s v="NA"/>
    <x v="2"/>
    <s v="NA"/>
    <s v="NA"/>
    <n v="0"/>
    <e v="#VALUE!"/>
    <n v="0"/>
    <x v="116"/>
    <s v="SEBASTIAN SALINAS - HF FOLKARI"/>
    <e v="#N/A"/>
    <s v="05:22:49"/>
  </r>
  <r>
    <x v="2"/>
    <x v="0"/>
    <n v="100"/>
    <n v="102"/>
    <s v="AD"/>
    <s v="13"/>
    <x v="1"/>
    <s v=""/>
    <s v=""/>
    <s v="10094691"/>
    <s v="MICAELA"/>
    <s v="TORRES HORTA"/>
    <m/>
    <s v="HF LC GHALIB"/>
    <m/>
    <s v=""/>
    <m/>
    <s v=""/>
    <s v="CHL"/>
    <s v=""/>
    <s v="19,42"/>
    <s v="7045"/>
    <m/>
    <s v="00:01:05"/>
    <s v="18,95"/>
    <s v="6080"/>
    <s v="FTQ GA"/>
    <s v="00:01:15"/>
    <m/>
    <m/>
    <m/>
    <m/>
    <m/>
    <m/>
    <m/>
    <m/>
    <m/>
    <m/>
    <m/>
    <m/>
    <m/>
    <m/>
    <m/>
    <m/>
    <m/>
    <m/>
    <m/>
    <m/>
    <m/>
    <n v="19.2"/>
    <n v="13125"/>
    <s v="NA"/>
    <x v="2"/>
    <s v="NA"/>
    <s v="NA"/>
    <n v="0"/>
    <e v="#VALUE!"/>
    <n v="0"/>
    <x v="21"/>
    <s v="MICAELA TORRES HORTA - HF LC GHALIB"/>
    <e v="#N/A"/>
    <s v="05:22:49"/>
  </r>
  <r>
    <x v="2"/>
    <x v="0"/>
    <n v="100"/>
    <n v="102"/>
    <s v="AD"/>
    <s v="14"/>
    <x v="1"/>
    <s v=""/>
    <s v=""/>
    <s v="10181712"/>
    <s v="TRINIDAD"/>
    <s v="VALENZUELA FUENTES"/>
    <s v="107JZ68"/>
    <s v="HL KALIZI"/>
    <m/>
    <s v=""/>
    <m/>
    <s v=""/>
    <s v="CHL"/>
    <s v=""/>
    <s v="19,39"/>
    <s v="7055"/>
    <m/>
    <s v="00:01:40"/>
    <s v="18,91"/>
    <s v="6092"/>
    <s v="FTQ GA"/>
    <s v="00:01:45"/>
    <m/>
    <m/>
    <m/>
    <m/>
    <m/>
    <m/>
    <m/>
    <m/>
    <m/>
    <m/>
    <m/>
    <m/>
    <m/>
    <m/>
    <m/>
    <m/>
    <m/>
    <m/>
    <m/>
    <m/>
    <m/>
    <n v="19.170000000000002"/>
    <n v="13147"/>
    <s v="NA"/>
    <x v="2"/>
    <s v="NA"/>
    <s v="NA"/>
    <n v="0"/>
    <e v="#VALUE!"/>
    <n v="0"/>
    <x v="87"/>
    <s v="TRINIDAD VALENZUELA FUENTES - HL KALIZI"/>
    <e v="#N/A"/>
    <s v="05:22:49"/>
  </r>
  <r>
    <x v="2"/>
    <x v="0"/>
    <n v="100"/>
    <n v="102"/>
    <s v="AD"/>
    <s v="15"/>
    <x v="1"/>
    <s v=""/>
    <s v=""/>
    <s v="10067221"/>
    <s v="OSCAR"/>
    <s v="TAHAN"/>
    <m/>
    <s v="ALCAZAR RICHARSON"/>
    <m/>
    <s v=""/>
    <m/>
    <s v=""/>
    <s v="CHL"/>
    <s v=""/>
    <s v="17,68"/>
    <s v="7738"/>
    <m/>
    <s v="00:03:08"/>
    <s v=""/>
    <s v=""/>
    <s v="RET"/>
    <s v=""/>
    <m/>
    <m/>
    <m/>
    <m/>
    <m/>
    <m/>
    <m/>
    <m/>
    <m/>
    <m/>
    <m/>
    <m/>
    <m/>
    <m/>
    <m/>
    <m/>
    <m/>
    <m/>
    <m/>
    <m/>
    <m/>
    <n v="17.68"/>
    <n v="7738"/>
    <s v="NA"/>
    <x v="2"/>
    <s v="NA"/>
    <s v="NA"/>
    <n v="0"/>
    <e v="#VALUE!"/>
    <n v="0"/>
    <x v="29"/>
    <s v="OSCAR TAHAN - ALCAZAR RICHARSON"/>
    <e v="#N/A"/>
    <s v="05:22:49"/>
  </r>
  <r>
    <x v="2"/>
    <x v="0"/>
    <n v="100"/>
    <n v="102"/>
    <s v="AD"/>
    <s v="16"/>
    <x v="1"/>
    <s v=""/>
    <s v=""/>
    <s v="10086065"/>
    <s v="PAULA"/>
    <s v="LLORENS CLARK"/>
    <s v="106QM54"/>
    <s v="ML SAMIRA"/>
    <m/>
    <s v=""/>
    <m/>
    <s v=""/>
    <s v="CHL"/>
    <s v=""/>
    <s v="19,02"/>
    <s v="7193"/>
    <s v="FTQ GA"/>
    <s v="00:02:00"/>
    <m/>
    <m/>
    <m/>
    <m/>
    <m/>
    <m/>
    <m/>
    <m/>
    <m/>
    <m/>
    <m/>
    <m/>
    <m/>
    <m/>
    <m/>
    <m/>
    <m/>
    <m/>
    <m/>
    <m/>
    <m/>
    <m/>
    <m/>
    <m/>
    <m/>
    <n v="19.02"/>
    <n v="7193"/>
    <s v="NA"/>
    <x v="2"/>
    <s v="NA"/>
    <s v="NA"/>
    <n v="0"/>
    <e v="#VALUE!"/>
    <n v="0"/>
    <x v="86"/>
    <s v="PAULA LLORENS CLARK - ML SAMIRA"/>
    <s v="SANDEK 1"/>
    <s v="05:22:49"/>
  </r>
  <r>
    <x v="2"/>
    <x v="0"/>
    <n v="100"/>
    <n v="102"/>
    <s v="AD"/>
    <s v="17"/>
    <x v="1"/>
    <s v=""/>
    <s v=""/>
    <s v="10018246"/>
    <s v="JUAN FRANCISCO"/>
    <s v="DEL CANTO"/>
    <m/>
    <s v="CHACOLI"/>
    <m/>
    <s v=""/>
    <m/>
    <s v=""/>
    <s v="CHL"/>
    <s v=""/>
    <s v="14,94"/>
    <s v="9158"/>
    <s v="FTQ GA"/>
    <s v=""/>
    <m/>
    <m/>
    <m/>
    <m/>
    <m/>
    <m/>
    <m/>
    <m/>
    <m/>
    <m/>
    <m/>
    <m/>
    <m/>
    <m/>
    <m/>
    <m/>
    <m/>
    <m/>
    <m/>
    <m/>
    <m/>
    <m/>
    <m/>
    <m/>
    <m/>
    <n v="14.94"/>
    <n v="9158"/>
    <s v="NA"/>
    <x v="2"/>
    <s v="NA"/>
    <s v="NA"/>
    <n v="0"/>
    <e v="#VALUE!"/>
    <n v="0"/>
    <x v="51"/>
    <s v="JUAN FRANCISCO DEL CANTO - CHACOLI"/>
    <e v="#N/A"/>
    <s v="05:22:49"/>
  </r>
  <r>
    <x v="2"/>
    <x v="0"/>
    <n v="100"/>
    <n v="102"/>
    <s v="YR"/>
    <s v="1"/>
    <x v="0"/>
    <s v=""/>
    <s v=""/>
    <s v="10247235"/>
    <s v="NICOLAS"/>
    <s v="SILVA"/>
    <s v="107IY41"/>
    <s v="Toba Bronco"/>
    <m/>
    <s v=""/>
    <m/>
    <s v=""/>
    <s v="CHL"/>
    <s v=""/>
    <s v="16,8"/>
    <s v="8141"/>
    <m/>
    <s v="00:05:45"/>
    <s v="17,66"/>
    <s v="6524"/>
    <m/>
    <s v="00:04:44"/>
    <s v="20,48"/>
    <s v="5624"/>
    <m/>
    <s v="00:18:56"/>
    <m/>
    <m/>
    <m/>
    <m/>
    <m/>
    <m/>
    <m/>
    <m/>
    <m/>
    <m/>
    <m/>
    <m/>
    <m/>
    <m/>
    <m/>
    <m/>
    <m/>
    <n v="18.100000000000001"/>
    <n v="20289"/>
    <n v="20289"/>
    <x v="3"/>
    <n v="5"/>
    <s v="05:38:09"/>
    <n v="180"/>
    <n v="-15.333333333333334"/>
    <n v="266.66666666666669"/>
    <x v="46"/>
    <s v="NICOLAS SILVA - TOBA BRONCO"/>
    <e v="#N/A"/>
    <s v="05:22:49"/>
  </r>
  <r>
    <x v="2"/>
    <x v="0"/>
    <n v="100"/>
    <n v="102"/>
    <s v="YR"/>
    <s v="2"/>
    <x v="0"/>
    <s v=""/>
    <s v=""/>
    <s v="10183943"/>
    <s v="ELISA "/>
    <s v="RIOS GARCIA HUIDOBRO"/>
    <s v="107IZ51"/>
    <s v="SI SUEÑO"/>
    <m/>
    <s v=""/>
    <m/>
    <s v=""/>
    <s v="CHL"/>
    <s v=""/>
    <s v="17,11"/>
    <s v="7997"/>
    <m/>
    <s v="00:03:24"/>
    <s v="17,56"/>
    <s v="6560"/>
    <m/>
    <s v="00:03:01"/>
    <s v="20,06"/>
    <s v="5743"/>
    <m/>
    <s v="00:17:27"/>
    <m/>
    <m/>
    <m/>
    <m/>
    <m/>
    <m/>
    <m/>
    <m/>
    <m/>
    <m/>
    <m/>
    <m/>
    <m/>
    <m/>
    <m/>
    <m/>
    <m/>
    <n v="18.09"/>
    <n v="20300"/>
    <n v="20300"/>
    <x v="3"/>
    <n v="6"/>
    <s v="05:38:20"/>
    <n v="175"/>
    <n v="-15.516666666666667"/>
    <n v="261.48333333333335"/>
    <x v="41"/>
    <s v="ELISA  RIOS GARCIA HUIDOBRO - SI SUEÑO"/>
    <e v="#N/A"/>
    <s v="05:22:49"/>
  </r>
  <r>
    <x v="2"/>
    <x v="0"/>
    <n v="100"/>
    <n v="102"/>
    <s v="YR"/>
    <s v="3"/>
    <x v="0"/>
    <s v=""/>
    <s v=""/>
    <s v="10247115"/>
    <s v="FERNANDA"/>
    <s v="TORRES HORTA"/>
    <m/>
    <s v="TOBA CARISSA"/>
    <m/>
    <s v=""/>
    <m/>
    <s v=""/>
    <s v="CHL"/>
    <s v=""/>
    <s v="17,38"/>
    <s v="7869"/>
    <m/>
    <s v="00:01:10"/>
    <s v="17,31"/>
    <s v="6656"/>
    <m/>
    <s v="00:02:26"/>
    <s v="19,67"/>
    <s v="5857"/>
    <m/>
    <s v="00:14:50"/>
    <m/>
    <m/>
    <m/>
    <m/>
    <m/>
    <m/>
    <m/>
    <m/>
    <m/>
    <m/>
    <m/>
    <m/>
    <m/>
    <m/>
    <m/>
    <m/>
    <m/>
    <n v="18.02"/>
    <n v="20382"/>
    <n v="20382"/>
    <x v="3"/>
    <n v="7"/>
    <s v="05:39:42"/>
    <n v="170"/>
    <n v="-16.883333333333333"/>
    <n v="255.11666666666667"/>
    <x v="38"/>
    <s v="FERNANDA TORRES HORTA - TOBA CARISSA"/>
    <e v="#N/A"/>
    <s v="05:22:49"/>
  </r>
  <r>
    <x v="2"/>
    <x v="0"/>
    <n v="100"/>
    <n v="102"/>
    <s v="YR"/>
    <s v="4"/>
    <x v="0"/>
    <s v=""/>
    <s v=""/>
    <s v="10172596"/>
    <s v="BORJA"/>
    <s v="MAYOL"/>
    <s v="107IY58"/>
    <s v="MALA CAÑA"/>
    <m/>
    <s v=""/>
    <m/>
    <s v=""/>
    <s v="CHL"/>
    <s v=""/>
    <s v="17,22"/>
    <s v="7944"/>
    <m/>
    <s v="00:02:11"/>
    <s v="13,97"/>
    <s v="8247"/>
    <m/>
    <s v="00:04:36"/>
    <s v="16,79"/>
    <s v="6863"/>
    <m/>
    <s v="00:04:40"/>
    <m/>
    <m/>
    <m/>
    <m/>
    <m/>
    <m/>
    <m/>
    <m/>
    <m/>
    <m/>
    <m/>
    <m/>
    <m/>
    <m/>
    <m/>
    <m/>
    <m/>
    <n v="15.93"/>
    <n v="23054"/>
    <n v="23054"/>
    <x v="3"/>
    <n v="11"/>
    <s v="06:24:14"/>
    <n v="150"/>
    <n v="-61.416666666666664"/>
    <n v="190.58333333333334"/>
    <x v="15"/>
    <s v="BORJA MAYOL - MALA CAÑA"/>
    <e v="#N/A"/>
    <s v="05:22:49"/>
  </r>
  <r>
    <x v="2"/>
    <x v="0"/>
    <n v="100"/>
    <n v="102"/>
    <s v="YR"/>
    <s v="5"/>
    <x v="0"/>
    <s v=""/>
    <s v=""/>
    <s v="10247219"/>
    <s v="AMPARO"/>
    <s v="LOPEZ HORTA"/>
    <m/>
    <s v="Toba Amapola"/>
    <m/>
    <s v=""/>
    <m/>
    <s v=""/>
    <s v="CHL"/>
    <s v=""/>
    <s v="14,38"/>
    <s v="9511"/>
    <m/>
    <s v="00:07:22"/>
    <s v="19,18"/>
    <s v="6006"/>
    <m/>
    <s v="00:05:48"/>
    <s v="14,07"/>
    <s v="8185"/>
    <m/>
    <s v="00:05:38"/>
    <m/>
    <m/>
    <m/>
    <m/>
    <m/>
    <m/>
    <m/>
    <m/>
    <m/>
    <m/>
    <m/>
    <m/>
    <m/>
    <m/>
    <m/>
    <m/>
    <m/>
    <n v="15.49"/>
    <n v="23702"/>
    <n v="23702"/>
    <x v="3"/>
    <n v="12"/>
    <s v="06:35:02"/>
    <n v="145"/>
    <n v="-72.216666666666669"/>
    <n v="174.78333333333333"/>
    <x v="42"/>
    <s v="AMPARO LOPEZ HORTA - TOBA AMAPOLA"/>
    <e v="#N/A"/>
    <s v="05:22:49"/>
  </r>
  <r>
    <x v="2"/>
    <x v="0"/>
    <n v="100"/>
    <n v="102"/>
    <s v="YR"/>
    <s v="6"/>
    <x v="1"/>
    <s v=""/>
    <s v=""/>
    <s v="10160530"/>
    <s v="VICENTE "/>
    <s v="LARRAIN ARJONA"/>
    <s v="107LC92"/>
    <s v="HC TRAUCO"/>
    <m/>
    <s v=""/>
    <m/>
    <s v=""/>
    <s v="CHL"/>
    <s v=""/>
    <s v="17,09"/>
    <s v="8004"/>
    <m/>
    <s v="00:03:21"/>
    <s v=""/>
    <s v=""/>
    <s v="FTQ GA"/>
    <s v=""/>
    <m/>
    <m/>
    <m/>
    <m/>
    <m/>
    <m/>
    <m/>
    <m/>
    <m/>
    <m/>
    <m/>
    <m/>
    <m/>
    <m/>
    <m/>
    <m/>
    <m/>
    <m/>
    <m/>
    <m/>
    <m/>
    <n v="17.09"/>
    <n v="8004"/>
    <s v="NA"/>
    <x v="3"/>
    <s v="NA"/>
    <s v="NA"/>
    <n v="0"/>
    <e v="#VALUE!"/>
    <n v="0"/>
    <x v="14"/>
    <s v="VICENTE  LARRAIN ARJONA - HC TRAUCO"/>
    <s v="EL QUILLAY"/>
    <s v="05:22:49"/>
  </r>
  <r>
    <x v="2"/>
    <x v="1"/>
    <n v="80"/>
    <n v="83"/>
    <s v="AD"/>
    <s v="1"/>
    <x v="0"/>
    <s v=""/>
    <s v=""/>
    <m/>
    <s v="ERNESTO "/>
    <s v="DE LA FUENTE FUENZALIDA"/>
    <s v="10149062"/>
    <s v="AL AZAN"/>
    <m/>
    <s v=""/>
    <m/>
    <s v=""/>
    <s v="CHL"/>
    <s v=""/>
    <s v="09:30:00"/>
    <s v="11:08:34"/>
    <s v="11:11:42"/>
    <s v="18,88"/>
    <s v="19,48"/>
    <s v="6103"/>
    <m/>
    <s v="11:51:42"/>
    <s v="13:33:06"/>
    <s v="13:39:25"/>
    <s v="17,83"/>
    <s v="18,94"/>
    <s v="6462"/>
    <m/>
    <s v="14:19:25"/>
    <s v="15:26:45"/>
    <s v="15:32:09"/>
    <s v="15,67"/>
    <s v="16,93"/>
    <s v="4364"/>
    <m/>
    <m/>
    <m/>
    <m/>
    <m/>
    <m/>
    <m/>
    <m/>
    <m/>
    <n v="18.63"/>
    <n v="16929"/>
    <n v="16929"/>
    <x v="4"/>
    <n v="1"/>
    <s v="04:42:09"/>
    <n v="200"/>
    <n v="0"/>
    <n v="283"/>
    <x v="94"/>
    <s v="ERNESTO  DE LA FUENTE FUENZALIDA - AL AZAN"/>
    <e v="#N/A"/>
    <s v="04:42:09"/>
  </r>
  <r>
    <x v="2"/>
    <x v="1"/>
    <n v="80"/>
    <n v="83"/>
    <s v="AD"/>
    <s v="2"/>
    <x v="0"/>
    <s v=""/>
    <s v=""/>
    <m/>
    <s v="JOSE  ELIAS "/>
    <s v="RISHMAWI"/>
    <m/>
    <s v="ANCAR DASAM"/>
    <m/>
    <s v=""/>
    <m/>
    <s v=""/>
    <s v="CHL"/>
    <s v=""/>
    <s v="09:30:00"/>
    <s v="11:18:58"/>
    <s v="11:22:18"/>
    <s v="17,1"/>
    <s v="17,62"/>
    <s v="6738"/>
    <m/>
    <s v="12:02:18"/>
    <s v="13:58:01"/>
    <s v="14:00:31"/>
    <s v="16,24"/>
    <s v="16,59"/>
    <s v="7093"/>
    <m/>
    <s v="14:40:31"/>
    <s v="15:54:13"/>
    <s v="15:58:36"/>
    <s v="14,6"/>
    <s v="15,47"/>
    <s v="4685"/>
    <m/>
    <m/>
    <m/>
    <m/>
    <m/>
    <m/>
    <m/>
    <m/>
    <m/>
    <n v="16.690000000000001"/>
    <n v="18516"/>
    <n v="18516"/>
    <x v="4"/>
    <n v="2"/>
    <s v="05:08:36"/>
    <n v="195"/>
    <n v="-26.45"/>
    <n v="251.55"/>
    <x v="59"/>
    <s v="JOSE  ELIAS  RISHMAWI - ANCAR DASAM"/>
    <s v="EL QUILLAY"/>
    <s v="04:42:09"/>
  </r>
  <r>
    <x v="2"/>
    <x v="1"/>
    <n v="80"/>
    <n v="83"/>
    <s v="AD"/>
    <s v="3"/>
    <x v="0"/>
    <s v=""/>
    <s v=""/>
    <m/>
    <s v="BELEN"/>
    <s v="RISHMAWI"/>
    <m/>
    <s v="ASWAD"/>
    <m/>
    <s v=""/>
    <m/>
    <s v=""/>
    <s v="CHL"/>
    <s v=""/>
    <s v="09:30:00"/>
    <s v="11:18:57"/>
    <s v="11:22:33"/>
    <s v="17,06"/>
    <s v="17,62"/>
    <s v="6754"/>
    <m/>
    <s v="12:02:33"/>
    <s v="13:58:04"/>
    <s v="14:01:20"/>
    <s v="16,16"/>
    <s v="16,62"/>
    <s v="7127"/>
    <m/>
    <s v="14:41:20"/>
    <s v="15:54:16"/>
    <s v="16:00:02"/>
    <s v="14,49"/>
    <s v="15,63"/>
    <s v="4722"/>
    <m/>
    <m/>
    <m/>
    <m/>
    <m/>
    <m/>
    <m/>
    <m/>
    <m/>
    <n v="16.75"/>
    <n v="18603"/>
    <n v="18603"/>
    <x v="4"/>
    <n v="3"/>
    <s v="05:10:03"/>
    <n v="190"/>
    <n v="-27.9"/>
    <n v="245.1"/>
    <x v="117"/>
    <s v="BELEN RISHMAWI - ASWAD"/>
    <e v="#N/A"/>
    <s v="04:42:09"/>
  </r>
  <r>
    <x v="2"/>
    <x v="1"/>
    <n v="80"/>
    <n v="83"/>
    <s v="AD"/>
    <s v="4"/>
    <x v="0"/>
    <s v=""/>
    <s v=""/>
    <s v="10141895"/>
    <s v="CRISTOBAL"/>
    <s v="LARRAIN ARJONA"/>
    <s v="106DX26"/>
    <s v="SI PADME"/>
    <m/>
    <s v=""/>
    <m/>
    <s v=""/>
    <s v="CHL"/>
    <s v=""/>
    <s v="09:30:00"/>
    <s v="11:31:03"/>
    <s v="11:32:39"/>
    <s v="15,65"/>
    <s v="15,86"/>
    <s v="7359"/>
    <m/>
    <s v="12:12:39"/>
    <s v="14:07:25"/>
    <s v="14:09:36"/>
    <s v="16,42"/>
    <s v="16,73"/>
    <s v="7017"/>
    <m/>
    <s v="14:49:36"/>
    <s v="16:08:34"/>
    <s v="16:12:33"/>
    <s v="13,74"/>
    <s v="14,44"/>
    <s v="4977"/>
    <m/>
    <m/>
    <m/>
    <m/>
    <m/>
    <m/>
    <m/>
    <m/>
    <m/>
    <n v="15.82"/>
    <n v="19354"/>
    <n v="19354"/>
    <x v="4"/>
    <n v="6"/>
    <s v="05:22:34"/>
    <n v="175"/>
    <n v="-40.416666666666664"/>
    <n v="217.58333333333334"/>
    <x v="12"/>
    <s v="CRISTOBAL LARRAIN ARJONA - SI PADME"/>
    <s v="EL QUILLAY"/>
    <s v="04:42:09"/>
  </r>
  <r>
    <x v="2"/>
    <x v="1"/>
    <n v="80"/>
    <n v="83"/>
    <s v="AD"/>
    <s v="5"/>
    <x v="0"/>
    <s v=""/>
    <s v=""/>
    <s v="10040015"/>
    <s v="MANUELA"/>
    <s v="VALENZUELA VARGAS"/>
    <m/>
    <s v="MADJALINKA"/>
    <m/>
    <s v=""/>
    <m/>
    <s v=""/>
    <s v="CHL"/>
    <s v=""/>
    <s v="09:30:00"/>
    <s v="11:31:06"/>
    <s v="11:34:31"/>
    <s v="15,42"/>
    <s v="15,85"/>
    <s v="7472"/>
    <m/>
    <s v="12:14:31"/>
    <s v="14:07:57"/>
    <s v="14:11:27"/>
    <s v="16,42"/>
    <s v="16,93"/>
    <s v="7016"/>
    <m/>
    <s v="14:51:27"/>
    <s v="16:09:02"/>
    <s v="16:13:52"/>
    <s v="13,83"/>
    <s v="14,7"/>
    <s v="4945"/>
    <m/>
    <m/>
    <m/>
    <m/>
    <m/>
    <m/>
    <m/>
    <m/>
    <m/>
    <n v="15.96"/>
    <n v="19433"/>
    <n v="19433"/>
    <x v="4"/>
    <n v="7"/>
    <s v="05:23:53"/>
    <n v="170"/>
    <n v="-41.733333333333334"/>
    <n v="211.26666666666665"/>
    <x v="2"/>
    <s v="MANUELA VALENZUELA VARGAS - MADJALINKA"/>
    <e v="#N/A"/>
    <s v="04:42:09"/>
  </r>
  <r>
    <x v="2"/>
    <x v="1"/>
    <n v="80"/>
    <n v="83"/>
    <s v="AD"/>
    <s v="6"/>
    <x v="0"/>
    <s v=""/>
    <s v=""/>
    <m/>
    <s v="GABRIEL"/>
    <s v="BRAVO CABEZAS"/>
    <m/>
    <s v="RC JOTA"/>
    <m/>
    <s v=""/>
    <m/>
    <s v=""/>
    <s v="CHL"/>
    <s v=""/>
    <s v="09:30:00"/>
    <s v="11:31:19"/>
    <s v="11:33:28"/>
    <s v="15,55"/>
    <s v="15,83"/>
    <s v="7408"/>
    <m/>
    <s v="12:13:28"/>
    <s v="14:07:35"/>
    <s v="14:12:07"/>
    <s v="16,18"/>
    <s v="16,83"/>
    <s v="7119"/>
    <m/>
    <s v="14:52:07"/>
    <s v="16:09:00"/>
    <s v="16:15:34"/>
    <s v="13,66"/>
    <s v="14,83"/>
    <s v="5007"/>
    <m/>
    <m/>
    <m/>
    <m/>
    <m/>
    <m/>
    <m/>
    <m/>
    <m/>
    <n v="15.95"/>
    <n v="19534"/>
    <n v="19534"/>
    <x v="4"/>
    <n v="8"/>
    <s v="05:25:34"/>
    <n v="165"/>
    <n v="-43.416666666666664"/>
    <n v="204.58333333333334"/>
    <x v="118"/>
    <s v="GABRIEL BRAVO CABEZAS - RC JOTA"/>
    <e v="#N/A"/>
    <s v="04:42:09"/>
  </r>
  <r>
    <x v="2"/>
    <x v="1"/>
    <n v="80"/>
    <n v="83"/>
    <s v="AD"/>
    <s v="7"/>
    <x v="0"/>
    <s v=""/>
    <s v=""/>
    <s v="10102392"/>
    <s v="MACARENA"/>
    <s v="SUAZO ZEPEDA"/>
    <m/>
    <s v="HF FILCKA"/>
    <m/>
    <s v=""/>
    <m/>
    <s v=""/>
    <s v="CHL"/>
    <s v=""/>
    <s v="09:30:00"/>
    <s v="11:31:12"/>
    <s v="11:33:24"/>
    <s v="15,56"/>
    <s v="15,84"/>
    <s v="7405"/>
    <m/>
    <s v="12:13:24"/>
    <s v="14:07:30"/>
    <s v="14:11:53"/>
    <s v="16,21"/>
    <s v="16,83"/>
    <s v="7109"/>
    <m/>
    <s v="14:51:53"/>
    <s v="16:09:03"/>
    <s v="16:17:03"/>
    <s v="13,38"/>
    <s v="14,77"/>
    <s v="5110"/>
    <m/>
    <m/>
    <m/>
    <m/>
    <m/>
    <m/>
    <m/>
    <m/>
    <m/>
    <n v="15.94"/>
    <n v="19624"/>
    <n v="19624"/>
    <x v="4"/>
    <n v="9"/>
    <s v="05:27:04"/>
    <n v="160"/>
    <n v="-44.916666666666664"/>
    <n v="198.08333333333334"/>
    <x v="27"/>
    <s v="MACARENA SUAZO ZEPEDA - HF FILCKA"/>
    <e v="#N/A"/>
    <s v="04:42:09"/>
  </r>
  <r>
    <x v="2"/>
    <x v="1"/>
    <n v="80"/>
    <n v="83"/>
    <s v="AD"/>
    <s v="8"/>
    <x v="0"/>
    <s v=""/>
    <s v=""/>
    <s v="10097227"/>
    <s v="FRANCESCA"/>
    <s v="GIOIA MANSILLA"/>
    <m/>
    <s v="SHARAV"/>
    <m/>
    <s v=""/>
    <m/>
    <s v=""/>
    <s v="CHL"/>
    <s v=""/>
    <s v="09:30:00"/>
    <s v="11:26:21"/>
    <s v="11:31:09"/>
    <s v="15,85"/>
    <s v="16,5"/>
    <s v="7269"/>
    <m/>
    <s v="12:11:09"/>
    <s v="14:07:32"/>
    <s v="14:11:20"/>
    <s v="15,97"/>
    <s v="16,5"/>
    <s v="7212"/>
    <m/>
    <s v="14:51:20"/>
    <s v="16:12:35"/>
    <s v="16:22:06"/>
    <s v="12,56"/>
    <s v="14,03"/>
    <s v="5446"/>
    <m/>
    <m/>
    <m/>
    <m/>
    <m/>
    <m/>
    <m/>
    <m/>
    <m/>
    <n v="15.86"/>
    <n v="19927"/>
    <n v="19927"/>
    <x v="4"/>
    <n v="10"/>
    <s v="05:32:07"/>
    <n v="155"/>
    <n v="-49.966666666666669"/>
    <n v="188.03333333333333"/>
    <x v="119"/>
    <s v="FRANCESCA GIOIA MANSILLA - SHARAV"/>
    <s v="RINCONADA A"/>
    <s v="04:42:09"/>
  </r>
  <r>
    <x v="2"/>
    <x v="1"/>
    <n v="80"/>
    <n v="83"/>
    <s v="AD"/>
    <s v="9"/>
    <x v="0"/>
    <s v=""/>
    <s v=""/>
    <m/>
    <s v="BRUNO"/>
    <s v="CALTAGIRONE"/>
    <m/>
    <s v="TOBA BOSS"/>
    <m/>
    <s v=""/>
    <m/>
    <s v=""/>
    <s v="CHL"/>
    <s v=""/>
    <s v="09:30:00"/>
    <s v="11:24:56"/>
    <s v="11:26:52"/>
    <s v="16,43"/>
    <s v="16,7"/>
    <s v="7012"/>
    <m/>
    <s v="12:06:52"/>
    <s v="14:05:04"/>
    <s v="14:08:20"/>
    <s v="15,81"/>
    <s v="16,24"/>
    <s v="7288"/>
    <m/>
    <s v="14:48:20"/>
    <s v="16:20:11"/>
    <s v="16:22:35"/>
    <s v="12,09"/>
    <s v="12,41"/>
    <s v="5655"/>
    <m/>
    <m/>
    <m/>
    <m/>
    <m/>
    <m/>
    <m/>
    <m/>
    <m/>
    <n v="15.32"/>
    <n v="19956"/>
    <n v="19956"/>
    <x v="4"/>
    <n v="11"/>
    <s v="05:32:36"/>
    <n v="150"/>
    <n v="-50.45"/>
    <n v="182.55"/>
    <x v="120"/>
    <s v="BRUNO CALTAGIRONE - TOBA BOSS"/>
    <e v="#N/A"/>
    <s v="04:42:09"/>
  </r>
  <r>
    <x v="2"/>
    <x v="1"/>
    <n v="80"/>
    <n v="83"/>
    <s v="AD"/>
    <s v="10"/>
    <x v="0"/>
    <s v=""/>
    <s v=""/>
    <m/>
    <s v="JOSE IGNACIO"/>
    <s v="POLLONI  VIVERO"/>
    <m/>
    <s v="TOBA BAGUAL"/>
    <m/>
    <s v=""/>
    <m/>
    <s v=""/>
    <s v="CHL"/>
    <s v=""/>
    <s v="09:30:00"/>
    <s v="11:25:10"/>
    <s v="11:29:19"/>
    <s v="16,09"/>
    <s v="16,67"/>
    <s v="7160"/>
    <m/>
    <s v="12:09:19"/>
    <s v="14:05:12"/>
    <s v="14:11:25"/>
    <s v="15,73"/>
    <s v="16,57"/>
    <s v="7326"/>
    <m/>
    <s v="14:51:25"/>
    <s v="16:20:15"/>
    <s v="16:25:43"/>
    <s v="12,09"/>
    <s v="12,83"/>
    <s v="5657"/>
    <m/>
    <m/>
    <m/>
    <m/>
    <m/>
    <m/>
    <m/>
    <m/>
    <m/>
    <n v="15.57"/>
    <n v="20143"/>
    <n v="20143"/>
    <x v="4"/>
    <n v="12"/>
    <s v="05:35:43"/>
    <n v="145"/>
    <n v="-53.56666666666667"/>
    <n v="174.43333333333334"/>
    <x v="55"/>
    <s v="JOSE IGNACIO POLLONI  VIVERO - TOBA BAGUAL"/>
    <e v="#N/A"/>
    <s v="04:42:09"/>
  </r>
  <r>
    <x v="2"/>
    <x v="1"/>
    <n v="80"/>
    <n v="83"/>
    <s v="AD"/>
    <s v="11"/>
    <x v="1"/>
    <s v=""/>
    <s v=""/>
    <m/>
    <s v="PABLO"/>
    <s v="VALDES RAMIREZ"/>
    <m/>
    <s v="CAL DUFUR"/>
    <m/>
    <s v=""/>
    <m/>
    <s v=""/>
    <s v="CHL"/>
    <s v=""/>
    <s v="09:30:00"/>
    <s v="11:26:18"/>
    <s v="11:31:45"/>
    <s v="15,77"/>
    <s v="16,51"/>
    <s v="7306"/>
    <m/>
    <s v="12:11:45"/>
    <s v="14:05:10"/>
    <s v="14:11:42"/>
    <s v="16,01"/>
    <s v="16,93"/>
    <s v="7196"/>
    <m/>
    <s v="14:51:42"/>
    <s v="16:20:08"/>
    <s v="16:26:06"/>
    <s v="12,08"/>
    <s v="12,89"/>
    <s v="5664"/>
    <s v="FTQ GA"/>
    <m/>
    <m/>
    <m/>
    <m/>
    <m/>
    <m/>
    <m/>
    <m/>
    <n v="15.65"/>
    <n v="20167"/>
    <s v="NA"/>
    <x v="4"/>
    <s v="NA"/>
    <s v="NA"/>
    <n v="0"/>
    <e v="#VALUE!"/>
    <n v="0"/>
    <x v="121"/>
    <s v="PABLO VALDES RAMIREZ - CAL DUFUR"/>
    <e v="#N/A"/>
    <s v="04:42:09"/>
  </r>
  <r>
    <x v="2"/>
    <x v="1"/>
    <n v="80"/>
    <n v="83"/>
    <s v="AD"/>
    <s v="12"/>
    <x v="1"/>
    <s v=""/>
    <s v=""/>
    <m/>
    <s v="PEDRO "/>
    <s v="BALMACEDA TAGLE"/>
    <m/>
    <s v="JAKIM CAST"/>
    <m/>
    <s v=""/>
    <m/>
    <s v=""/>
    <s v="CHL"/>
    <s v=""/>
    <s v="09:30:00"/>
    <s v="11:31:28"/>
    <s v="11:33:57"/>
    <s v="15,49"/>
    <s v="15,81"/>
    <s v="7437"/>
    <m/>
    <s v="12:13:57"/>
    <s v="14:07:37"/>
    <s v="14:14:27"/>
    <s v="15,93"/>
    <s v="16,89"/>
    <s v="7230"/>
    <s v="FTQ ME"/>
    <m/>
    <m/>
    <m/>
    <m/>
    <m/>
    <m/>
    <m/>
    <m/>
    <m/>
    <m/>
    <m/>
    <m/>
    <m/>
    <m/>
    <m/>
    <n v="16.329999999999998"/>
    <n v="14668"/>
    <s v="NA"/>
    <x v="4"/>
    <s v="NA"/>
    <s v="NA"/>
    <n v="0"/>
    <e v="#VALUE!"/>
    <n v="0"/>
    <x v="66"/>
    <s v="PEDRO  BALMACEDA TAGLE - JAKIM CAST"/>
    <e v="#N/A"/>
    <s v="04:42:09"/>
  </r>
  <r>
    <x v="2"/>
    <x v="1"/>
    <n v="80"/>
    <n v="83"/>
    <s v="YR"/>
    <s v="1"/>
    <x v="0"/>
    <s v=""/>
    <s v=""/>
    <m/>
    <s v="PEDRO"/>
    <s v="MAYOL LARRAIN"/>
    <m/>
    <s v="ESPERANZA HASSAN"/>
    <m/>
    <s v=""/>
    <m/>
    <s v=""/>
    <s v="CHL"/>
    <s v=""/>
    <s v="10:00:00"/>
    <s v="11:58:20"/>
    <s v="12:02:02"/>
    <s v="15,73"/>
    <s v="16,23"/>
    <s v="7323"/>
    <m/>
    <s v="12:42:02"/>
    <s v="14:38:01"/>
    <s v="14:41:22"/>
    <s v="16,09"/>
    <s v="16,56"/>
    <s v="7160"/>
    <m/>
    <s v="15:21:22"/>
    <s v="16:36:26"/>
    <s v="16:40:24"/>
    <s v="14,43"/>
    <s v="15,19"/>
    <s v="4741"/>
    <m/>
    <m/>
    <m/>
    <m/>
    <m/>
    <m/>
    <m/>
    <m/>
    <m/>
    <n v="16.100000000000001"/>
    <n v="19224"/>
    <n v="19224"/>
    <x v="5"/>
    <n v="4"/>
    <s v="05:20:24"/>
    <n v="185"/>
    <n v="-38.25"/>
    <n v="229.75"/>
    <x v="122"/>
    <s v="PEDRO MAYOL LARRAIN - ESPERANZA HASSAN"/>
    <e v="#N/A"/>
    <s v="04:42:09"/>
  </r>
  <r>
    <x v="2"/>
    <x v="1"/>
    <n v="80"/>
    <n v="83"/>
    <s v="YR"/>
    <s v="2"/>
    <x v="0"/>
    <s v=""/>
    <s v=""/>
    <s v="10108052"/>
    <s v="VICENTE"/>
    <s v="MAYOL Larrain"/>
    <m/>
    <s v="ALCAZAR PRAGA"/>
    <m/>
    <s v=""/>
    <m/>
    <s v=""/>
    <s v="CHL"/>
    <s v=""/>
    <s v="10:00:00"/>
    <s v="11:58:23"/>
    <s v="12:01:58"/>
    <s v="15,74"/>
    <s v="16,22"/>
    <s v="7318"/>
    <m/>
    <s v="12:41:58"/>
    <s v="14:37:58"/>
    <s v="14:41:14"/>
    <s v="16,1"/>
    <s v="16,55"/>
    <s v="7157"/>
    <m/>
    <s v="15:21:14"/>
    <s v="16:36:33"/>
    <s v="16:40:27"/>
    <s v="14,39"/>
    <s v="15,14"/>
    <s v="4753"/>
    <m/>
    <m/>
    <m/>
    <m/>
    <m/>
    <m/>
    <m/>
    <m/>
    <m/>
    <n v="16.079999999999998"/>
    <n v="19228"/>
    <n v="19228"/>
    <x v="5"/>
    <n v="5"/>
    <s v="05:20:28"/>
    <n v="180"/>
    <n v="-38.31666666666667"/>
    <n v="224.68333333333334"/>
    <x v="45"/>
    <s v="VICENTE MAYOL LARRAIN - ALCAZAR PRAGA"/>
    <e v="#N/A"/>
    <s v="04:42:09"/>
  </r>
  <r>
    <x v="2"/>
    <x v="1"/>
    <n v="80"/>
    <n v="83"/>
    <s v="YR"/>
    <s v="3"/>
    <x v="0"/>
    <s v=""/>
    <s v=""/>
    <m/>
    <s v="Tomas"/>
    <s v="Ludwig"/>
    <m/>
    <s v="KUMALIK"/>
    <m/>
    <s v=""/>
    <m/>
    <s v=""/>
    <s v="CHL"/>
    <s v=""/>
    <s v="10:00:00"/>
    <s v="11:58:21"/>
    <s v="12:00:45"/>
    <s v="15,9"/>
    <s v="16,22"/>
    <s v="7246"/>
    <m/>
    <s v="12:40:45"/>
    <s v="14:43:18"/>
    <s v="14:48:12"/>
    <s v="15,06"/>
    <s v="15,67"/>
    <s v="7647"/>
    <m/>
    <s v="15:28:12"/>
    <s v="16:56:15"/>
    <s v="16:59:19"/>
    <s v="12,51"/>
    <s v="12,95"/>
    <s v="5466"/>
    <m/>
    <m/>
    <m/>
    <m/>
    <m/>
    <m/>
    <m/>
    <m/>
    <m/>
    <n v="15.14"/>
    <n v="20359"/>
    <n v="20359"/>
    <x v="5"/>
    <n v="13"/>
    <s v="05:39:19"/>
    <n v="140"/>
    <n v="-57.166666666666664"/>
    <n v="165.83333333333334"/>
    <x v="123"/>
    <s v="TOMAS LUDWIG - KUMALIK"/>
    <e v="#N/A"/>
    <s v="04:42:09"/>
  </r>
  <r>
    <x v="2"/>
    <x v="1"/>
    <n v="80"/>
    <n v="83"/>
    <s v="YR"/>
    <s v="4"/>
    <x v="1"/>
    <s v=""/>
    <s v=""/>
    <m/>
    <s v="EMILIA"/>
    <s v="FUENTES"/>
    <m/>
    <s v="MELCHOR"/>
    <m/>
    <s v=""/>
    <m/>
    <s v=""/>
    <s v="CHL"/>
    <s v=""/>
    <s v="10:00:00"/>
    <s v="11:58:18"/>
    <s v="12:00:07"/>
    <s v="15,98"/>
    <s v="16,23"/>
    <s v="7207"/>
    <s v="FTQ GA"/>
    <m/>
    <m/>
    <m/>
    <m/>
    <m/>
    <m/>
    <m/>
    <m/>
    <m/>
    <m/>
    <m/>
    <m/>
    <m/>
    <m/>
    <m/>
    <m/>
    <m/>
    <m/>
    <m/>
    <m/>
    <m/>
    <m/>
    <n v="16.23"/>
    <n v="7207"/>
    <s v="NA"/>
    <x v="5"/>
    <s v="NA"/>
    <s v="NA"/>
    <n v="0"/>
    <e v="#VALUE!"/>
    <n v="0"/>
    <x v="124"/>
    <s v="EMILIA FUENTES - MELCHOR"/>
    <e v="#N/A"/>
    <s v="04:42:09"/>
  </r>
  <r>
    <x v="2"/>
    <x v="1"/>
    <n v="40"/>
    <n v="38"/>
    <s v="AD"/>
    <s v="1"/>
    <x v="0"/>
    <s v=""/>
    <s v=""/>
    <m/>
    <s v="ADRIANA"/>
    <s v="PANTOJA CONTRERAA"/>
    <m/>
    <s v="KALUHA"/>
    <m/>
    <s v=""/>
    <m/>
    <s v=""/>
    <s v="CHL"/>
    <s v=""/>
    <s v="10:30:00"/>
    <s v="11:28:53"/>
    <s v="11:34:12"/>
    <s v="17,75"/>
    <s v="19,36"/>
    <s v="3852"/>
    <m/>
    <s v="12:04:12"/>
    <s v="12:58:24"/>
    <s v="13:02:56"/>
    <s v="19,41"/>
    <s v="21,03"/>
    <s v="3525"/>
    <m/>
    <m/>
    <m/>
    <m/>
    <m/>
    <m/>
    <m/>
    <m/>
    <m/>
    <m/>
    <m/>
    <m/>
    <m/>
    <m/>
    <m/>
    <m/>
    <n v="20.16"/>
    <n v="7377"/>
    <n v="7377"/>
    <x v="6"/>
    <n v="1"/>
    <s v="02:02:57"/>
    <n v="200"/>
    <n v="0"/>
    <n v="238"/>
    <x v="125"/>
    <s v="ADRIANA PANTOJA CONTRERAA - KALUHA"/>
    <s v="SANDEK 2"/>
    <s v="02:02:57"/>
  </r>
  <r>
    <x v="2"/>
    <x v="1"/>
    <n v="40"/>
    <n v="38"/>
    <s v="AD"/>
    <s v="2"/>
    <x v="0"/>
    <s v=""/>
    <s v=""/>
    <m/>
    <s v="JUAN PABLO "/>
    <s v="THOMSEN"/>
    <m/>
    <s v="CORAJE"/>
    <m/>
    <s v=""/>
    <m/>
    <s v=""/>
    <s v="CHL"/>
    <s v=""/>
    <s v="10:30:00"/>
    <s v="11:28:55"/>
    <s v="11:32:53"/>
    <s v="18,13"/>
    <s v="19,35"/>
    <s v="3773"/>
    <m/>
    <s v="12:02:53"/>
    <s v="12:58:13"/>
    <s v="13:03:01"/>
    <s v="18,95"/>
    <s v="20,6"/>
    <s v="3609"/>
    <m/>
    <m/>
    <m/>
    <m/>
    <m/>
    <m/>
    <m/>
    <m/>
    <m/>
    <m/>
    <m/>
    <m/>
    <m/>
    <m/>
    <m/>
    <m/>
    <n v="19.95"/>
    <n v="7382"/>
    <n v="7382"/>
    <x v="6"/>
    <n v="2"/>
    <s v="02:03:02"/>
    <n v="195"/>
    <n v="-8.3333333333333329E-2"/>
    <n v="232.91666666666666"/>
    <x v="76"/>
    <s v="JUAN PABLO  THOMSEN - CORAJE"/>
    <e v="#N/A"/>
    <s v="02:02:57"/>
  </r>
  <r>
    <x v="2"/>
    <x v="1"/>
    <n v="40"/>
    <n v="38"/>
    <s v="AD"/>
    <s v="3"/>
    <x v="0"/>
    <s v=""/>
    <s v=""/>
    <m/>
    <s v="MIGUEL"/>
    <s v="RUIZ-TAGLE"/>
    <s v="106QP26"/>
    <s v="KIO"/>
    <m/>
    <s v=""/>
    <m/>
    <s v=""/>
    <s v="CHL"/>
    <s v=""/>
    <s v="10:30:00"/>
    <s v="11:29:02"/>
    <s v="11:35:38"/>
    <s v="17,37"/>
    <s v="19,31"/>
    <s v="3939"/>
    <m/>
    <s v="12:05:38"/>
    <s v="12:58:26"/>
    <s v="13:03:05"/>
    <s v="19,85"/>
    <s v="21,59"/>
    <s v="3446"/>
    <m/>
    <m/>
    <m/>
    <m/>
    <m/>
    <m/>
    <m/>
    <m/>
    <m/>
    <m/>
    <m/>
    <m/>
    <m/>
    <m/>
    <m/>
    <m/>
    <n v="20.39"/>
    <n v="7385"/>
    <n v="7385"/>
    <x v="6"/>
    <n v="3"/>
    <s v="02:03:05"/>
    <n v="190"/>
    <n v="-0.13333333333333333"/>
    <n v="227.86666666666667"/>
    <x v="126"/>
    <s v="MIGUEL RUIZ-TAGLE - KIO"/>
    <e v="#N/A"/>
    <s v="02:02:57"/>
  </r>
  <r>
    <x v="2"/>
    <x v="1"/>
    <n v="40"/>
    <n v="38"/>
    <s v="AD"/>
    <s v="4"/>
    <x v="0"/>
    <s v=""/>
    <s v=""/>
    <s v="10118391"/>
    <s v="CARLOS "/>
    <s v="SILVA ESCOBAR"/>
    <m/>
    <s v="BABAKOOL"/>
    <m/>
    <s v=""/>
    <m/>
    <s v=""/>
    <s v="CHL"/>
    <s v=""/>
    <s v="10:30:00"/>
    <s v="11:29:17"/>
    <s v="11:36:11"/>
    <s v="17,22"/>
    <s v="19,23"/>
    <s v="3972"/>
    <m/>
    <s v="12:06:11"/>
    <s v="12:59:56"/>
    <s v="13:07:38"/>
    <s v="18,55"/>
    <s v="21,21"/>
    <s v="3687"/>
    <m/>
    <m/>
    <m/>
    <m/>
    <m/>
    <m/>
    <m/>
    <m/>
    <m/>
    <m/>
    <m/>
    <m/>
    <m/>
    <m/>
    <m/>
    <m/>
    <n v="20.170000000000002"/>
    <n v="7659"/>
    <n v="7659"/>
    <x v="6"/>
    <n v="4"/>
    <s v="02:07:39"/>
    <n v="185"/>
    <n v="-4.7"/>
    <n v="218.3"/>
    <x v="95"/>
    <s v="CARLOS  SILVA ESCOBAR - BABAKOOL"/>
    <e v="#N/A"/>
    <s v="02:02:57"/>
  </r>
  <r>
    <x v="2"/>
    <x v="1"/>
    <n v="40"/>
    <n v="38"/>
    <s v="AD"/>
    <s v="5"/>
    <x v="0"/>
    <s v=""/>
    <s v=""/>
    <m/>
    <s v="ANDRES"/>
    <s v="GATICA JOLFRE"/>
    <m/>
    <s v="CL NEPTUNO"/>
    <m/>
    <s v=""/>
    <m/>
    <s v=""/>
    <s v="CHL"/>
    <s v=""/>
    <s v="10:30:00"/>
    <s v="11:34:12"/>
    <s v="11:38:23"/>
    <s v="16,67"/>
    <s v="17,75"/>
    <s v="4104"/>
    <m/>
    <s v="12:08:23"/>
    <s v="13:04:55"/>
    <s v="13:09:04"/>
    <s v="18,79"/>
    <s v="20,17"/>
    <s v="3641"/>
    <m/>
    <m/>
    <m/>
    <m/>
    <m/>
    <m/>
    <m/>
    <m/>
    <m/>
    <m/>
    <m/>
    <m/>
    <m/>
    <m/>
    <m/>
    <m/>
    <n v="18.88"/>
    <n v="7744"/>
    <n v="7744"/>
    <x v="6"/>
    <n v="5"/>
    <s v="02:09:04"/>
    <n v="180"/>
    <n v="-6.1166666666666663"/>
    <n v="211.88333333333333"/>
    <x v="89"/>
    <s v="ANDRES GATICA JOLFRE - CL NEPTUNO"/>
    <s v="EL MOLINO A"/>
    <s v="02:02:57"/>
  </r>
  <r>
    <x v="2"/>
    <x v="1"/>
    <n v="40"/>
    <n v="38"/>
    <s v="AD"/>
    <s v="6"/>
    <x v="0"/>
    <s v=""/>
    <s v=""/>
    <m/>
    <s v="SERGIO"/>
    <s v="ULLOA C"/>
    <m/>
    <s v="MAXIMUS"/>
    <m/>
    <s v=""/>
    <m/>
    <s v=""/>
    <s v="CHL"/>
    <s v=""/>
    <s v="10:30:00"/>
    <s v="11:28:57"/>
    <s v="11:36:21"/>
    <s v="17,18"/>
    <s v="19,34"/>
    <s v="3981"/>
    <m/>
    <s v="12:06:21"/>
    <s v="13:00:34"/>
    <s v="13:12:08"/>
    <s v="17,33"/>
    <s v="21,02"/>
    <s v="3947"/>
    <m/>
    <m/>
    <m/>
    <m/>
    <m/>
    <m/>
    <m/>
    <m/>
    <m/>
    <m/>
    <m/>
    <m/>
    <m/>
    <m/>
    <m/>
    <m/>
    <n v="20.149999999999999"/>
    <n v="7928"/>
    <n v="7928"/>
    <x v="6"/>
    <n v="6"/>
    <s v="02:12:08"/>
    <n v="175"/>
    <n v="-9.1833333333333336"/>
    <n v="203.81666666666666"/>
    <x v="65"/>
    <s v="SERGIO ULLOA C - MAXIMUS"/>
    <s v="EL MOLINO A"/>
    <s v="02:02:57"/>
  </r>
  <r>
    <x v="2"/>
    <x v="1"/>
    <n v="40"/>
    <n v="38"/>
    <s v="AD"/>
    <s v="7"/>
    <x v="0"/>
    <s v=""/>
    <s v=""/>
    <s v="10099105"/>
    <s v="JUAN EDUARDO"/>
    <s v="SPOERER DE LA SOTTA"/>
    <m/>
    <s v="PANDORA"/>
    <m/>
    <s v=""/>
    <m/>
    <s v=""/>
    <s v="CHL"/>
    <s v=""/>
    <s v="10:30:00"/>
    <s v="11:40:40"/>
    <s v="11:47:25"/>
    <s v="14,72"/>
    <s v="16,13"/>
    <s v="4645"/>
    <m/>
    <s v="12:17:25"/>
    <s v="13:33:23"/>
    <s v="13:38:58"/>
    <s v="13,98"/>
    <s v="15,01"/>
    <s v="4894"/>
    <m/>
    <m/>
    <m/>
    <m/>
    <m/>
    <m/>
    <m/>
    <m/>
    <m/>
    <m/>
    <m/>
    <m/>
    <m/>
    <m/>
    <m/>
    <m/>
    <n v="15.55"/>
    <n v="9539"/>
    <n v="9539"/>
    <x v="6"/>
    <n v="10"/>
    <s v="02:38:59"/>
    <n v="155"/>
    <n v="-36.033333333333331"/>
    <n v="156.96666666666667"/>
    <x v="127"/>
    <s v="JUAN EDUARDO SPOERER DE LA SOTTA - PANDORA"/>
    <s v="LA COMPAÑÍA"/>
    <s v="02:02:57"/>
  </r>
  <r>
    <x v="2"/>
    <x v="1"/>
    <n v="40"/>
    <n v="38"/>
    <s v="AD"/>
    <s v="8"/>
    <x v="0"/>
    <s v=""/>
    <s v=""/>
    <s v="10032360"/>
    <s v="ALFREDO"/>
    <s v="SAT YABER"/>
    <m/>
    <s v="SANTA SUSANA OLIVIA"/>
    <m/>
    <s v=""/>
    <m/>
    <s v=""/>
    <s v="CHL"/>
    <s v=""/>
    <s v="10:30:00"/>
    <s v="11:52:43"/>
    <s v="11:58:00"/>
    <s v="12,95"/>
    <s v="13,78"/>
    <s v="5280"/>
    <m/>
    <s v="12:28:00"/>
    <s v="13:40:10"/>
    <s v="13:43:13"/>
    <s v="15,15"/>
    <s v="15,8"/>
    <s v="4514"/>
    <m/>
    <m/>
    <m/>
    <m/>
    <m/>
    <m/>
    <m/>
    <m/>
    <m/>
    <m/>
    <m/>
    <m/>
    <m/>
    <m/>
    <m/>
    <m/>
    <n v="14.72"/>
    <n v="9794"/>
    <n v="9794"/>
    <x v="6"/>
    <n v="11"/>
    <s v="02:43:14"/>
    <n v="150"/>
    <n v="-40.283333333333331"/>
    <n v="147.71666666666667"/>
    <x v="128"/>
    <s v="ALFREDO SAT YABER - SANTA SUSANA OLIVIA"/>
    <s v="RINCONADA A"/>
    <s v="02:02:57"/>
  </r>
  <r>
    <x v="2"/>
    <x v="1"/>
    <n v="40"/>
    <n v="38"/>
    <s v="AD"/>
    <s v="9"/>
    <x v="0"/>
    <s v=""/>
    <s v=""/>
    <m/>
    <s v="JONATHAN"/>
    <s v="VALDES"/>
    <m/>
    <s v="TOBA COSACO"/>
    <m/>
    <s v=""/>
    <m/>
    <s v=""/>
    <s v="CHL"/>
    <s v=""/>
    <s v="10:30:00"/>
    <s v="11:52:49"/>
    <s v="11:56:01"/>
    <s v="13,25"/>
    <s v="13,76"/>
    <s v="5161"/>
    <m/>
    <s v="12:26:01"/>
    <s v="13:40:06"/>
    <s v="13:45:27"/>
    <s v="14,35"/>
    <s v="15,39"/>
    <s v="4766"/>
    <m/>
    <m/>
    <m/>
    <m/>
    <m/>
    <m/>
    <m/>
    <m/>
    <m/>
    <m/>
    <m/>
    <m/>
    <m/>
    <m/>
    <m/>
    <m/>
    <n v="14.53"/>
    <n v="9927"/>
    <n v="9927"/>
    <x v="6"/>
    <n v="12"/>
    <s v="02:45:27"/>
    <n v="145"/>
    <n v="-42.5"/>
    <n v="140.5"/>
    <x v="129"/>
    <s v="JONATHAN VALDES - TOBA COSACO"/>
    <e v="#N/A"/>
    <s v="02:02:57"/>
  </r>
  <r>
    <x v="2"/>
    <x v="1"/>
    <n v="40"/>
    <n v="38"/>
    <s v="AD"/>
    <s v="10"/>
    <x v="0"/>
    <s v=""/>
    <s v=""/>
    <s v="10014233"/>
    <s v="MARIA PAZ"/>
    <s v="VARGAS"/>
    <s v="107AR30"/>
    <s v="COLIPI"/>
    <m/>
    <s v=""/>
    <m/>
    <s v=""/>
    <s v="CHL"/>
    <s v=""/>
    <s v="10:30:00"/>
    <s v="11:51:56"/>
    <s v="11:53:51"/>
    <s v="13,59"/>
    <s v="13,91"/>
    <s v="5031"/>
    <m/>
    <s v="12:23:51"/>
    <s v="13:48:57"/>
    <s v="13:51:14"/>
    <s v="13,05"/>
    <s v="13,4"/>
    <s v="5243"/>
    <m/>
    <m/>
    <m/>
    <m/>
    <m/>
    <m/>
    <m/>
    <m/>
    <m/>
    <m/>
    <m/>
    <m/>
    <m/>
    <m/>
    <m/>
    <m/>
    <n v="13.65"/>
    <n v="10275"/>
    <n v="10275"/>
    <x v="6"/>
    <n v="18"/>
    <s v="02:51:15"/>
    <n v="115"/>
    <n v="-48.3"/>
    <n v="104.7"/>
    <x v="130"/>
    <s v="MARIA PAZ VARGAS - COLIPI"/>
    <e v="#N/A"/>
    <s v="02:02:57"/>
  </r>
  <r>
    <x v="2"/>
    <x v="1"/>
    <n v="40"/>
    <n v="38"/>
    <s v="AD"/>
    <s v="11"/>
    <x v="0"/>
    <s v=""/>
    <s v=""/>
    <m/>
    <s v="FELIPE"/>
    <s v="ARTHUR UGARTE"/>
    <m/>
    <s v="KHERJIM Y"/>
    <m/>
    <s v=""/>
    <m/>
    <s v=""/>
    <s v="CHL"/>
    <s v=""/>
    <s v="10:30:00"/>
    <s v="11:51:53"/>
    <s v="11:55:45"/>
    <s v="13,29"/>
    <s v="13,92"/>
    <s v="5145"/>
    <m/>
    <s v="12:25:45"/>
    <s v="13:48:59"/>
    <s v="13:52:10"/>
    <s v="13,19"/>
    <s v="13,69"/>
    <s v="5185"/>
    <m/>
    <m/>
    <m/>
    <m/>
    <m/>
    <m/>
    <m/>
    <m/>
    <m/>
    <m/>
    <m/>
    <m/>
    <m/>
    <m/>
    <m/>
    <m/>
    <n v="13.81"/>
    <n v="10330"/>
    <n v="10330"/>
    <x v="6"/>
    <n v="19"/>
    <s v="02:52:10"/>
    <n v="110"/>
    <n v="-49.216666666666669"/>
    <n v="98.783333333333331"/>
    <x v="131"/>
    <s v="FELIPE ARTHUR UGARTE - KHERJIM Y"/>
    <e v="#N/A"/>
    <s v="02:02:57"/>
  </r>
  <r>
    <x v="2"/>
    <x v="1"/>
    <n v="40"/>
    <n v="38"/>
    <s v="AD"/>
    <s v="12"/>
    <x v="0"/>
    <s v=""/>
    <s v=""/>
    <m/>
    <s v="JAIME"/>
    <s v="BARRIENTOS RAMIREZ"/>
    <m/>
    <s v="FERRARI"/>
    <m/>
    <s v=""/>
    <m/>
    <s v=""/>
    <s v="CHL"/>
    <s v=""/>
    <s v="10:30:00"/>
    <s v="11:48:55"/>
    <s v="11:56:24"/>
    <s v="13,19"/>
    <s v="14,45"/>
    <s v="5185"/>
    <m/>
    <s v="12:26:24"/>
    <s v="13:44:56"/>
    <s v="13:52:58"/>
    <s v="13,17"/>
    <s v="14,52"/>
    <s v="5194"/>
    <m/>
    <m/>
    <m/>
    <m/>
    <m/>
    <m/>
    <m/>
    <m/>
    <m/>
    <m/>
    <m/>
    <m/>
    <m/>
    <m/>
    <m/>
    <m/>
    <n v="14.48"/>
    <n v="10378"/>
    <n v="10378"/>
    <x v="6"/>
    <n v="20"/>
    <s v="02:52:58"/>
    <n v="105"/>
    <n v="-50.016666666666666"/>
    <n v="92.983333333333334"/>
    <x v="132"/>
    <s v="JAIME BARRIENTOS RAMIREZ - FERRARI"/>
    <e v="#N/A"/>
    <s v="02:02:57"/>
  </r>
  <r>
    <x v="2"/>
    <x v="1"/>
    <n v="40"/>
    <n v="38"/>
    <s v="AD"/>
    <s v="13"/>
    <x v="0"/>
    <s v=""/>
    <s v=""/>
    <m/>
    <s v="CAMILA"/>
    <s v="LARRAIN DOERNER"/>
    <m/>
    <s v="BARONESA"/>
    <m/>
    <s v=""/>
    <m/>
    <s v=""/>
    <s v="CHL"/>
    <s v=""/>
    <s v="10:30:00"/>
    <s v="11:49:00"/>
    <s v="11:55:36"/>
    <s v="13,32"/>
    <s v="14,43"/>
    <s v="5136"/>
    <m/>
    <s v="12:25:36"/>
    <s v="13:46:22"/>
    <s v="13:57:59"/>
    <s v="12,34"/>
    <s v="14,11"/>
    <s v="5543"/>
    <m/>
    <m/>
    <m/>
    <m/>
    <m/>
    <m/>
    <m/>
    <m/>
    <m/>
    <m/>
    <m/>
    <m/>
    <m/>
    <m/>
    <m/>
    <m/>
    <n v="14.27"/>
    <n v="10679"/>
    <n v="10679"/>
    <x v="6"/>
    <n v="21"/>
    <s v="02:57:59"/>
    <n v="100"/>
    <n v="-55.033333333333331"/>
    <n v="82.966666666666669"/>
    <x v="133"/>
    <s v="CAMILA LARRAIN DOERNER - BARONESA"/>
    <e v="#N/A"/>
    <s v="02:02:57"/>
  </r>
  <r>
    <x v="2"/>
    <x v="1"/>
    <n v="40"/>
    <n v="38"/>
    <s v="AD"/>
    <s v="14"/>
    <x v="0"/>
    <s v=""/>
    <s v=""/>
    <s v="10138423"/>
    <s v="JOSE PEDRO"/>
    <s v="VARELA ALFONSO"/>
    <m/>
    <s v="CL OCTAVIA"/>
    <m/>
    <s v=""/>
    <m/>
    <s v=""/>
    <s v="CHL"/>
    <s v=""/>
    <s v="10:30:00"/>
    <s v="11:54:32"/>
    <s v="11:59:52"/>
    <s v="12,68"/>
    <s v="13,48"/>
    <s v="5393"/>
    <m/>
    <s v="12:29:52"/>
    <s v="13:56:01"/>
    <s v="14:01:30"/>
    <s v="12,44"/>
    <s v="13,23"/>
    <s v="5498"/>
    <m/>
    <m/>
    <m/>
    <m/>
    <m/>
    <m/>
    <m/>
    <m/>
    <m/>
    <m/>
    <m/>
    <m/>
    <m/>
    <m/>
    <m/>
    <m/>
    <n v="13.36"/>
    <n v="10891"/>
    <n v="10891"/>
    <x v="6"/>
    <n v="22"/>
    <s v="03:01:31"/>
    <n v="95"/>
    <n v="-58.56666666666667"/>
    <n v="74.433333333333337"/>
    <x v="8"/>
    <s v="JOSE PEDRO VARELA ALFONSO - CL OCTAVIA"/>
    <s v="EL MOLINO A"/>
    <s v="02:02:57"/>
  </r>
  <r>
    <x v="2"/>
    <x v="1"/>
    <n v="40"/>
    <n v="38"/>
    <s v="AD"/>
    <s v="15"/>
    <x v="0"/>
    <s v=""/>
    <s v=""/>
    <s v="10072514"/>
    <s v="MAXI"/>
    <s v="WIMMER"/>
    <m/>
    <s v="CL PEGASO"/>
    <m/>
    <s v=""/>
    <m/>
    <s v=""/>
    <s v="CHL"/>
    <s v=""/>
    <s v="10:30:00"/>
    <s v="11:54:30"/>
    <s v="12:08:46"/>
    <s v="11,54"/>
    <s v="13,49"/>
    <s v="5927"/>
    <m/>
    <s v="12:38:46"/>
    <s v="13:55:59"/>
    <s v="14:01:42"/>
    <s v="13,75"/>
    <s v="14,76"/>
    <s v="4976"/>
    <m/>
    <m/>
    <m/>
    <m/>
    <m/>
    <m/>
    <m/>
    <m/>
    <m/>
    <m/>
    <m/>
    <m/>
    <m/>
    <m/>
    <m/>
    <m/>
    <n v="14.1"/>
    <n v="10903"/>
    <n v="10903"/>
    <x v="6"/>
    <n v="23"/>
    <s v="03:01:43"/>
    <n v="90"/>
    <n v="-58.766666666666666"/>
    <n v="69.233333333333334"/>
    <x v="24"/>
    <s v="MAXI WIMMER - CL PEGASO"/>
    <s v="EL MOLINO A"/>
    <s v="02:02:57"/>
  </r>
  <r>
    <x v="2"/>
    <x v="1"/>
    <n v="40"/>
    <n v="38"/>
    <s v="AD"/>
    <s v="16"/>
    <x v="0"/>
    <s v=""/>
    <s v=""/>
    <m/>
    <s v="JAVIERA"/>
    <s v="LAGOS DIAZ"/>
    <m/>
    <s v="HARRY"/>
    <m/>
    <s v=""/>
    <m/>
    <s v=""/>
    <s v="CHL"/>
    <s v=""/>
    <s v="10:30:00"/>
    <s v="12:12:44"/>
    <s v="12:22:54"/>
    <s v="10,1"/>
    <s v="11,1"/>
    <s v="6775"/>
    <m/>
    <s v="12:52:54"/>
    <s v="14:11:13"/>
    <s v="14:18:34"/>
    <s v="13,31"/>
    <s v="14,56"/>
    <s v="5139"/>
    <m/>
    <m/>
    <m/>
    <m/>
    <m/>
    <m/>
    <m/>
    <m/>
    <m/>
    <m/>
    <m/>
    <m/>
    <m/>
    <m/>
    <m/>
    <m/>
    <n v="12.59"/>
    <n v="11914"/>
    <n v="11914"/>
    <x v="6"/>
    <n v="24"/>
    <s v="03:18:34"/>
    <n v="85"/>
    <n v="-75.616666666666674"/>
    <n v="47.383333333333326"/>
    <x v="134"/>
    <s v="JAVIERA LAGOS DIAZ - HARRY"/>
    <e v="#N/A"/>
    <s v="02:02:57"/>
  </r>
  <r>
    <x v="2"/>
    <x v="1"/>
    <n v="40"/>
    <n v="38"/>
    <s v="AD"/>
    <s v="17"/>
    <x v="0"/>
    <s v=""/>
    <s v=""/>
    <m/>
    <s v="AGUSTIN"/>
    <s v="MARTINEZ"/>
    <s v="104HF83"/>
    <s v="MC ventisquero"/>
    <m/>
    <s v=""/>
    <m/>
    <s v=""/>
    <s v="CHL"/>
    <s v=""/>
    <s v="10:30:00"/>
    <s v="12:17:52"/>
    <s v="12:25:08"/>
    <s v="9,9"/>
    <s v="10,57"/>
    <s v="6909"/>
    <m/>
    <s v="12:55:08"/>
    <s v="14:29:44"/>
    <s v="14:36:40"/>
    <s v="11,23"/>
    <s v="12,05"/>
    <s v="6092"/>
    <m/>
    <m/>
    <m/>
    <m/>
    <m/>
    <m/>
    <m/>
    <m/>
    <m/>
    <m/>
    <m/>
    <m/>
    <m/>
    <m/>
    <m/>
    <m/>
    <n v="11.26"/>
    <n v="13001"/>
    <n v="13001"/>
    <x v="6"/>
    <n v="25"/>
    <s v="03:36:41"/>
    <n v="80"/>
    <n v="-93.733333333333334"/>
    <n v="37.99999983"/>
    <x v="102"/>
    <s v="AGUSTIN MARTINEZ - MC VENTISQUERO"/>
    <e v="#N/A"/>
    <s v="02:02:57"/>
  </r>
  <r>
    <x v="2"/>
    <x v="1"/>
    <n v="40"/>
    <n v="38"/>
    <s v="AD"/>
    <s v="18"/>
    <x v="0"/>
    <s v=""/>
    <s v=""/>
    <s v="10085801"/>
    <s v="CATALINA"/>
    <s v="ORTUZAR ORPHANOPOULOS"/>
    <m/>
    <s v="MC CHAMULLO"/>
    <m/>
    <s v=""/>
    <m/>
    <s v=""/>
    <s v="CHL"/>
    <s v=""/>
    <s v="10:30:00"/>
    <s v="12:17:57"/>
    <s v="12:25:05"/>
    <s v="9,9"/>
    <s v="10,56"/>
    <s v="6906"/>
    <m/>
    <s v="12:55:05"/>
    <s v="14:29:46"/>
    <s v="14:36:48"/>
    <s v="11,21"/>
    <s v="12,04"/>
    <s v="6103"/>
    <m/>
    <m/>
    <m/>
    <m/>
    <m/>
    <m/>
    <m/>
    <m/>
    <m/>
    <m/>
    <m/>
    <m/>
    <m/>
    <m/>
    <m/>
    <m/>
    <n v="11.25"/>
    <n v="13009"/>
    <n v="13009"/>
    <x v="6"/>
    <n v="26"/>
    <s v="03:36:49"/>
    <n v="75"/>
    <n v="-93.866666666666674"/>
    <n v="37.999999819999999"/>
    <x v="4"/>
    <s v="CATALINA ORTUZAR ORPHANOPOULOS - MC CHAMULLO"/>
    <e v="#N/A"/>
    <s v="02:02:57"/>
  </r>
  <r>
    <x v="2"/>
    <x v="1"/>
    <n v="40"/>
    <n v="38"/>
    <s v="AD"/>
    <s v="19"/>
    <x v="1"/>
    <s v=""/>
    <s v=""/>
    <m/>
    <s v="JOSE ANTONIO"/>
    <s v="ACHONDO"/>
    <m/>
    <s v="KASSIL"/>
    <m/>
    <s v=""/>
    <m/>
    <s v=""/>
    <s v="CHL"/>
    <s v=""/>
    <s v="10:30:00"/>
    <s v="11:40:42"/>
    <s v="11:47:37"/>
    <s v="14,69"/>
    <s v="16,12"/>
    <s v="4657"/>
    <m/>
    <s v="12:17:37"/>
    <s v="13:33:21"/>
    <s v="13:39:09"/>
    <s v="13,98"/>
    <s v="15,05"/>
    <s v="4892"/>
    <s v="FTQ GA"/>
    <m/>
    <m/>
    <m/>
    <m/>
    <m/>
    <m/>
    <m/>
    <m/>
    <m/>
    <m/>
    <m/>
    <m/>
    <m/>
    <m/>
    <m/>
    <n v="15.57"/>
    <n v="9549"/>
    <s v="NA"/>
    <x v="6"/>
    <s v="NA"/>
    <s v="NA"/>
    <n v="0"/>
    <e v="#VALUE!"/>
    <n v="0"/>
    <x v="135"/>
    <s v="JOSE ANTONIO ACHONDO - KASSIL"/>
    <e v="#N/A"/>
    <s v="02:02:57"/>
  </r>
  <r>
    <x v="2"/>
    <x v="1"/>
    <n v="40"/>
    <n v="38"/>
    <s v="AD"/>
    <s v="20"/>
    <x v="1"/>
    <s v=""/>
    <s v=""/>
    <s v="10036576"/>
    <s v="RENI "/>
    <s v="MULLER"/>
    <m/>
    <s v="BENU"/>
    <m/>
    <s v=""/>
    <m/>
    <s v=""/>
    <s v="CHL"/>
    <s v=""/>
    <s v="10:30:00"/>
    <s v="11:49:03"/>
    <s v="11:51:34"/>
    <s v="13,97"/>
    <s v="14,42"/>
    <s v="4895"/>
    <m/>
    <s v="12:21:34"/>
    <s v="13:39:49"/>
    <s v="13:42:33"/>
    <s v="14,08"/>
    <s v="14,57"/>
    <s v="4859"/>
    <s v="FTQ GA"/>
    <m/>
    <m/>
    <m/>
    <m/>
    <m/>
    <m/>
    <m/>
    <m/>
    <m/>
    <m/>
    <m/>
    <m/>
    <m/>
    <m/>
    <m/>
    <n v="14.49"/>
    <n v="9753"/>
    <s v="NA"/>
    <x v="6"/>
    <s v="NA"/>
    <s v="NA"/>
    <n v="0"/>
    <e v="#VALUE!"/>
    <n v="0"/>
    <x v="67"/>
    <s v="RENI  MULLER - BENU"/>
    <s v="KEHAILAN A"/>
    <s v="02:02:57"/>
  </r>
  <r>
    <x v="2"/>
    <x v="1"/>
    <n v="40"/>
    <n v="38"/>
    <s v="AD"/>
    <s v="21"/>
    <x v="1"/>
    <s v=""/>
    <s v=""/>
    <m/>
    <s v="CAMILA"/>
    <s v="QUEZADAS"/>
    <m/>
    <s v="KUMRAM CAST"/>
    <m/>
    <s v=""/>
    <m/>
    <s v=""/>
    <s v="CHL"/>
    <s v=""/>
    <s v="10:30:00"/>
    <s v="11:48:56"/>
    <s v="11:52:26"/>
    <s v="13,83"/>
    <s v="14,44"/>
    <s v="4947"/>
    <m/>
    <s v="12:22:26"/>
    <s v="13:39:47"/>
    <s v="13:42:35"/>
    <s v="14,22"/>
    <s v="14,74"/>
    <s v="4809"/>
    <s v="FTQ GA"/>
    <m/>
    <m/>
    <m/>
    <m/>
    <m/>
    <m/>
    <m/>
    <m/>
    <m/>
    <m/>
    <m/>
    <m/>
    <m/>
    <m/>
    <m/>
    <n v="14.59"/>
    <n v="9755"/>
    <s v="NA"/>
    <x v="6"/>
    <s v="NA"/>
    <s v="NA"/>
    <n v="0"/>
    <e v="#VALUE!"/>
    <n v="0"/>
    <x v="68"/>
    <s v="CAMILA QUEZADAS - KUMRAM CAST"/>
    <e v="#N/A"/>
    <s v="02:02:57"/>
  </r>
  <r>
    <x v="2"/>
    <x v="1"/>
    <n v="40"/>
    <n v="38"/>
    <s v="AD"/>
    <s v="22"/>
    <x v="1"/>
    <s v=""/>
    <s v=""/>
    <m/>
    <s v="SEBASTIAN"/>
    <s v="IRRIBARRA CONA"/>
    <m/>
    <s v="RB URRACA"/>
    <m/>
    <s v=""/>
    <m/>
    <s v=""/>
    <s v="CHL"/>
    <s v=""/>
    <s v="10:30:00"/>
    <s v="11:40:34"/>
    <s v="11:46:26"/>
    <s v="14,91"/>
    <s v="16,15"/>
    <s v="4586"/>
    <s v="FTQ GA"/>
    <m/>
    <m/>
    <m/>
    <m/>
    <m/>
    <m/>
    <m/>
    <m/>
    <m/>
    <m/>
    <m/>
    <m/>
    <m/>
    <m/>
    <m/>
    <m/>
    <m/>
    <m/>
    <m/>
    <m/>
    <m/>
    <m/>
    <n v="16.149999999999999"/>
    <n v="4586"/>
    <s v="NA"/>
    <x v="6"/>
    <s v="NA"/>
    <s v="NA"/>
    <n v="0"/>
    <e v="#VALUE!"/>
    <n v="0"/>
    <x v="63"/>
    <s v="SEBASTIAN IRRIBARRA CONA - RB URRACA"/>
    <s v="EL MOLINO B"/>
    <s v="02:02:57"/>
  </r>
  <r>
    <x v="2"/>
    <x v="1"/>
    <n v="40"/>
    <n v="38"/>
    <s v="AD"/>
    <s v="23"/>
    <x v="1"/>
    <s v=""/>
    <s v=""/>
    <m/>
    <s v="MARIA JOSE"/>
    <s v="QUEZADA"/>
    <m/>
    <s v="T INGLES"/>
    <m/>
    <s v=""/>
    <m/>
    <s v=""/>
    <s v="CHL"/>
    <s v=""/>
    <s v="10:30:00"/>
    <s v="11:40:36"/>
    <s v="11:55:37"/>
    <s v="13,32"/>
    <s v="16,15"/>
    <s v="5137"/>
    <s v="FTQ GA"/>
    <m/>
    <m/>
    <m/>
    <m/>
    <m/>
    <m/>
    <m/>
    <m/>
    <m/>
    <m/>
    <m/>
    <m/>
    <m/>
    <m/>
    <m/>
    <m/>
    <m/>
    <m/>
    <m/>
    <m/>
    <m/>
    <m/>
    <n v="16.149999999999999"/>
    <n v="5137"/>
    <s v="NA"/>
    <x v="6"/>
    <s v="NA"/>
    <s v="NA"/>
    <n v="0"/>
    <e v="#VALUE!"/>
    <n v="0"/>
    <x v="54"/>
    <s v="MARIA JOSE QUEZADA - T INGLES"/>
    <e v="#N/A"/>
    <s v="02:02:57"/>
  </r>
  <r>
    <x v="2"/>
    <x v="1"/>
    <n v="40"/>
    <n v="38"/>
    <s v="YR"/>
    <s v="1"/>
    <x v="0"/>
    <s v=""/>
    <s v=""/>
    <m/>
    <s v="FERNANDA"/>
    <s v="MANZUR"/>
    <m/>
    <s v="MORENA"/>
    <m/>
    <s v=""/>
    <m/>
    <s v=""/>
    <s v="CHL"/>
    <s v=""/>
    <s v="11:00:00"/>
    <s v="12:08:00"/>
    <s v="12:13:27"/>
    <s v="15,52"/>
    <s v="16,76"/>
    <s v="4407"/>
    <m/>
    <s v="12:43:27"/>
    <s v="13:52:44"/>
    <s v="13:57:49"/>
    <s v="15,33"/>
    <s v="16,45"/>
    <s v="4462"/>
    <m/>
    <m/>
    <m/>
    <m/>
    <m/>
    <m/>
    <m/>
    <m/>
    <m/>
    <m/>
    <m/>
    <m/>
    <m/>
    <m/>
    <m/>
    <m/>
    <n v="16.61"/>
    <n v="8869"/>
    <n v="8869"/>
    <x v="7"/>
    <n v="7"/>
    <s v="02:27:49"/>
    <n v="170"/>
    <n v="-24.866666666666667"/>
    <n v="183.13333333333333"/>
    <x v="109"/>
    <s v="FERNANDA MANZUR - MORENA"/>
    <e v="#N/A"/>
    <s v="02:02:57"/>
  </r>
  <r>
    <x v="2"/>
    <x v="1"/>
    <n v="40"/>
    <n v="38"/>
    <s v="YR"/>
    <s v="2"/>
    <x v="0"/>
    <s v=""/>
    <s v=""/>
    <m/>
    <s v="AGUSTINA"/>
    <s v="CASTILLO"/>
    <m/>
    <s v="TOWANDA"/>
    <m/>
    <s v=""/>
    <m/>
    <s v=""/>
    <s v="CHL"/>
    <s v=""/>
    <s v="11:00:00"/>
    <s v="12:07:56"/>
    <s v="12:15:27"/>
    <s v="15,11"/>
    <s v="16,78"/>
    <s v="4527"/>
    <m/>
    <s v="12:45:27"/>
    <s v="13:53:00"/>
    <s v="13:59:08"/>
    <s v="15,47"/>
    <s v="16,88"/>
    <s v="4421"/>
    <m/>
    <m/>
    <m/>
    <m/>
    <m/>
    <m/>
    <m/>
    <m/>
    <m/>
    <m/>
    <m/>
    <m/>
    <m/>
    <m/>
    <m/>
    <m/>
    <n v="16.829999999999998"/>
    <n v="8948"/>
    <n v="8948"/>
    <x v="7"/>
    <n v="8"/>
    <s v="02:29:08"/>
    <n v="165"/>
    <n v="-26.183333333333334"/>
    <n v="176.81666666666666"/>
    <x v="107"/>
    <s v="AGUSTINA CASTILLO - TOWANDA"/>
    <e v="#N/A"/>
    <s v="02:02:57"/>
  </r>
  <r>
    <x v="2"/>
    <x v="1"/>
    <n v="40"/>
    <n v="38"/>
    <s v="YR"/>
    <s v="3"/>
    <x v="0"/>
    <s v=""/>
    <s v=""/>
    <m/>
    <s v="ALISON"/>
    <s v="CASTILLO"/>
    <m/>
    <s v="BUENA MOZA"/>
    <m/>
    <s v=""/>
    <m/>
    <s v=""/>
    <s v="CHL"/>
    <s v=""/>
    <s v="11:00:00"/>
    <s v="12:08:05"/>
    <s v="12:14:53"/>
    <s v="15,22"/>
    <s v="16,74"/>
    <s v="4493"/>
    <m/>
    <s v="12:44:53"/>
    <s v="13:52:47"/>
    <s v="13:59:14"/>
    <s v="15,33"/>
    <s v="16,79"/>
    <s v="4461"/>
    <m/>
    <m/>
    <m/>
    <m/>
    <m/>
    <m/>
    <m/>
    <m/>
    <m/>
    <m/>
    <m/>
    <m/>
    <m/>
    <m/>
    <m/>
    <m/>
    <n v="16.77"/>
    <n v="8954"/>
    <n v="8954"/>
    <x v="7"/>
    <n v="9"/>
    <s v="02:29:14"/>
    <n v="160"/>
    <n v="-26.283333333333335"/>
    <n v="171.71666666666667"/>
    <x v="106"/>
    <s v="ALISON CASTILLO - BUENA MOZA"/>
    <e v="#N/A"/>
    <s v="02:02:5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4">
  <r>
    <x v="0"/>
    <x v="0"/>
    <n v="120"/>
    <n v="120"/>
    <s v="AD"/>
    <s v="1"/>
    <s v="R"/>
    <s v=""/>
    <s v=""/>
    <s v="10072682"/>
    <s v="MARTIN"/>
    <s v="GARCIA LAZO"/>
    <s v="104VY59"/>
    <s v="Cal Flaming Drahk"/>
    <m/>
    <s v=""/>
    <m/>
    <s v=""/>
    <s v="CHL"/>
    <s v=""/>
    <s v="18,11"/>
    <s v="7951"/>
    <m/>
    <s v="00:01:10"/>
    <s v="20,73"/>
    <s v="5209"/>
    <m/>
    <s v="00:00:52"/>
    <s v="20,46"/>
    <s v="5279"/>
    <m/>
    <s v="00:00:58"/>
    <s v="24,25"/>
    <s v="2969"/>
    <m/>
    <s v="00:09:04"/>
    <m/>
    <m/>
    <m/>
    <m/>
    <m/>
    <m/>
    <m/>
    <m/>
    <m/>
    <m/>
    <m/>
    <m/>
    <m/>
    <n v="20.18"/>
    <n v="21408"/>
    <n v="21408"/>
    <x v="0"/>
    <n v="1"/>
    <s v="05:56:48"/>
    <n v="200"/>
    <n v="0"/>
    <n v="320"/>
    <x v="0"/>
    <s v="MARTIN GARCIA LAZO - CAL FLAMING DRAHK"/>
    <x v="0"/>
    <s v="05:56:48"/>
  </r>
  <r>
    <x v="0"/>
    <x v="0"/>
    <n v="120"/>
    <n v="120"/>
    <s v="AD"/>
    <s v="2"/>
    <s v="R"/>
    <s v=""/>
    <s v=""/>
    <s v="10056474"/>
    <s v="LORETO"/>
    <s v="HENRIQUEZ PEREZ"/>
    <s v="106FR87"/>
    <s v="PY SORPRESIVO"/>
    <m/>
    <s v=""/>
    <m/>
    <s v=""/>
    <s v="CHL"/>
    <s v=""/>
    <s v="19,27"/>
    <s v="7471"/>
    <m/>
    <s v="00:01:41"/>
    <s v="20,22"/>
    <s v="5340"/>
    <m/>
    <s v="00:02:01"/>
    <s v="21,17"/>
    <s v="5102"/>
    <m/>
    <s v="00:01:59"/>
    <s v="20,57"/>
    <s v="3501"/>
    <m/>
    <s v="00:12:37"/>
    <m/>
    <m/>
    <m/>
    <m/>
    <m/>
    <m/>
    <m/>
    <m/>
    <m/>
    <m/>
    <m/>
    <m/>
    <m/>
    <n v="20.170000000000002"/>
    <n v="21414"/>
    <n v="21414"/>
    <x v="0"/>
    <n v="2"/>
    <s v="05:56:54"/>
    <n v="195"/>
    <n v="-0.1"/>
    <n v="314.89999999999998"/>
    <x v="1"/>
    <s v="LORETO HENRIQUEZ PEREZ - PY SORPRESIVO"/>
    <x v="1"/>
    <s v="05:56:48"/>
  </r>
  <r>
    <x v="0"/>
    <x v="0"/>
    <n v="120"/>
    <n v="120"/>
    <s v="AD"/>
    <s v="3"/>
    <s v="R"/>
    <s v=""/>
    <s v=""/>
    <s v="10040015"/>
    <s v="MANUELA"/>
    <s v="VALENZUELA VARGAS"/>
    <s v="105ON88"/>
    <s v="OMAN"/>
    <m/>
    <s v=""/>
    <m/>
    <s v=""/>
    <s v="CHL"/>
    <s v=""/>
    <s v="19,14"/>
    <s v="7525"/>
    <m/>
    <s v="00:01:20"/>
    <s v="20,16"/>
    <s v="5356"/>
    <m/>
    <s v="00:02:37"/>
    <s v="20,36"/>
    <s v="5305"/>
    <m/>
    <s v="00:01:55"/>
    <s v="21,93"/>
    <s v="3283"/>
    <m/>
    <s v="00:08:37"/>
    <m/>
    <m/>
    <m/>
    <m/>
    <m/>
    <m/>
    <m/>
    <m/>
    <m/>
    <m/>
    <m/>
    <m/>
    <m/>
    <n v="20.12"/>
    <n v="21469"/>
    <n v="21469"/>
    <x v="0"/>
    <n v="3"/>
    <s v="05:57:49"/>
    <n v="190"/>
    <n v="-1.0166666666666666"/>
    <n v="308.98333333333335"/>
    <x v="2"/>
    <s v="MANUELA VALENZUELA VARGAS - OMAN"/>
    <x v="1"/>
    <s v="05:56:48"/>
  </r>
  <r>
    <x v="0"/>
    <x v="0"/>
    <n v="120"/>
    <n v="120"/>
    <s v="AD"/>
    <s v="4"/>
    <s v="R"/>
    <s v=""/>
    <s v=""/>
    <s v="10018248"/>
    <s v="LUKAS"/>
    <s v="BUCKEL OCQUETEAU"/>
    <s v="104LA18"/>
    <s v="RABIOSA"/>
    <m/>
    <s v=""/>
    <m/>
    <s v=""/>
    <s v="CHL"/>
    <s v=""/>
    <s v="18,79"/>
    <s v="7664"/>
    <m/>
    <s v="00:01:16"/>
    <s v="19,59"/>
    <s v="5514"/>
    <m/>
    <s v="00:01:27"/>
    <s v="20,49"/>
    <s v="5272"/>
    <m/>
    <s v="00:01:19"/>
    <s v="22,28"/>
    <s v="3232"/>
    <m/>
    <s v="00:10:08"/>
    <m/>
    <m/>
    <m/>
    <m/>
    <m/>
    <m/>
    <m/>
    <m/>
    <m/>
    <m/>
    <m/>
    <m/>
    <m/>
    <n v="19.920000000000002"/>
    <n v="21682"/>
    <n v="21682"/>
    <x v="0"/>
    <n v="4"/>
    <s v="06:01:22"/>
    <n v="185"/>
    <n v="-4.5666666666666664"/>
    <n v="300.43333333333334"/>
    <x v="3"/>
    <s v="LUKAS BUCKEL OCQUETEAU - RABIOSA"/>
    <x v="1"/>
    <s v="05:56:48"/>
  </r>
  <r>
    <x v="0"/>
    <x v="0"/>
    <n v="120"/>
    <n v="120"/>
    <s v="AD"/>
    <s v="5"/>
    <s v="R"/>
    <s v=""/>
    <s v=""/>
    <s v="10085801"/>
    <s v="CATALINA"/>
    <s v="ORTUZAR ORPHANOPOULOS"/>
    <s v="106KN67"/>
    <s v="MC Tango"/>
    <m/>
    <s v=""/>
    <m/>
    <s v=""/>
    <s v="CHL"/>
    <s v=""/>
    <s v="19,25"/>
    <s v="7479"/>
    <m/>
    <s v="00:01:10"/>
    <s v="18,87"/>
    <s v="5722"/>
    <m/>
    <s v="00:01:31"/>
    <s v="20,38"/>
    <s v="5299"/>
    <m/>
    <s v="00:01:55"/>
    <s v="22,11"/>
    <s v="3257"/>
    <m/>
    <s v="00:04:26"/>
    <m/>
    <m/>
    <m/>
    <m/>
    <m/>
    <m/>
    <m/>
    <m/>
    <m/>
    <m/>
    <m/>
    <m/>
    <m/>
    <n v="19.86"/>
    <n v="21757"/>
    <n v="21757"/>
    <x v="0"/>
    <n v="6"/>
    <s v="06:02:37"/>
    <n v="175"/>
    <n v="-5.8166666666666664"/>
    <n v="289.18333333333334"/>
    <x v="4"/>
    <s v="CATALINA ORTUZAR ORPHANOPOULOS - MC TANGO"/>
    <x v="1"/>
    <s v="05:56:48"/>
  </r>
  <r>
    <x v="0"/>
    <x v="0"/>
    <n v="120"/>
    <n v="120"/>
    <s v="AD"/>
    <s v="6"/>
    <s v="R"/>
    <s v=""/>
    <s v=""/>
    <s v="10067266"/>
    <s v="FELIPE"/>
    <s v="SAT YABER"/>
    <s v="105WL50"/>
    <s v="SIMSEK"/>
    <m/>
    <s v=""/>
    <m/>
    <s v=""/>
    <s v="CHL"/>
    <s v=""/>
    <s v="18,81"/>
    <s v="7656"/>
    <m/>
    <s v="00:01:06"/>
    <s v="19,64"/>
    <s v="5499"/>
    <m/>
    <s v="00:03:47"/>
    <s v="19,42"/>
    <s v="5561"/>
    <m/>
    <s v="00:05:38"/>
    <s v="21,79"/>
    <s v="3305"/>
    <m/>
    <s v="00:05:52"/>
    <m/>
    <m/>
    <m/>
    <m/>
    <m/>
    <m/>
    <m/>
    <m/>
    <m/>
    <m/>
    <m/>
    <m/>
    <m/>
    <n v="19.62"/>
    <n v="22021"/>
    <n v="22021"/>
    <x v="0"/>
    <n v="7"/>
    <s v="06:07:01"/>
    <n v="170"/>
    <n v="-10.216666666666667"/>
    <n v="279.78333333333336"/>
    <x v="5"/>
    <s v="FELIPE SAT YABER - SIMSEK"/>
    <x v="2"/>
    <s v="05:56:48"/>
  </r>
  <r>
    <x v="0"/>
    <x v="0"/>
    <n v="120"/>
    <n v="120"/>
    <s v="AD"/>
    <s v="7"/>
    <s v="R"/>
    <s v=""/>
    <s v=""/>
    <s v="10036495"/>
    <s v="ANDRE"/>
    <s v="ALVAREZ"/>
    <m/>
    <s v="TOBA AMAROK"/>
    <m/>
    <s v=""/>
    <m/>
    <s v=""/>
    <s v="CHL"/>
    <s v=""/>
    <s v="18,69"/>
    <s v="7704"/>
    <m/>
    <s v="00:01:59"/>
    <s v="18,94"/>
    <s v="5701"/>
    <m/>
    <s v="00:05:17"/>
    <s v="17,19"/>
    <s v="6281"/>
    <m/>
    <s v="00:08:24"/>
    <s v="15,81"/>
    <s v="4555"/>
    <m/>
    <s v="00:11:13"/>
    <m/>
    <m/>
    <m/>
    <m/>
    <m/>
    <m/>
    <m/>
    <m/>
    <m/>
    <m/>
    <m/>
    <m/>
    <m/>
    <n v="17.82"/>
    <n v="24241"/>
    <n v="24241"/>
    <x v="0"/>
    <n v="11"/>
    <s v="06:44:01"/>
    <n v="150"/>
    <n v="-47.216666666666669"/>
    <n v="222.78333333333333"/>
    <x v="6"/>
    <s v="ANDRE ALVAREZ - TOBA AMAROK"/>
    <x v="3"/>
    <s v="05:56:48"/>
  </r>
  <r>
    <x v="0"/>
    <x v="0"/>
    <n v="120"/>
    <n v="120"/>
    <s v="AD"/>
    <s v="8"/>
    <s v="R"/>
    <s v=""/>
    <s v=""/>
    <s v="10040068"/>
    <s v="CLAUDIO"/>
    <s v="CORNEJO CABEZAS"/>
    <s v="106KS93"/>
    <s v="SEMBLANZA"/>
    <m/>
    <s v=""/>
    <m/>
    <s v=""/>
    <s v="CHL"/>
    <s v=""/>
    <s v="19,06"/>
    <s v="7555"/>
    <m/>
    <s v="00:01:48"/>
    <s v="19,36"/>
    <s v="5578"/>
    <m/>
    <s v="00:03:23"/>
    <s v="19,55"/>
    <s v="5524"/>
    <m/>
    <s v="00:04:34"/>
    <s v="12,89"/>
    <s v="5587"/>
    <m/>
    <s v="00:07:51"/>
    <m/>
    <m/>
    <m/>
    <m/>
    <m/>
    <m/>
    <m/>
    <m/>
    <m/>
    <m/>
    <m/>
    <m/>
    <m/>
    <n v="17.82"/>
    <n v="24244"/>
    <n v="24244"/>
    <x v="0"/>
    <n v="12"/>
    <s v="06:44:04"/>
    <n v="145"/>
    <n v="-47.266666666666666"/>
    <n v="217.73333333333335"/>
    <x v="7"/>
    <s v="CLAUDIO CORNEJO CABEZAS - SEMBLANZA"/>
    <x v="2"/>
    <s v="05:56:48"/>
  </r>
  <r>
    <x v="0"/>
    <x v="0"/>
    <n v="120"/>
    <n v="120"/>
    <s v="AD"/>
    <s v="9"/>
    <s v="R"/>
    <s v=""/>
    <s v=""/>
    <s v="10138423"/>
    <s v="JOSE PEDRO"/>
    <s v="VARELA ALFONSO"/>
    <s v="106PU74"/>
    <s v="SI QUEEN"/>
    <m/>
    <s v=""/>
    <m/>
    <s v=""/>
    <s v="CHL"/>
    <s v=""/>
    <s v="14,3"/>
    <s v="10071"/>
    <m/>
    <s v="00:01:55"/>
    <s v="15,96"/>
    <s v="6765"/>
    <m/>
    <s v="00:02:28"/>
    <s v="15,53"/>
    <s v="6956"/>
    <m/>
    <s v="00:01:36"/>
    <s v="15,91"/>
    <s v="4526"/>
    <m/>
    <s v="00:04:28"/>
    <m/>
    <m/>
    <m/>
    <m/>
    <m/>
    <m/>
    <m/>
    <m/>
    <m/>
    <m/>
    <m/>
    <m/>
    <m/>
    <n v="15.26"/>
    <n v="28318"/>
    <n v="28318"/>
    <x v="0"/>
    <n v="14"/>
    <s v="07:51:58"/>
    <n v="135"/>
    <n v="-115.16666666666666"/>
    <n v="139.83333333333334"/>
    <x v="8"/>
    <s v="JOSE PEDRO VARELA ALFONSO - SI QUEEN"/>
    <x v="0"/>
    <s v="05:56:48"/>
  </r>
  <r>
    <x v="0"/>
    <x v="0"/>
    <n v="120"/>
    <n v="120"/>
    <s v="AD"/>
    <s v="10"/>
    <s v="FTQ"/>
    <s v=""/>
    <s v=""/>
    <s v="10062880"/>
    <s v="MARIA ROSA"/>
    <s v="BARAHONA VARGAS"/>
    <m/>
    <s v="TOBA AZAFRAN"/>
    <m/>
    <s v=""/>
    <m/>
    <s v=""/>
    <s v="CHL"/>
    <s v=""/>
    <s v="18,3"/>
    <s v="7870"/>
    <m/>
    <s v="00:02:21"/>
    <s v="17,92"/>
    <s v="6026"/>
    <m/>
    <s v="00:04:24"/>
    <s v="14,64"/>
    <s v="7377"/>
    <m/>
    <s v="00:10:25"/>
    <s v="12,79"/>
    <s v="5630"/>
    <s v="FTQ GA"/>
    <s v="00:17:01"/>
    <m/>
    <m/>
    <m/>
    <m/>
    <m/>
    <m/>
    <m/>
    <m/>
    <m/>
    <m/>
    <m/>
    <m/>
    <m/>
    <n v="16.059999999999999"/>
    <n v="26903"/>
    <s v="NA"/>
    <x v="0"/>
    <s v="NA"/>
    <s v="NA"/>
    <n v="0"/>
    <e v="#VALUE!"/>
    <n v="0"/>
    <x v="9"/>
    <s v="MARIA ROSA BARAHONA VARGAS - TOBA AZAFRAN"/>
    <x v="3"/>
    <s v="05:56:48"/>
  </r>
  <r>
    <x v="0"/>
    <x v="0"/>
    <n v="120"/>
    <n v="120"/>
    <s v="AD"/>
    <s v="11"/>
    <s v="FTQ"/>
    <s v=""/>
    <s v=""/>
    <s v="10030149"/>
    <s v="PEDRO PABLO "/>
    <s v="GÓMEZ MARTÍNEZ"/>
    <s v="106LO96"/>
    <s v="AS VIOLA"/>
    <m/>
    <s v=""/>
    <m/>
    <s v=""/>
    <s v="CHL"/>
    <s v=""/>
    <s v="19,23"/>
    <s v="7490"/>
    <m/>
    <s v="00:01:19"/>
    <s v="20,4"/>
    <s v="5294"/>
    <m/>
    <s v="00:01:24"/>
    <s v="18,92"/>
    <s v="5709"/>
    <s v="FTQ ME"/>
    <s v="00:11:34"/>
    <m/>
    <m/>
    <m/>
    <m/>
    <m/>
    <m/>
    <m/>
    <m/>
    <m/>
    <m/>
    <m/>
    <m/>
    <m/>
    <m/>
    <m/>
    <m/>
    <m/>
    <n v="19.47"/>
    <n v="18493"/>
    <s v="NA"/>
    <x v="0"/>
    <s v="NA"/>
    <s v="NA"/>
    <n v="0"/>
    <e v="#VALUE!"/>
    <n v="0"/>
    <x v="10"/>
    <s v="PEDRO PABLO  GÓMEZ MARTÍNEZ - AS VIOLA"/>
    <x v="1"/>
    <s v="05:56:48"/>
  </r>
  <r>
    <x v="0"/>
    <x v="0"/>
    <n v="120"/>
    <n v="120"/>
    <s v="AD"/>
    <s v="12"/>
    <s v="FTQ"/>
    <s v=""/>
    <s v=""/>
    <s v="10109196"/>
    <s v="RENE"/>
    <s v="VALENZUELA FUENTES"/>
    <s v="106OY04"/>
    <s v="ALCAZAR KALA"/>
    <m/>
    <s v=""/>
    <m/>
    <s v=""/>
    <s v="CHL"/>
    <s v=""/>
    <s v="19,1"/>
    <s v="7540"/>
    <m/>
    <s v="00:02:07"/>
    <s v="19,17"/>
    <s v="5634"/>
    <m/>
    <s v="00:07:56"/>
    <s v="19,26"/>
    <s v="5607"/>
    <m/>
    <s v="00:06:33"/>
    <m/>
    <m/>
    <m/>
    <m/>
    <m/>
    <m/>
    <m/>
    <m/>
    <m/>
    <m/>
    <m/>
    <m/>
    <m/>
    <m/>
    <m/>
    <m/>
    <m/>
    <n v="19.170000000000002"/>
    <n v="18781"/>
    <s v="NA"/>
    <x v="0"/>
    <s v="NA"/>
    <s v="NA"/>
    <n v="0"/>
    <e v="#VALUE!"/>
    <n v="0"/>
    <x v="11"/>
    <s v="RENE VALENZUELA FUENTES - ALCAZAR KALA"/>
    <x v="1"/>
    <s v="05:56:48"/>
  </r>
  <r>
    <x v="0"/>
    <x v="0"/>
    <n v="120"/>
    <n v="120"/>
    <s v="AD"/>
    <s v="13"/>
    <s v="FTQ"/>
    <s v=""/>
    <s v=""/>
    <s v="10141895"/>
    <s v="CRISTOBAL"/>
    <s v="LARRAIN ARJONA"/>
    <s v="105ZX50"/>
    <s v="ANCAR FLOKI"/>
    <m/>
    <s v=""/>
    <m/>
    <s v=""/>
    <s v="CHL"/>
    <s v=""/>
    <s v="18,8"/>
    <s v="7660"/>
    <m/>
    <s v="00:04:05"/>
    <s v="19,63"/>
    <s v="5503"/>
    <m/>
    <s v="00:07:15"/>
    <s v="17,97"/>
    <s v="6010"/>
    <s v="FTQ GA"/>
    <s v="00:12:54"/>
    <m/>
    <m/>
    <m/>
    <m/>
    <m/>
    <m/>
    <m/>
    <m/>
    <m/>
    <m/>
    <m/>
    <m/>
    <m/>
    <m/>
    <m/>
    <m/>
    <m/>
    <n v="18.78"/>
    <n v="19173"/>
    <s v="NA"/>
    <x v="0"/>
    <s v="NA"/>
    <s v="NA"/>
    <n v="0"/>
    <e v="#VALUE!"/>
    <n v="0"/>
    <x v="12"/>
    <s v="CRISTOBAL LARRAIN ARJONA - ANCAR FLOKI"/>
    <x v="4"/>
    <s v="05:56:48"/>
  </r>
  <r>
    <x v="0"/>
    <x v="0"/>
    <n v="120"/>
    <n v="120"/>
    <s v="AD"/>
    <s v="14"/>
    <s v="FTQ"/>
    <s v=""/>
    <s v=""/>
    <s v="10161123"/>
    <s v="VICTOR IGNACIO"/>
    <s v="KEHR HERRERA"/>
    <s v="106PU73"/>
    <s v="SI QUILLEM"/>
    <m/>
    <s v=""/>
    <m/>
    <s v=""/>
    <s v="CHL"/>
    <s v=""/>
    <s v="14,31"/>
    <s v="10062"/>
    <m/>
    <s v="00:02:50"/>
    <s v="15,88"/>
    <s v="6803"/>
    <m/>
    <s v="00:03:27"/>
    <s v="15,38"/>
    <s v="7023"/>
    <m/>
    <s v="00:03:15"/>
    <m/>
    <m/>
    <m/>
    <m/>
    <m/>
    <m/>
    <m/>
    <m/>
    <m/>
    <m/>
    <m/>
    <m/>
    <m/>
    <m/>
    <m/>
    <m/>
    <m/>
    <n v="15.07"/>
    <n v="23888"/>
    <s v="NA"/>
    <x v="0"/>
    <s v="NA"/>
    <s v="NA"/>
    <n v="0"/>
    <e v="#VALUE!"/>
    <n v="0"/>
    <x v="13"/>
    <s v="VICTOR IGNACIO KEHR HERRERA - SI QUILLEM"/>
    <x v="1"/>
    <s v="05:56:48"/>
  </r>
  <r>
    <x v="0"/>
    <x v="0"/>
    <n v="120"/>
    <n v="120"/>
    <s v="YR"/>
    <s v="1"/>
    <s v="R"/>
    <s v=""/>
    <s v=""/>
    <s v="10160530"/>
    <s v="VICENTE "/>
    <s v="LARRAIN ARJONA"/>
    <s v="106PT42"/>
    <s v="HF EVA"/>
    <m/>
    <s v=""/>
    <m/>
    <s v=""/>
    <s v="CHL"/>
    <s v=""/>
    <s v="19,13"/>
    <s v="7529"/>
    <m/>
    <s v="00:01:21"/>
    <s v="20,58"/>
    <s v="5248"/>
    <m/>
    <s v="00:01:35"/>
    <s v="18,82"/>
    <s v="5739"/>
    <m/>
    <s v="00:03:45"/>
    <s v="22,71"/>
    <s v="3170"/>
    <m/>
    <s v="00:10:24"/>
    <m/>
    <m/>
    <m/>
    <m/>
    <m/>
    <m/>
    <m/>
    <m/>
    <m/>
    <m/>
    <m/>
    <m/>
    <m/>
    <n v="19.920000000000002"/>
    <n v="21686"/>
    <n v="21686"/>
    <x v="1"/>
    <n v="5"/>
    <s v="06:01:26"/>
    <n v="180"/>
    <n v="-4.6333333333333329"/>
    <n v="295.36666666666667"/>
    <x v="14"/>
    <s v="VICENTE  LARRAIN ARJONA - HF EVA"/>
    <x v="4"/>
    <s v="05:56:48"/>
  </r>
  <r>
    <x v="0"/>
    <x v="0"/>
    <n v="120"/>
    <n v="120"/>
    <s v="YR"/>
    <s v="2"/>
    <s v="R"/>
    <s v=""/>
    <s v=""/>
    <s v="10172596"/>
    <s v="BORJA"/>
    <s v="MAYOL"/>
    <s v="106CE28"/>
    <s v="ALCAZAR MAGNOLIO"/>
    <m/>
    <s v=""/>
    <m/>
    <s v=""/>
    <s v="CHL"/>
    <s v=""/>
    <s v="19,09"/>
    <s v="7544"/>
    <m/>
    <s v="00:01:45"/>
    <s v="20,21"/>
    <s v="5343"/>
    <m/>
    <s v="00:01:56"/>
    <s v="19,18"/>
    <s v="5631"/>
    <m/>
    <s v="00:03:36"/>
    <s v="18,58"/>
    <s v="3875"/>
    <m/>
    <s v="00:05:34"/>
    <m/>
    <m/>
    <m/>
    <m/>
    <m/>
    <m/>
    <m/>
    <m/>
    <m/>
    <m/>
    <m/>
    <m/>
    <m/>
    <n v="19.29"/>
    <n v="22393"/>
    <n v="22393"/>
    <x v="1"/>
    <n v="8"/>
    <s v="06:13:13"/>
    <n v="165"/>
    <n v="-16.416666666666668"/>
    <n v="268.58333333333331"/>
    <x v="15"/>
    <s v="BORJA MAYOL - ALCAZAR MAGNOLIO"/>
    <x v="5"/>
    <s v="05:56:48"/>
  </r>
  <r>
    <x v="0"/>
    <x v="0"/>
    <n v="120"/>
    <n v="120"/>
    <s v="YR"/>
    <s v="3"/>
    <s v="R"/>
    <s v=""/>
    <s v=""/>
    <s v="10172600"/>
    <s v="JESUS Maximiliano"/>
    <s v="CERPA VERA"/>
    <s v="105SM79"/>
    <s v="HLS CHOCOLATE AMARGO"/>
    <m/>
    <s v=""/>
    <m/>
    <s v=""/>
    <s v="CHL"/>
    <s v=""/>
    <s v="19,11"/>
    <s v="7534"/>
    <m/>
    <s v="00:01:40"/>
    <s v="20,45"/>
    <s v="5280"/>
    <m/>
    <s v="00:02:26"/>
    <s v="19,1"/>
    <s v="5653"/>
    <m/>
    <s v="00:02:54"/>
    <s v="15,61"/>
    <s v="4613"/>
    <m/>
    <s v="00:07:28"/>
    <m/>
    <m/>
    <m/>
    <m/>
    <m/>
    <m/>
    <m/>
    <m/>
    <m/>
    <m/>
    <m/>
    <m/>
    <m/>
    <n v="18.72"/>
    <n v="23080"/>
    <n v="23080"/>
    <x v="1"/>
    <n v="9"/>
    <s v="06:24:40"/>
    <n v="160"/>
    <n v="-27.866666666666667"/>
    <n v="252.13333333333333"/>
    <x v="16"/>
    <s v="JESUS MAXIMILIANO CERPA VERA - HLS CHOCOLATE AMARGO"/>
    <x v="1"/>
    <s v="05:56:48"/>
  </r>
  <r>
    <x v="0"/>
    <x v="0"/>
    <n v="120"/>
    <n v="120"/>
    <s v="YR"/>
    <s v="4"/>
    <s v="R"/>
    <s v=""/>
    <s v=""/>
    <s v="10203380"/>
    <s v="CRISTOBAL JESUS"/>
    <s v="ROJAS SANCHEZ"/>
    <s v="105KZ32 "/>
    <s v="CHAMPULLI ALI"/>
    <m/>
    <s v=""/>
    <m/>
    <s v=""/>
    <s v="CHL"/>
    <s v=""/>
    <s v="18,37"/>
    <s v="7839"/>
    <m/>
    <s v="00:06:38"/>
    <s v="17,8"/>
    <s v="6067"/>
    <m/>
    <s v="00:05:22"/>
    <s v="17,35"/>
    <s v="6223"/>
    <m/>
    <s v="00:06:18"/>
    <s v="17,65"/>
    <s v="4080"/>
    <m/>
    <s v="00:07:18"/>
    <m/>
    <m/>
    <m/>
    <m/>
    <m/>
    <m/>
    <m/>
    <m/>
    <m/>
    <m/>
    <m/>
    <m/>
    <m/>
    <n v="17.84"/>
    <n v="24209"/>
    <n v="24209"/>
    <x v="1"/>
    <n v="10"/>
    <s v="06:43:29"/>
    <n v="155"/>
    <n v="-46.68333333333333"/>
    <n v="228.31666666666666"/>
    <x v="17"/>
    <s v="CRISTOBAL JESUS ROJAS SANCHEZ - CHAMPULLI ALI"/>
    <x v="2"/>
    <s v="05:56:48"/>
  </r>
  <r>
    <x v="0"/>
    <x v="0"/>
    <n v="120"/>
    <n v="120"/>
    <s v="YR"/>
    <s v="5"/>
    <s v="R"/>
    <s v=""/>
    <s v=""/>
    <s v="10107869"/>
    <s v="PEDRO Tomas"/>
    <s v="VARELA CERDA"/>
    <s v="105VW73"/>
    <s v="SI REPLICA"/>
    <m/>
    <s v=""/>
    <m/>
    <s v=""/>
    <s v="CHL"/>
    <s v=""/>
    <s v="15,71"/>
    <s v="9165"/>
    <m/>
    <s v="00:03:36"/>
    <s v="15,96"/>
    <s v="6768"/>
    <m/>
    <s v="00:02:52"/>
    <s v="15,53"/>
    <s v="6953"/>
    <m/>
    <s v="00:01:38"/>
    <s v="15,92"/>
    <s v="4522"/>
    <m/>
    <s v="00:04:48"/>
    <m/>
    <m/>
    <m/>
    <m/>
    <m/>
    <m/>
    <m/>
    <m/>
    <m/>
    <m/>
    <m/>
    <m/>
    <m/>
    <n v="15.76"/>
    <n v="27408"/>
    <n v="27408"/>
    <x v="1"/>
    <n v="13"/>
    <s v="07:36:48"/>
    <n v="140"/>
    <n v="-100"/>
    <n v="160"/>
    <x v="18"/>
    <s v="PEDRO TOMAS VARELA CERDA - SI REPLICA"/>
    <x v="0"/>
    <s v="05:56:48"/>
  </r>
  <r>
    <x v="0"/>
    <x v="0"/>
    <n v="120"/>
    <n v="120"/>
    <s v="YR"/>
    <s v="6"/>
    <s v="FTQ"/>
    <s v=""/>
    <s v=""/>
    <s v="10172476"/>
    <s v="FLORENCIA"/>
    <s v="CARDONE ALMARZA"/>
    <s v="105EL43"/>
    <s v="CONDESA"/>
    <m/>
    <s v=""/>
    <m/>
    <s v=""/>
    <s v="CHL"/>
    <s v=""/>
    <s v=""/>
    <s v=""/>
    <s v="FTQ GA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1"/>
    <s v="NA"/>
    <s v="NA"/>
    <n v="0"/>
    <e v="#VALUE!"/>
    <n v="0"/>
    <x v="19"/>
    <s v="FLORENCIA CARDONE ALMARZA - CONDESA"/>
    <x v="5"/>
    <s v="05:56:48"/>
  </r>
  <r>
    <x v="0"/>
    <x v="0"/>
    <n v="100"/>
    <n v="100"/>
    <s v="AD"/>
    <s v="1"/>
    <s v="R"/>
    <s v=""/>
    <s v=""/>
    <s v="10018240"/>
    <s v="DAVID"/>
    <s v="RAMIREZ FUENTES"/>
    <s v="106JV75"/>
    <s v="A. BABAH"/>
    <m/>
    <s v=""/>
    <m/>
    <s v=""/>
    <s v="CHL"/>
    <s v=""/>
    <s v="19,39"/>
    <s v="7425"/>
    <m/>
    <s v="00:01:40"/>
    <s v="18,56"/>
    <s v="5820"/>
    <m/>
    <s v="00:01:22"/>
    <s v="21,81"/>
    <s v="4952"/>
    <m/>
    <s v="00:17:12"/>
    <m/>
    <m/>
    <m/>
    <m/>
    <m/>
    <m/>
    <m/>
    <m/>
    <m/>
    <m/>
    <m/>
    <m/>
    <m/>
    <m/>
    <m/>
    <m/>
    <m/>
    <n v="19.78"/>
    <n v="18197"/>
    <n v="18197"/>
    <x v="2"/>
    <n v="3"/>
    <s v="05:03:17"/>
    <n v="190"/>
    <n v="-18.850000000000001"/>
    <n v="271.14999999999998"/>
    <x v="20"/>
    <s v="DAVID RAMIREZ FUENTES - A. BABAH"/>
    <x v="1"/>
    <s v="04:44:26"/>
  </r>
  <r>
    <x v="0"/>
    <x v="0"/>
    <n v="100"/>
    <n v="100"/>
    <s v="AD"/>
    <s v="2"/>
    <s v="R"/>
    <s v=""/>
    <s v=""/>
    <s v="10094691"/>
    <s v="MICAELA"/>
    <s v="TORRES HORTA"/>
    <s v="107IY34"/>
    <s v="LO CAMPO NADIR"/>
    <m/>
    <s v=""/>
    <m/>
    <s v=""/>
    <s v="CHL"/>
    <s v=""/>
    <s v="19,11"/>
    <s v="7535"/>
    <m/>
    <s v="00:00:55"/>
    <s v="18,88"/>
    <s v="5719"/>
    <m/>
    <s v="00:01:23"/>
    <s v="21,59"/>
    <s v="5002"/>
    <m/>
    <s v="00:15:57"/>
    <m/>
    <m/>
    <m/>
    <m/>
    <m/>
    <m/>
    <m/>
    <m/>
    <m/>
    <m/>
    <m/>
    <m/>
    <m/>
    <m/>
    <m/>
    <m/>
    <m/>
    <n v="19.72"/>
    <n v="18256"/>
    <n v="18256"/>
    <x v="2"/>
    <n v="4"/>
    <s v="05:04:16"/>
    <n v="185"/>
    <n v="-19.833333333333332"/>
    <n v="265.16666666666669"/>
    <x v="21"/>
    <s v="MICAELA TORRES HORTA - LO CAMPO NADIR"/>
    <x v="1"/>
    <s v="04:44:26"/>
  </r>
  <r>
    <x v="0"/>
    <x v="0"/>
    <n v="100"/>
    <n v="100"/>
    <s v="AD"/>
    <s v="3"/>
    <s v="R"/>
    <s v=""/>
    <s v=""/>
    <s v="10247234"/>
    <s v="JUAN JOSE"/>
    <s v="SEARLE MARTINEZ"/>
    <s v="107AQ50"/>
    <s v="TOBA DEJAVU"/>
    <m/>
    <s v=""/>
    <m/>
    <s v=""/>
    <s v="CHL"/>
    <s v=""/>
    <s v="18,93"/>
    <s v="7605"/>
    <m/>
    <s v="00:02:54"/>
    <s v="19,22"/>
    <s v="5618"/>
    <m/>
    <s v="00:01:23"/>
    <s v="21,38"/>
    <s v="5051"/>
    <m/>
    <s v="00:12:17"/>
    <m/>
    <m/>
    <m/>
    <m/>
    <m/>
    <m/>
    <m/>
    <m/>
    <m/>
    <m/>
    <m/>
    <m/>
    <m/>
    <m/>
    <m/>
    <m/>
    <m/>
    <n v="19.7"/>
    <n v="18274"/>
    <n v="18274"/>
    <x v="2"/>
    <n v="5"/>
    <s v="05:04:34"/>
    <n v="180"/>
    <n v="-20.133333333333333"/>
    <n v="259.86666666666667"/>
    <x v="22"/>
    <s v="JUAN JOSE SEARLE MARTINEZ - TOBA DEJAVU"/>
    <x v="3"/>
    <s v="04:44:26"/>
  </r>
  <r>
    <x v="0"/>
    <x v="0"/>
    <n v="100"/>
    <n v="100"/>
    <s v="AD"/>
    <s v="4"/>
    <s v="R"/>
    <s v=""/>
    <s v=""/>
    <s v="10036587"/>
    <s v="NICOLAS"/>
    <s v="SCHMIDT GONZALEZ"/>
    <s v="105EI51"/>
    <s v="malboro"/>
    <m/>
    <s v=""/>
    <m/>
    <s v=""/>
    <s v="CHL"/>
    <s v=""/>
    <s v="18,88"/>
    <s v="7628"/>
    <m/>
    <s v="00:03:19"/>
    <s v="19,17"/>
    <s v="5635"/>
    <m/>
    <s v="00:02:05"/>
    <s v="21,54"/>
    <s v="5015"/>
    <m/>
    <s v="00:16:29"/>
    <m/>
    <m/>
    <m/>
    <m/>
    <m/>
    <m/>
    <m/>
    <m/>
    <m/>
    <m/>
    <m/>
    <m/>
    <m/>
    <m/>
    <m/>
    <m/>
    <m/>
    <n v="19.7"/>
    <n v="18278"/>
    <n v="18278"/>
    <x v="2"/>
    <n v="6"/>
    <s v="05:04:38"/>
    <n v="175"/>
    <n v="-20.2"/>
    <n v="254.8"/>
    <x v="23"/>
    <s v="NICOLAS SCHMIDT GONZALEZ - MALBORO"/>
    <x v="6"/>
    <s v="04:44:26"/>
  </r>
  <r>
    <x v="0"/>
    <x v="0"/>
    <n v="100"/>
    <n v="100"/>
    <s v="AD"/>
    <s v="5"/>
    <s v="R"/>
    <s v=""/>
    <s v=""/>
    <s v="10072514"/>
    <s v="MAXI"/>
    <s v="WIMMER"/>
    <s v="106FS02"/>
    <s v="CL LLANCA"/>
    <m/>
    <s v=""/>
    <m/>
    <s v=""/>
    <s v="CHL"/>
    <s v=""/>
    <s v="17,73"/>
    <s v="8121"/>
    <m/>
    <s v="00:03:33"/>
    <s v="18,45"/>
    <s v="5853"/>
    <m/>
    <s v="00:03:38"/>
    <s v="19,36"/>
    <s v="5579"/>
    <m/>
    <s v="00:10:21"/>
    <m/>
    <m/>
    <m/>
    <m/>
    <m/>
    <m/>
    <m/>
    <m/>
    <m/>
    <m/>
    <m/>
    <m/>
    <m/>
    <m/>
    <m/>
    <m/>
    <m/>
    <n v="18.41"/>
    <n v="19553"/>
    <n v="19553"/>
    <x v="2"/>
    <n v="10"/>
    <s v="05:25:53"/>
    <n v="155"/>
    <n v="-41.45"/>
    <n v="213.55"/>
    <x v="24"/>
    <s v="MAXI WIMMER - CL LLANCA"/>
    <x v="0"/>
    <s v="04:44:26"/>
  </r>
  <r>
    <x v="0"/>
    <x v="0"/>
    <n v="100"/>
    <n v="100"/>
    <s v="AD"/>
    <s v="6"/>
    <s v="R"/>
    <s v=""/>
    <s v=""/>
    <s v="10139724"/>
    <s v="ORLANDO"/>
    <s v="VILLALOBOS"/>
    <m/>
    <s v="SALEM"/>
    <m/>
    <s v=""/>
    <m/>
    <s v=""/>
    <s v="CHL"/>
    <s v=""/>
    <s v="17,79"/>
    <s v="8095"/>
    <m/>
    <s v="00:03:15"/>
    <s v="18,5"/>
    <s v="5838"/>
    <m/>
    <s v="00:02:53"/>
    <s v="19,2"/>
    <s v="5625"/>
    <m/>
    <s v="00:04:17"/>
    <m/>
    <m/>
    <m/>
    <m/>
    <m/>
    <m/>
    <m/>
    <m/>
    <m/>
    <m/>
    <m/>
    <m/>
    <m/>
    <m/>
    <m/>
    <m/>
    <m/>
    <n v="18.41"/>
    <n v="19558"/>
    <n v="19558"/>
    <x v="2"/>
    <n v="11"/>
    <s v="05:25:58"/>
    <n v="150"/>
    <n v="-41.533333333333331"/>
    <n v="208.46666666666667"/>
    <x v="25"/>
    <s v="ORLANDO VILLALOBOS - SALEM"/>
    <x v="0"/>
    <s v="04:44:26"/>
  </r>
  <r>
    <x v="0"/>
    <x v="0"/>
    <n v="100"/>
    <n v="100"/>
    <s v="AD"/>
    <s v="7"/>
    <s v="R"/>
    <s v=""/>
    <s v=""/>
    <s v="10203378"/>
    <s v="JORGE"/>
    <s v="ESPARZA ROJAS"/>
    <s v="106QO62"/>
    <s v="HF CAIRO"/>
    <m/>
    <s v=""/>
    <m/>
    <s v=""/>
    <s v="CHL"/>
    <s v=""/>
    <s v="18,29"/>
    <s v="7872"/>
    <m/>
    <s v="00:01:48"/>
    <s v="19,74"/>
    <s v="5472"/>
    <m/>
    <s v="00:01:35"/>
    <s v="16,05"/>
    <s v="6731"/>
    <m/>
    <s v="00:05:13"/>
    <m/>
    <m/>
    <m/>
    <m/>
    <m/>
    <m/>
    <m/>
    <m/>
    <m/>
    <m/>
    <m/>
    <m/>
    <m/>
    <m/>
    <m/>
    <m/>
    <m/>
    <n v="17.93"/>
    <n v="20075"/>
    <n v="20075"/>
    <x v="2"/>
    <n v="15"/>
    <s v="05:34:35"/>
    <n v="130"/>
    <n v="-50.15"/>
    <n v="179.85"/>
    <x v="26"/>
    <s v="JORGE ESPARZA ROJAS - HF CAIRO"/>
    <x v="1"/>
    <s v="04:44:26"/>
  </r>
  <r>
    <x v="0"/>
    <x v="0"/>
    <n v="100"/>
    <n v="100"/>
    <s v="AD"/>
    <s v="8"/>
    <s v="R"/>
    <s v=""/>
    <s v=""/>
    <s v="10102392"/>
    <s v="MACARENA"/>
    <s v="SUAZO ZEPEDA"/>
    <s v="107AR30"/>
    <s v="COLIPI"/>
    <m/>
    <s v=""/>
    <m/>
    <s v=""/>
    <s v="CHL"/>
    <s v=""/>
    <s v="16,93"/>
    <s v="8505"/>
    <m/>
    <s v="00:01:21"/>
    <s v="17,52"/>
    <s v="6164"/>
    <m/>
    <s v="00:01:17"/>
    <s v="18,6"/>
    <s v="5808"/>
    <m/>
    <s v="00:03:06"/>
    <m/>
    <m/>
    <m/>
    <m/>
    <m/>
    <m/>
    <m/>
    <m/>
    <m/>
    <m/>
    <m/>
    <m/>
    <m/>
    <m/>
    <m/>
    <m/>
    <m/>
    <n v="17.579999999999998"/>
    <n v="20477"/>
    <n v="20477"/>
    <x v="2"/>
    <n v="20"/>
    <s v="05:41:17"/>
    <n v="105"/>
    <n v="-56.85"/>
    <n v="148.15"/>
    <x v="27"/>
    <s v="MACARENA SUAZO ZEPEDA - COLIPI"/>
    <x v="4"/>
    <s v="04:44:26"/>
  </r>
  <r>
    <x v="0"/>
    <x v="0"/>
    <n v="100"/>
    <n v="100"/>
    <s v="AD"/>
    <s v="9"/>
    <s v="R"/>
    <s v=""/>
    <s v=""/>
    <s v="10168576"/>
    <s v="MAUD"/>
    <s v="BREYNE"/>
    <s v="107IY43"/>
    <s v="CHELLA ANGOSTURA"/>
    <m/>
    <s v=""/>
    <m/>
    <s v=""/>
    <s v="CHL"/>
    <s v=""/>
    <s v="16,85"/>
    <s v="8548"/>
    <m/>
    <s v="00:02:03"/>
    <s v="17,6"/>
    <s v="6138"/>
    <m/>
    <s v="00:01:37"/>
    <s v="18,64"/>
    <s v="5794"/>
    <m/>
    <s v="00:03:45"/>
    <m/>
    <m/>
    <m/>
    <m/>
    <m/>
    <m/>
    <m/>
    <m/>
    <m/>
    <m/>
    <m/>
    <m/>
    <m/>
    <m/>
    <m/>
    <m/>
    <m/>
    <n v="17.579999999999998"/>
    <n v="20480"/>
    <n v="20480"/>
    <x v="2"/>
    <n v="21"/>
    <s v="05:41:20"/>
    <n v="100"/>
    <n v="-56.9"/>
    <n v="143.1"/>
    <x v="28"/>
    <s v="MAUD BREYNE - CHELLA ANGOSTURA"/>
    <x v="1"/>
    <s v="04:44:26"/>
  </r>
  <r>
    <x v="0"/>
    <x v="0"/>
    <n v="100"/>
    <n v="100"/>
    <s v="AD"/>
    <s v="10"/>
    <s v="R"/>
    <s v=""/>
    <s v=""/>
    <s v="10067221"/>
    <s v="OSCAR"/>
    <s v="TAHAN"/>
    <s v="107AR33"/>
    <s v="UMARA"/>
    <m/>
    <s v=""/>
    <m/>
    <s v=""/>
    <s v="CHL"/>
    <s v=""/>
    <s v="16,73"/>
    <s v="8605"/>
    <m/>
    <s v="00:03:03"/>
    <s v="17,78"/>
    <s v="6073"/>
    <m/>
    <s v="00:02:00"/>
    <s v="18,15"/>
    <s v="5950"/>
    <m/>
    <s v="00:03:32"/>
    <m/>
    <m/>
    <m/>
    <m/>
    <m/>
    <m/>
    <m/>
    <m/>
    <m/>
    <m/>
    <m/>
    <m/>
    <m/>
    <m/>
    <m/>
    <m/>
    <m/>
    <n v="17.45"/>
    <n v="20628"/>
    <n v="20628"/>
    <x v="2"/>
    <n v="22"/>
    <s v="05:43:48"/>
    <n v="95"/>
    <n v="-59.366666666666667"/>
    <n v="135.63333333333333"/>
    <x v="29"/>
    <s v="OSCAR TAHAN - UMARA"/>
    <x v="7"/>
    <s v="04:44:26"/>
  </r>
  <r>
    <x v="0"/>
    <x v="0"/>
    <n v="100"/>
    <n v="100"/>
    <s v="AD"/>
    <s v="11"/>
    <s v="R"/>
    <s v=""/>
    <s v=""/>
    <s v="10072686"/>
    <s v="PABLO"/>
    <s v="LLOMPART"/>
    <s v="107AQ56"/>
    <s v="ANCAR FARUK"/>
    <m/>
    <s v=""/>
    <m/>
    <s v=""/>
    <s v="CHL"/>
    <s v=""/>
    <s v="15,82"/>
    <s v="9101"/>
    <m/>
    <s v="00:01:23"/>
    <s v="17,14"/>
    <s v="6300"/>
    <m/>
    <s v="00:01:27"/>
    <s v="18,01"/>
    <s v="5997"/>
    <m/>
    <s v="00:04:46"/>
    <m/>
    <m/>
    <m/>
    <m/>
    <m/>
    <m/>
    <m/>
    <m/>
    <m/>
    <m/>
    <m/>
    <m/>
    <m/>
    <m/>
    <m/>
    <m/>
    <m/>
    <n v="16.82"/>
    <n v="21398"/>
    <n v="21398"/>
    <x v="2"/>
    <n v="25"/>
    <s v="05:56:38"/>
    <n v="80"/>
    <n v="-72.2"/>
    <n v="107.8"/>
    <x v="30"/>
    <s v="PABLO LLOMPART - ANCAR FARUK"/>
    <x v="4"/>
    <s v="04:44:26"/>
  </r>
  <r>
    <x v="0"/>
    <x v="0"/>
    <n v="100"/>
    <n v="100"/>
    <s v="AD"/>
    <s v="12"/>
    <s v="R"/>
    <s v=""/>
    <s v=""/>
    <s v="10151828"/>
    <s v="EDUARDO"/>
    <s v="BAEZA"/>
    <m/>
    <s v="ALIBABA"/>
    <m/>
    <s v=""/>
    <m/>
    <s v=""/>
    <s v="CHL"/>
    <s v=""/>
    <s v="16,29"/>
    <s v="8839"/>
    <m/>
    <s v="00:02:51"/>
    <s v="16,73"/>
    <s v="6457"/>
    <m/>
    <s v="00:01:46"/>
    <s v="16,33"/>
    <s v="6613"/>
    <m/>
    <s v="00:02:18"/>
    <m/>
    <m/>
    <m/>
    <m/>
    <m/>
    <m/>
    <m/>
    <m/>
    <m/>
    <m/>
    <m/>
    <m/>
    <m/>
    <m/>
    <m/>
    <m/>
    <m/>
    <n v="16.43"/>
    <n v="21909"/>
    <n v="21909"/>
    <x v="2"/>
    <n v="27"/>
    <s v="06:05:09"/>
    <n v="70"/>
    <n v="-80.716666666666669"/>
    <n v="99.999999880000004"/>
    <x v="31"/>
    <s v="EDUARDO BAEZA - ALIBABA"/>
    <x v="1"/>
    <s v="04:44:26"/>
  </r>
  <r>
    <x v="0"/>
    <x v="0"/>
    <n v="100"/>
    <n v="100"/>
    <s v="AD"/>
    <s v="13"/>
    <s v="R"/>
    <s v=""/>
    <s v=""/>
    <s v="10247325"/>
    <s v="MATIAS "/>
    <s v="LILLO"/>
    <s v="107IY57"/>
    <s v="BELLA"/>
    <m/>
    <s v=""/>
    <m/>
    <s v=""/>
    <s v="CHL"/>
    <s v=""/>
    <s v="16,28"/>
    <s v="8847"/>
    <m/>
    <s v="00:02:57"/>
    <s v="16,67"/>
    <s v="6477"/>
    <m/>
    <s v="00:02:17"/>
    <s v="16,38"/>
    <s v="6593"/>
    <m/>
    <s v="00:03:26"/>
    <m/>
    <m/>
    <m/>
    <m/>
    <m/>
    <m/>
    <m/>
    <m/>
    <m/>
    <m/>
    <m/>
    <m/>
    <m/>
    <m/>
    <m/>
    <m/>
    <m/>
    <n v="16.43"/>
    <n v="21917"/>
    <n v="21917"/>
    <x v="2"/>
    <n v="28"/>
    <s v="06:05:17"/>
    <n v="65"/>
    <n v="-80.849999999999994"/>
    <n v="99.999999869999996"/>
    <x v="32"/>
    <s v="MATIAS  LILLO - BELLA"/>
    <x v="1"/>
    <s v="04:44:26"/>
  </r>
  <r>
    <x v="0"/>
    <x v="0"/>
    <n v="100"/>
    <n v="100"/>
    <s v="AD"/>
    <s v="14"/>
    <s v="FTQ"/>
    <s v=""/>
    <s v=""/>
    <s v="10036495"/>
    <s v="ANDRE"/>
    <s v="ALVAREZ"/>
    <s v="107IY42"/>
    <s v="TOBA ASTURIAS"/>
    <m/>
    <s v=""/>
    <m/>
    <s v=""/>
    <s v="CHL"/>
    <s v=""/>
    <s v="18,8"/>
    <s v="7660"/>
    <m/>
    <s v="00:03:53"/>
    <s v="18,25"/>
    <s v="5917"/>
    <m/>
    <s v="00:03:12"/>
    <s v="19,74"/>
    <s v="5470"/>
    <s v="FNR"/>
    <s v="00:17:59"/>
    <m/>
    <m/>
    <m/>
    <m/>
    <m/>
    <m/>
    <m/>
    <m/>
    <m/>
    <m/>
    <m/>
    <m/>
    <m/>
    <m/>
    <m/>
    <m/>
    <m/>
    <n v="18.899999999999999"/>
    <n v="19047"/>
    <s v="NA"/>
    <x v="2"/>
    <s v="NA"/>
    <s v="NA"/>
    <n v="0"/>
    <e v="#VALUE!"/>
    <n v="0"/>
    <x v="6"/>
    <s v="ANDRE ALVAREZ - TOBA ASTURIAS"/>
    <x v="3"/>
    <s v="04:44:26"/>
  </r>
  <r>
    <x v="0"/>
    <x v="0"/>
    <n v="100"/>
    <n v="100"/>
    <s v="AD"/>
    <s v="15"/>
    <s v="FTQ"/>
    <s v=""/>
    <s v=""/>
    <s v="10017622"/>
    <s v="DANIEL"/>
    <s v="OLIVARES"/>
    <s v="107IZ54"/>
    <s v="SAYEN DV"/>
    <m/>
    <s v=""/>
    <m/>
    <s v=""/>
    <s v="COL"/>
    <s v=""/>
    <s v="18,76"/>
    <s v="7675"/>
    <m/>
    <s v="00:01:11"/>
    <s v="18,34"/>
    <s v="5890"/>
    <m/>
    <s v="00:02:58"/>
    <s v="15,98"/>
    <s v="6757"/>
    <s v="FTQ GA"/>
    <s v="00:05:05"/>
    <m/>
    <m/>
    <m/>
    <m/>
    <m/>
    <m/>
    <m/>
    <m/>
    <m/>
    <m/>
    <m/>
    <m/>
    <m/>
    <m/>
    <m/>
    <m/>
    <m/>
    <n v="17.71"/>
    <n v="20322"/>
    <s v="NA"/>
    <x v="2"/>
    <s v="NA"/>
    <s v="NA"/>
    <n v="0"/>
    <e v="#VALUE!"/>
    <n v="0"/>
    <x v="33"/>
    <s v="DANIEL OLIVARES - SAYEN DV"/>
    <x v="1"/>
    <s v="04:44:26"/>
  </r>
  <r>
    <x v="0"/>
    <x v="0"/>
    <n v="100"/>
    <n v="100"/>
    <s v="AD"/>
    <s v="16"/>
    <s v="FTQ"/>
    <s v=""/>
    <s v=""/>
    <s v="10078544"/>
    <s v="MAURICIO"/>
    <s v="GONZALEZ"/>
    <s v="107JA67"/>
    <s v="POZO BRUJO HUINCA"/>
    <m/>
    <s v=""/>
    <m/>
    <s v=""/>
    <s v="CHL"/>
    <s v=""/>
    <s v="16,65"/>
    <s v="8647"/>
    <m/>
    <s v="00:04:11"/>
    <s v="17,64"/>
    <s v="6121"/>
    <m/>
    <s v="00:03:28"/>
    <s v="18,02"/>
    <s v="5992"/>
    <s v="FTQ MI"/>
    <s v=""/>
    <m/>
    <m/>
    <m/>
    <m/>
    <m/>
    <m/>
    <m/>
    <m/>
    <m/>
    <m/>
    <m/>
    <m/>
    <m/>
    <m/>
    <m/>
    <m/>
    <m/>
    <n v="17.34"/>
    <n v="20760"/>
    <s v="NA"/>
    <x v="2"/>
    <s v="NA"/>
    <s v="NA"/>
    <n v="0"/>
    <e v="#VALUE!"/>
    <n v="0"/>
    <x v="34"/>
    <s v="MAURICIO GONZALEZ - POZO BRUJO HUINCA"/>
    <x v="7"/>
    <s v="04:44:26"/>
  </r>
  <r>
    <x v="0"/>
    <x v="0"/>
    <n v="100"/>
    <n v="100"/>
    <s v="AD"/>
    <s v="17"/>
    <s v="FTQ"/>
    <s v=""/>
    <s v=""/>
    <s v="10092659"/>
    <s v="JOSEFINA"/>
    <s v="MATURANA FELL"/>
    <s v="105KJ14"/>
    <s v="SUFFA"/>
    <m/>
    <s v=""/>
    <m/>
    <s v=""/>
    <s v="CHL"/>
    <s v=""/>
    <s v="19,07"/>
    <s v="7553"/>
    <m/>
    <s v="00:01:58"/>
    <s v="18,76"/>
    <s v="5756"/>
    <s v="FTQ GA"/>
    <s v="00:02:42"/>
    <m/>
    <m/>
    <m/>
    <m/>
    <m/>
    <m/>
    <m/>
    <m/>
    <m/>
    <m/>
    <m/>
    <m/>
    <m/>
    <m/>
    <m/>
    <m/>
    <m/>
    <m/>
    <m/>
    <m/>
    <m/>
    <n v="18.93"/>
    <n v="13309"/>
    <s v="NA"/>
    <x v="2"/>
    <s v="NA"/>
    <s v="NA"/>
    <n v="0"/>
    <e v="#VALUE!"/>
    <n v="0"/>
    <x v="35"/>
    <s v="JOSEFINA MATURANA FELL - SUFFA"/>
    <x v="3"/>
    <s v="04:44:26"/>
  </r>
  <r>
    <x v="0"/>
    <x v="0"/>
    <n v="100"/>
    <n v="100"/>
    <s v="AD"/>
    <s v="18"/>
    <s v="FTQ"/>
    <s v=""/>
    <s v=""/>
    <s v="10078206"/>
    <s v="CARLA"/>
    <s v="O'NELL"/>
    <s v="107IZ55"/>
    <s v="FOLCA"/>
    <m/>
    <s v=""/>
    <m/>
    <s v=""/>
    <s v="CHL"/>
    <s v=""/>
    <s v="17,93"/>
    <s v="8029"/>
    <m/>
    <s v="00:04:19"/>
    <s v="18,83"/>
    <s v="5737"/>
    <m/>
    <s v="00:08:29"/>
    <m/>
    <m/>
    <m/>
    <m/>
    <m/>
    <m/>
    <m/>
    <m/>
    <m/>
    <m/>
    <m/>
    <m/>
    <m/>
    <m/>
    <m/>
    <m/>
    <m/>
    <m/>
    <m/>
    <m/>
    <m/>
    <n v="18.309999999999999"/>
    <n v="13766"/>
    <s v="NA"/>
    <x v="2"/>
    <s v="NA"/>
    <s v="NA"/>
    <n v="0"/>
    <e v="#VALUE!"/>
    <n v="0"/>
    <x v="36"/>
    <s v="CARLA O'NELL - FOLCA"/>
    <x v="8"/>
    <s v="04:44:26"/>
  </r>
  <r>
    <x v="0"/>
    <x v="0"/>
    <n v="100"/>
    <n v="100"/>
    <s v="AD"/>
    <s v="19"/>
    <s v="FTQ"/>
    <s v=""/>
    <s v=""/>
    <s v="10045218"/>
    <s v="ALVARO"/>
    <s v="LLOMPART GRIMM"/>
    <s v="107AX06"/>
    <s v="HLS ELEKTRA"/>
    <m/>
    <s v=""/>
    <m/>
    <s v=""/>
    <s v="CHL"/>
    <s v=""/>
    <s v="15,88"/>
    <s v="9070"/>
    <m/>
    <s v="00:00:59"/>
    <m/>
    <m/>
    <m/>
    <m/>
    <m/>
    <m/>
    <m/>
    <m/>
    <m/>
    <m/>
    <m/>
    <m/>
    <m/>
    <m/>
    <m/>
    <m/>
    <m/>
    <m/>
    <m/>
    <m/>
    <m/>
    <m/>
    <m/>
    <m/>
    <m/>
    <n v="15.88"/>
    <n v="9070"/>
    <s v="NA"/>
    <x v="2"/>
    <s v="NA"/>
    <s v="NA"/>
    <n v="0"/>
    <e v="#VALUE!"/>
    <n v="0"/>
    <x v="37"/>
    <s v="ALVARO LLOMPART GRIMM - HLS ELEKTRA"/>
    <x v="1"/>
    <s v="04:44:26"/>
  </r>
  <r>
    <x v="0"/>
    <x v="0"/>
    <n v="100"/>
    <n v="100"/>
    <s v="YR"/>
    <s v="1"/>
    <s v="R"/>
    <s v=""/>
    <s v=""/>
    <s v="10172600"/>
    <s v="JESUS Maximiliano"/>
    <s v="CERPA VERA"/>
    <s v="105UH26"/>
    <s v="HLS FLOR DE CACHA"/>
    <m/>
    <s v=""/>
    <m/>
    <s v=""/>
    <s v="CHL"/>
    <s v=""/>
    <s v="19,1"/>
    <s v="7538"/>
    <m/>
    <s v="00:05:45"/>
    <s v="22,31"/>
    <s v="4840"/>
    <m/>
    <s v="00:05:00"/>
    <s v="23,04"/>
    <s v="4688"/>
    <m/>
    <s v="00:10:51"/>
    <m/>
    <m/>
    <m/>
    <m/>
    <m/>
    <m/>
    <m/>
    <m/>
    <m/>
    <m/>
    <m/>
    <m/>
    <m/>
    <m/>
    <m/>
    <m/>
    <m/>
    <n v="21.09"/>
    <n v="17066"/>
    <n v="17066"/>
    <x v="3"/>
    <n v="1"/>
    <s v="04:44:26"/>
    <n v="200"/>
    <n v="0"/>
    <n v="300"/>
    <x v="16"/>
    <s v="JESUS MAXIMILIANO CERPA VERA - HLS FLOR DE CACHA"/>
    <x v="1"/>
    <s v="04:44:26"/>
  </r>
  <r>
    <x v="0"/>
    <x v="0"/>
    <n v="100"/>
    <n v="100"/>
    <s v="YR"/>
    <s v="2"/>
    <s v="R"/>
    <s v=""/>
    <s v=""/>
    <s v="10247115"/>
    <s v="FERNANDA"/>
    <s v="TORRES HORTA"/>
    <s v="107IY31"/>
    <s v="LO CAMPO ELECTRA"/>
    <m/>
    <s v=""/>
    <m/>
    <s v=""/>
    <s v="CHL"/>
    <s v=""/>
    <s v="18,86"/>
    <s v="7636"/>
    <m/>
    <s v="00:00:52"/>
    <s v="22,98"/>
    <s v="4700"/>
    <m/>
    <s v="00:01:01"/>
    <s v="21,54"/>
    <s v="5015"/>
    <m/>
    <s v="00:10:23"/>
    <m/>
    <m/>
    <m/>
    <m/>
    <m/>
    <m/>
    <m/>
    <m/>
    <m/>
    <m/>
    <m/>
    <m/>
    <m/>
    <m/>
    <m/>
    <m/>
    <m/>
    <n v="20.75"/>
    <n v="17351"/>
    <n v="17351"/>
    <x v="3"/>
    <n v="2"/>
    <s v="04:49:11"/>
    <n v="195"/>
    <n v="-4.75"/>
    <n v="290.25"/>
    <x v="38"/>
    <s v="FERNANDA TORRES HORTA - LO CAMPO ELECTRA"/>
    <x v="1"/>
    <s v="04:44:26"/>
  </r>
  <r>
    <x v="0"/>
    <x v="0"/>
    <n v="100"/>
    <n v="100"/>
    <s v="YR"/>
    <s v="3"/>
    <s v="R"/>
    <s v=""/>
    <s v=""/>
    <s v="10247228"/>
    <s v="LUCIANO"/>
    <s v="CACERES"/>
    <s v="107IZ58"/>
    <s v="TOBA ESPIRTU"/>
    <m/>
    <s v=""/>
    <m/>
    <s v=""/>
    <s v="CHL"/>
    <s v=""/>
    <s v="18,66"/>
    <s v="7716"/>
    <m/>
    <s v="00:02:05"/>
    <s v="18,37"/>
    <s v="5878"/>
    <m/>
    <s v="00:02:32"/>
    <s v="19,81"/>
    <s v="5452"/>
    <m/>
    <s v="00:06:46"/>
    <m/>
    <m/>
    <m/>
    <m/>
    <m/>
    <m/>
    <m/>
    <m/>
    <m/>
    <m/>
    <m/>
    <m/>
    <m/>
    <m/>
    <m/>
    <m/>
    <m/>
    <n v="18.899999999999999"/>
    <n v="19046"/>
    <n v="19046"/>
    <x v="3"/>
    <n v="7"/>
    <s v="05:17:26"/>
    <n v="170"/>
    <n v="-33"/>
    <n v="237"/>
    <x v="39"/>
    <s v="LUCIANO CACERES - TOBA ESPIRTU"/>
    <x v="1"/>
    <s v="04:44:26"/>
  </r>
  <r>
    <x v="0"/>
    <x v="0"/>
    <n v="100"/>
    <n v="100"/>
    <s v="YR"/>
    <s v="4"/>
    <s v="R"/>
    <s v=""/>
    <s v=""/>
    <s v="10247223"/>
    <s v="AGUSTIN"/>
    <s v="ARENAS"/>
    <s v="107IY59"/>
    <s v="RAISA"/>
    <m/>
    <s v=""/>
    <m/>
    <s v=""/>
    <s v="CHL"/>
    <s v=""/>
    <s v="18,72"/>
    <s v="7691"/>
    <m/>
    <s v="00:01:44"/>
    <s v="18,48"/>
    <s v="5844"/>
    <m/>
    <s v="00:01:26"/>
    <s v="19,54"/>
    <s v="5528"/>
    <m/>
    <s v="00:06:47"/>
    <m/>
    <m/>
    <m/>
    <m/>
    <m/>
    <m/>
    <m/>
    <m/>
    <m/>
    <m/>
    <m/>
    <m/>
    <m/>
    <m/>
    <m/>
    <m/>
    <m/>
    <n v="18.88"/>
    <n v="19063"/>
    <n v="19063"/>
    <x v="3"/>
    <n v="8"/>
    <s v="05:17:43"/>
    <n v="165"/>
    <n v="-33.283333333333331"/>
    <n v="231.71666666666667"/>
    <x v="40"/>
    <s v="AGUSTIN ARENAS - RAISA"/>
    <x v="1"/>
    <s v="04:44:26"/>
  </r>
  <r>
    <x v="0"/>
    <x v="0"/>
    <n v="100"/>
    <n v="100"/>
    <s v="YR"/>
    <s v="5"/>
    <s v="R"/>
    <s v=""/>
    <s v=""/>
    <s v="10183943"/>
    <s v="ELISA "/>
    <s v="RIOS GARCIA HUIDOBRO"/>
    <s v="107IZ51"/>
    <s v="SI SUEÑO"/>
    <m/>
    <s v=""/>
    <m/>
    <s v=""/>
    <s v="CHL"/>
    <s v=""/>
    <s v="17,65"/>
    <s v="8158"/>
    <m/>
    <s v="00:01:43"/>
    <s v="19,28"/>
    <s v="5602"/>
    <m/>
    <s v="00:03:02"/>
    <s v="18,68"/>
    <s v="5783"/>
    <m/>
    <s v="00:05:27"/>
    <m/>
    <m/>
    <m/>
    <m/>
    <m/>
    <m/>
    <m/>
    <m/>
    <m/>
    <m/>
    <m/>
    <m/>
    <m/>
    <m/>
    <m/>
    <m/>
    <m/>
    <n v="18.420000000000002"/>
    <n v="19543"/>
    <n v="19543"/>
    <x v="3"/>
    <n v="9"/>
    <s v="05:25:43"/>
    <n v="160"/>
    <n v="-41.283333333333331"/>
    <n v="218.71666666666667"/>
    <x v="41"/>
    <s v="ELISA  RIOS GARCIA HUIDOBRO - SI SUEÑO"/>
    <x v="1"/>
    <s v="04:44:26"/>
  </r>
  <r>
    <x v="0"/>
    <x v="0"/>
    <n v="100"/>
    <n v="100"/>
    <s v="YR"/>
    <s v="6"/>
    <s v="R"/>
    <s v=""/>
    <s v=""/>
    <s v="10160530"/>
    <s v="VICENTE "/>
    <s v="LARRAIN ARJONA"/>
    <s v="107JA66"/>
    <s v="TIA HAYDEE"/>
    <m/>
    <s v=""/>
    <m/>
    <s v=""/>
    <s v="CHL"/>
    <s v=""/>
    <s v="17,68"/>
    <s v="8147"/>
    <m/>
    <s v="00:01:25"/>
    <s v="19,54"/>
    <s v="5526"/>
    <m/>
    <s v="00:01:33"/>
    <s v="18,33"/>
    <s v="5893"/>
    <m/>
    <s v="00:02:45"/>
    <m/>
    <m/>
    <m/>
    <m/>
    <m/>
    <m/>
    <m/>
    <m/>
    <m/>
    <m/>
    <m/>
    <m/>
    <m/>
    <m/>
    <m/>
    <m/>
    <m/>
    <n v="18.399999999999999"/>
    <n v="19566"/>
    <n v="19566"/>
    <x v="3"/>
    <n v="12"/>
    <s v="05:26:06"/>
    <n v="145"/>
    <n v="-41.666666666666664"/>
    <n v="203.33333333333334"/>
    <x v="14"/>
    <s v="VICENTE  LARRAIN ARJONA - TIA HAYDEE"/>
    <x v="4"/>
    <s v="04:44:26"/>
  </r>
  <r>
    <x v="0"/>
    <x v="0"/>
    <n v="100"/>
    <n v="100"/>
    <s v="YR"/>
    <s v="7"/>
    <s v="R"/>
    <s v=""/>
    <s v=""/>
    <s v="10247219"/>
    <s v="AMPARO"/>
    <s v="LOPEZ HORTA"/>
    <s v="106KP67"/>
    <s v="CAL MAR ROLON"/>
    <m/>
    <s v=""/>
    <m/>
    <s v=""/>
    <s v="CHL"/>
    <s v=""/>
    <s v="18,47"/>
    <s v="7795"/>
    <m/>
    <s v="00:03:18"/>
    <s v="18,19"/>
    <s v="5937"/>
    <m/>
    <s v="00:04:41"/>
    <s v="17,46"/>
    <s v="6184"/>
    <m/>
    <s v="00:03:15"/>
    <m/>
    <m/>
    <m/>
    <m/>
    <m/>
    <m/>
    <m/>
    <m/>
    <m/>
    <m/>
    <m/>
    <m/>
    <m/>
    <m/>
    <m/>
    <m/>
    <m/>
    <n v="18.079999999999998"/>
    <n v="19916"/>
    <n v="19916"/>
    <x v="3"/>
    <n v="13"/>
    <s v="05:31:56"/>
    <n v="140"/>
    <n v="-47.5"/>
    <n v="192.5"/>
    <x v="42"/>
    <s v="AMPARO LOPEZ HORTA - CAL MAR ROLON"/>
    <x v="3"/>
    <s v="04:44:26"/>
  </r>
  <r>
    <x v="0"/>
    <x v="0"/>
    <n v="100"/>
    <n v="100"/>
    <s v="YR"/>
    <s v="8"/>
    <s v="R"/>
    <s v=""/>
    <s v=""/>
    <s v="10208558"/>
    <s v="AMELIA "/>
    <s v="LARRAIN"/>
    <m/>
    <s v="Punta del viento Mushali"/>
    <m/>
    <s v=""/>
    <m/>
    <s v=""/>
    <s v="CHL"/>
    <s v=""/>
    <s v="17,61"/>
    <s v="8176"/>
    <m/>
    <s v="00:01:42"/>
    <s v="19,4"/>
    <s v="5568"/>
    <m/>
    <s v="00:02:26"/>
    <s v="17,49"/>
    <s v="6175"/>
    <m/>
    <s v="00:05:50"/>
    <m/>
    <m/>
    <m/>
    <m/>
    <m/>
    <m/>
    <m/>
    <m/>
    <m/>
    <m/>
    <m/>
    <m/>
    <m/>
    <m/>
    <m/>
    <m/>
    <m/>
    <n v="18.07"/>
    <n v="19919"/>
    <n v="19919"/>
    <x v="3"/>
    <n v="14"/>
    <s v="05:31:59"/>
    <n v="135"/>
    <n v="-47.55"/>
    <n v="187.45"/>
    <x v="43"/>
    <s v="AMELIA  LARRAIN - PUNTA DEL VIENTO MUSHALI"/>
    <x v="4"/>
    <s v="04:44:26"/>
  </r>
  <r>
    <x v="0"/>
    <x v="0"/>
    <n v="100"/>
    <n v="100"/>
    <s v="YR"/>
    <s v="9"/>
    <s v="R"/>
    <s v=""/>
    <s v=""/>
    <s v="10155174"/>
    <s v="CONSUELO"/>
    <s v="MARCHANT CARDENAS"/>
    <m/>
    <s v="Esperanza Mailka"/>
    <m/>
    <s v=""/>
    <m/>
    <s v=""/>
    <s v="CHL"/>
    <s v=""/>
    <s v="17,17"/>
    <s v="8388"/>
    <m/>
    <s v="00:02:51"/>
    <s v="17,9"/>
    <s v="6032"/>
    <m/>
    <s v="00:02:06"/>
    <s v="18,36"/>
    <s v="5881"/>
    <m/>
    <s v="00:03:09"/>
    <m/>
    <m/>
    <m/>
    <m/>
    <m/>
    <m/>
    <m/>
    <m/>
    <m/>
    <m/>
    <m/>
    <m/>
    <m/>
    <m/>
    <m/>
    <m/>
    <m/>
    <n v="17.73"/>
    <n v="20301"/>
    <n v="20301"/>
    <x v="3"/>
    <n v="16"/>
    <s v="05:38:21"/>
    <n v="125"/>
    <n v="-53.916666666666664"/>
    <n v="171.08333333333334"/>
    <x v="44"/>
    <s v="CONSUELO MARCHANT CARDENAS - ESPERANZA MAILKA"/>
    <x v="1"/>
    <s v="04:44:26"/>
  </r>
  <r>
    <x v="0"/>
    <x v="0"/>
    <n v="100"/>
    <n v="100"/>
    <s v="YR"/>
    <s v="10"/>
    <s v="R"/>
    <s v=""/>
    <s v=""/>
    <s v="10108052"/>
    <s v="VICENTE"/>
    <s v="MAYOL Larrain"/>
    <s v="107AQ65"/>
    <s v="CALAFQUEN"/>
    <m/>
    <s v=""/>
    <m/>
    <s v=""/>
    <s v="CHL"/>
    <s v=""/>
    <s v="17,23"/>
    <s v="8356"/>
    <m/>
    <s v="00:02:22"/>
    <s v="17,6"/>
    <s v="6135"/>
    <m/>
    <s v="00:03:12"/>
    <s v="18,58"/>
    <s v="5814"/>
    <m/>
    <s v="00:05:51"/>
    <m/>
    <m/>
    <m/>
    <m/>
    <m/>
    <m/>
    <m/>
    <m/>
    <m/>
    <m/>
    <m/>
    <m/>
    <m/>
    <m/>
    <m/>
    <m/>
    <m/>
    <n v="17.73"/>
    <n v="20305"/>
    <n v="20305"/>
    <x v="3"/>
    <n v="17"/>
    <s v="05:38:25"/>
    <n v="120"/>
    <n v="-53.983333333333334"/>
    <n v="166.01666666666665"/>
    <x v="45"/>
    <s v="VICENTE MAYOL LARRAIN - CALAFQUEN"/>
    <x v="5"/>
    <s v="04:44:26"/>
  </r>
  <r>
    <x v="0"/>
    <x v="0"/>
    <n v="100"/>
    <n v="100"/>
    <s v="YR"/>
    <s v="11"/>
    <s v="R"/>
    <s v=""/>
    <s v=""/>
    <s v="10172596"/>
    <s v="BORJA"/>
    <s v="MAYOL"/>
    <s v="107IY58"/>
    <s v="MALA CAÑA"/>
    <m/>
    <s v=""/>
    <m/>
    <s v=""/>
    <s v="CHL"/>
    <s v=""/>
    <s v="17,3"/>
    <s v="8324"/>
    <m/>
    <s v="00:01:52"/>
    <s v="17,76"/>
    <s v="6080"/>
    <m/>
    <s v="00:01:43"/>
    <s v="18,29"/>
    <s v="5904"/>
    <m/>
    <s v="00:01:59"/>
    <m/>
    <m/>
    <m/>
    <m/>
    <m/>
    <m/>
    <m/>
    <m/>
    <m/>
    <m/>
    <m/>
    <m/>
    <m/>
    <m/>
    <m/>
    <m/>
    <m/>
    <n v="17.73"/>
    <n v="20308"/>
    <n v="20308"/>
    <x v="3"/>
    <n v="18"/>
    <s v="05:38:28"/>
    <n v="115"/>
    <n v="-54.033333333333331"/>
    <n v="160.96666666666667"/>
    <x v="15"/>
    <s v="BORJA MAYOL - MALA CAÑA"/>
    <x v="5"/>
    <s v="04:44:26"/>
  </r>
  <r>
    <x v="0"/>
    <x v="0"/>
    <n v="100"/>
    <n v="100"/>
    <s v="YR"/>
    <s v="12"/>
    <s v="R"/>
    <s v=""/>
    <s v=""/>
    <s v="10247235"/>
    <s v="NICOLAS"/>
    <s v="SILVA"/>
    <s v="107IY41"/>
    <s v="Toba Bronco"/>
    <m/>
    <s v=""/>
    <m/>
    <s v=""/>
    <s v="CHL"/>
    <s v=""/>
    <s v="17,31"/>
    <s v="8318"/>
    <m/>
    <s v="00:12:04"/>
    <s v="17,1"/>
    <s v="6317"/>
    <m/>
    <s v="00:05:32"/>
    <s v="18,91"/>
    <s v="5711"/>
    <m/>
    <s v="00:06:11"/>
    <m/>
    <m/>
    <m/>
    <m/>
    <m/>
    <m/>
    <m/>
    <m/>
    <m/>
    <m/>
    <m/>
    <m/>
    <m/>
    <m/>
    <m/>
    <m/>
    <m/>
    <n v="17.690000000000001"/>
    <n v="20346"/>
    <n v="20346"/>
    <x v="3"/>
    <n v="19"/>
    <s v="05:39:06"/>
    <n v="110"/>
    <n v="-54.666666666666664"/>
    <n v="155.33333333333334"/>
    <x v="46"/>
    <s v="NICOLAS SILVA - TOBA BRONCO"/>
    <x v="3"/>
    <s v="04:44:26"/>
  </r>
  <r>
    <x v="0"/>
    <x v="0"/>
    <n v="100"/>
    <n v="100"/>
    <s v="YR"/>
    <s v="13"/>
    <s v="R"/>
    <s v=""/>
    <s v=""/>
    <s v="10222924"/>
    <s v="RAFAELA"/>
    <s v="CORTES"/>
    <s v="107AR39"/>
    <s v="ZINGARA"/>
    <m/>
    <s v=""/>
    <m/>
    <s v=""/>
    <s v="CHL"/>
    <s v=""/>
    <s v="17,09"/>
    <s v="8424"/>
    <m/>
    <s v="00:03:07"/>
    <s v="18,31"/>
    <s v="5900"/>
    <m/>
    <s v="00:01:58"/>
    <s v="17,11"/>
    <s v="6312"/>
    <m/>
    <s v="00:02:23"/>
    <m/>
    <m/>
    <m/>
    <m/>
    <m/>
    <m/>
    <m/>
    <m/>
    <m/>
    <m/>
    <m/>
    <m/>
    <m/>
    <m/>
    <m/>
    <m/>
    <m/>
    <n v="17.45"/>
    <n v="20636"/>
    <n v="20636"/>
    <x v="3"/>
    <n v="23"/>
    <s v="05:43:56"/>
    <n v="90"/>
    <n v="-59.5"/>
    <n v="130.5"/>
    <x v="47"/>
    <s v="RAFAELA CORTES - ZINGARA"/>
    <x v="2"/>
    <s v="04:44:26"/>
  </r>
  <r>
    <x v="0"/>
    <x v="0"/>
    <n v="100"/>
    <n v="100"/>
    <s v="YR"/>
    <s v="14"/>
    <s v="R"/>
    <s v=""/>
    <s v=""/>
    <s v="10222923"/>
    <s v="JOSEFA"/>
    <s v="AGUILERA"/>
    <s v="107AR37"/>
    <s v="SULTAN AUGUSTO"/>
    <m/>
    <s v=""/>
    <m/>
    <s v=""/>
    <s v="CHL"/>
    <s v=""/>
    <s v="17,07"/>
    <s v="8435"/>
    <m/>
    <s v="00:03:15"/>
    <s v="17,77"/>
    <s v="6076"/>
    <m/>
    <s v="00:05:09"/>
    <s v="17,63"/>
    <s v="6127"/>
    <m/>
    <s v="00:05:05"/>
    <m/>
    <m/>
    <m/>
    <m/>
    <m/>
    <m/>
    <m/>
    <m/>
    <m/>
    <m/>
    <m/>
    <m/>
    <m/>
    <m/>
    <m/>
    <m/>
    <m/>
    <n v="17.440000000000001"/>
    <n v="20638"/>
    <n v="20638"/>
    <x v="3"/>
    <n v="24"/>
    <s v="05:43:58"/>
    <n v="85"/>
    <n v="-59.533333333333331"/>
    <n v="125.46666666666667"/>
    <x v="48"/>
    <s v="JOSEFA AGUILERA - SULTAN AUGUSTO"/>
    <x v="9"/>
    <s v="04:44:26"/>
  </r>
  <r>
    <x v="0"/>
    <x v="0"/>
    <n v="100"/>
    <n v="100"/>
    <s v="YR"/>
    <s v="15"/>
    <s v="R"/>
    <s v=""/>
    <s v=""/>
    <s v="10172476"/>
    <s v="FLORENCIA"/>
    <s v="CARDONE ALMARZA"/>
    <s v="107IZ60"/>
    <s v="MUSKARI"/>
    <m/>
    <s v=""/>
    <m/>
    <s v=""/>
    <s v="CHL"/>
    <s v=""/>
    <s v="15,25"/>
    <s v="9441"/>
    <m/>
    <s v="00:09:01"/>
    <s v="17,98"/>
    <s v="6008"/>
    <m/>
    <s v="00:03:55"/>
    <s v="18,12"/>
    <s v="5960"/>
    <m/>
    <s v="00:17:53"/>
    <m/>
    <m/>
    <m/>
    <m/>
    <m/>
    <m/>
    <m/>
    <m/>
    <m/>
    <m/>
    <m/>
    <m/>
    <m/>
    <m/>
    <m/>
    <m/>
    <m/>
    <n v="16.82"/>
    <n v="21409"/>
    <n v="21409"/>
    <x v="3"/>
    <n v="26"/>
    <s v="05:56:49"/>
    <n v="75"/>
    <n v="-72.383333333333326"/>
    <n v="102.61666666666667"/>
    <x v="19"/>
    <s v="FLORENCIA CARDONE ALMARZA - MUSKARI"/>
    <x v="5"/>
    <s v="04:44:26"/>
  </r>
  <r>
    <x v="0"/>
    <x v="0"/>
    <n v="100"/>
    <n v="100"/>
    <s v="YR"/>
    <s v="16"/>
    <s v="FTQ"/>
    <s v=""/>
    <s v=""/>
    <s v="10141895"/>
    <s v="CRISTOBAL"/>
    <s v="LARRAIN ARJONA"/>
    <m/>
    <s v="POZO BRUJO ITAHUE"/>
    <m/>
    <s v=""/>
    <m/>
    <s v=""/>
    <s v="CHL"/>
    <s v=""/>
    <s v="17,69"/>
    <s v="8141"/>
    <m/>
    <s v="00:01:30"/>
    <s v="19,53"/>
    <s v="5529"/>
    <s v="RET"/>
    <s v="00:01:35"/>
    <m/>
    <m/>
    <m/>
    <m/>
    <m/>
    <m/>
    <m/>
    <m/>
    <m/>
    <m/>
    <m/>
    <m/>
    <m/>
    <m/>
    <m/>
    <m/>
    <m/>
    <m/>
    <m/>
    <m/>
    <m/>
    <n v="18.43"/>
    <n v="13670"/>
    <s v="NA"/>
    <x v="3"/>
    <s v="NA"/>
    <s v="NA"/>
    <n v="0"/>
    <e v="#VALUE!"/>
    <n v="0"/>
    <x v="12"/>
    <s v="CRISTOBAL LARRAIN ARJONA - POZO BRUJO ITAHUE"/>
    <x v="4"/>
    <s v="04:44:26"/>
  </r>
  <r>
    <x v="0"/>
    <x v="0"/>
    <n v="100"/>
    <n v="100"/>
    <s v="YR"/>
    <s v="17"/>
    <s v="FTQ"/>
    <s v=""/>
    <s v=""/>
    <s v="10192484"/>
    <s v="FLORENCIA CATALINA"/>
    <s v="CERPA VERA"/>
    <s v="106KU10"/>
    <s v="DESPERADO"/>
    <m/>
    <s v=""/>
    <m/>
    <s v=""/>
    <s v="CHL"/>
    <s v=""/>
    <s v="18,62"/>
    <s v="7732"/>
    <m/>
    <s v="00:02:20"/>
    <s v="18,11"/>
    <s v="5965"/>
    <m/>
    <s v="00:04:13"/>
    <m/>
    <m/>
    <m/>
    <m/>
    <m/>
    <m/>
    <m/>
    <m/>
    <m/>
    <m/>
    <m/>
    <m/>
    <m/>
    <m/>
    <m/>
    <m/>
    <m/>
    <m/>
    <m/>
    <m/>
    <m/>
    <n v="18.399999999999999"/>
    <n v="13697"/>
    <s v="NA"/>
    <x v="3"/>
    <s v="NA"/>
    <s v="NA"/>
    <n v="0"/>
    <e v="#VALUE!"/>
    <n v="0"/>
    <x v="49"/>
    <s v="FLORENCIA CATALINA CERPA VERA - DESPERADO"/>
    <x v="1"/>
    <s v="04:44:26"/>
  </r>
  <r>
    <x v="0"/>
    <x v="0"/>
    <n v="100"/>
    <n v="100"/>
    <s v="YR"/>
    <s v="18"/>
    <s v="FTQ"/>
    <s v=""/>
    <s v=""/>
    <s v="10247116"/>
    <s v="PIA"/>
    <s v="SANCHEZ"/>
    <s v="107IZ56"/>
    <s v="ADYRA DV"/>
    <m/>
    <s v=""/>
    <m/>
    <s v=""/>
    <s v="CHL"/>
    <s v=""/>
    <s v="17,47"/>
    <s v="8242"/>
    <m/>
    <s v="00:07:29"/>
    <s v="14,4"/>
    <s v="7501"/>
    <s v="RET"/>
    <s v="00:08:39"/>
    <m/>
    <m/>
    <m/>
    <m/>
    <m/>
    <m/>
    <m/>
    <m/>
    <m/>
    <m/>
    <m/>
    <m/>
    <m/>
    <m/>
    <m/>
    <m/>
    <m/>
    <m/>
    <m/>
    <m/>
    <m/>
    <n v="16.010000000000002"/>
    <n v="15743"/>
    <s v="NA"/>
    <x v="3"/>
    <s v="NA"/>
    <s v="NA"/>
    <n v="0"/>
    <e v="#VALUE!"/>
    <n v="0"/>
    <x v="50"/>
    <s v="PIA SANCHEZ - ADYRA DV"/>
    <x v="1"/>
    <s v="04:44:26"/>
  </r>
  <r>
    <x v="0"/>
    <x v="1"/>
    <n v="80"/>
    <n v="80"/>
    <s v="AD"/>
    <s v="1"/>
    <s v="R"/>
    <s v=""/>
    <s v=""/>
    <s v="10018246"/>
    <s v="JUAN FRANCISCO"/>
    <s v="DEL CANTO"/>
    <m/>
    <s v="CHACOLI"/>
    <m/>
    <s v=""/>
    <m/>
    <s v=""/>
    <s v="CHL"/>
    <s v=""/>
    <s v="09:30:00"/>
    <s v="11:21:07"/>
    <s v="11:23:33"/>
    <s v="15,85"/>
    <s v="16,2"/>
    <s v="6813"/>
    <m/>
    <s v="11:53:33"/>
    <s v="13:42:42"/>
    <s v="13:44:13"/>
    <s v="16,27"/>
    <s v="16,49"/>
    <s v="6640"/>
    <m/>
    <s v="14:24:13"/>
    <s v="15:35:35"/>
    <s v="15:37:42"/>
    <s v="16,33"/>
    <s v="16,81"/>
    <s v="4409"/>
    <m/>
    <m/>
    <m/>
    <m/>
    <m/>
    <m/>
    <m/>
    <m/>
    <m/>
    <n v="16.46"/>
    <n v="17862"/>
    <n v="17862"/>
    <x v="4"/>
    <n v="1"/>
    <s v="04:57:42"/>
    <n v="200"/>
    <n v="0"/>
    <n v="280"/>
    <x v="51"/>
    <s v="JUAN FRANCISCO DEL CANTO - CHACOLI"/>
    <x v="7"/>
    <s v="04:57:42"/>
  </r>
  <r>
    <x v="0"/>
    <x v="1"/>
    <n v="80"/>
    <n v="80"/>
    <s v="AD"/>
    <s v="2"/>
    <s v="R"/>
    <s v=""/>
    <s v=""/>
    <m/>
    <s v="ANDRES "/>
    <s v="POBLETE SALCEDO"/>
    <s v="106FS86"/>
    <s v="GARROCHA"/>
    <m/>
    <s v=""/>
    <m/>
    <s v=""/>
    <s v="CHL"/>
    <s v=""/>
    <s v="09:30:00"/>
    <s v="11:09:44"/>
    <s v="11:16:14"/>
    <s v="16,94"/>
    <s v="18,05"/>
    <s v="6374"/>
    <m/>
    <s v="11:46:14"/>
    <s v="13:42:40"/>
    <s v="13:44:24"/>
    <s v="15,23"/>
    <s v="15,46"/>
    <s v="7090"/>
    <m/>
    <s v="14:24:24"/>
    <s v="15:37:27"/>
    <s v="15:40:08"/>
    <s v="15,85"/>
    <s v="16,43"/>
    <s v="4544"/>
    <m/>
    <m/>
    <m/>
    <m/>
    <m/>
    <m/>
    <m/>
    <m/>
    <m/>
    <n v="16.600000000000001"/>
    <n v="18008"/>
    <n v="18008"/>
    <x v="4"/>
    <n v="2"/>
    <s v="05:00:08"/>
    <n v="195"/>
    <n v="-2.4333333333333336"/>
    <n v="272.56666666666666"/>
    <x v="52"/>
    <s v="ANDRES  POBLETE SALCEDO - GARROCHA"/>
    <x v="7"/>
    <s v="04:57:42"/>
  </r>
  <r>
    <x v="0"/>
    <x v="1"/>
    <n v="80"/>
    <n v="80"/>
    <s v="AD"/>
    <s v="3"/>
    <s v="R"/>
    <s v=""/>
    <s v=""/>
    <s v="10063169"/>
    <s v="RAIMUNDO"/>
    <s v="UNDURRAGA MUJICA"/>
    <s v="107KA91"/>
    <s v="KHALMA"/>
    <m/>
    <s v=""/>
    <m/>
    <s v=""/>
    <s v="CHL"/>
    <s v=""/>
    <s v="09:30:00"/>
    <s v="11:22:35"/>
    <s v="11:23:39"/>
    <s v="15,84"/>
    <s v="15,99"/>
    <s v="6819"/>
    <m/>
    <s v="11:53:39"/>
    <s v="13:48:15"/>
    <s v="13:49:20"/>
    <s v="15,56"/>
    <s v="15,71"/>
    <s v="6941"/>
    <m/>
    <s v="14:29:20"/>
    <s v="15:43:44"/>
    <s v="15:46:11"/>
    <s v="15,61"/>
    <s v="16,13"/>
    <s v="4611"/>
    <m/>
    <m/>
    <m/>
    <m/>
    <m/>
    <m/>
    <m/>
    <m/>
    <m/>
    <n v="15.92"/>
    <n v="18371"/>
    <n v="18371"/>
    <x v="4"/>
    <n v="3"/>
    <s v="05:06:11"/>
    <n v="190"/>
    <n v="-8.4833333333333325"/>
    <n v="261.51666666666665"/>
    <x v="53"/>
    <s v="RAIMUNDO UNDURRAGA MUJICA - KHALMA"/>
    <x v="1"/>
    <s v="04:57:42"/>
  </r>
  <r>
    <x v="0"/>
    <x v="1"/>
    <n v="80"/>
    <n v="80"/>
    <s v="AD"/>
    <s v="4"/>
    <s v="R"/>
    <s v=""/>
    <s v=""/>
    <m/>
    <s v="MARIA JOSE"/>
    <s v="QUEZADA"/>
    <s v="107JZ74"/>
    <s v="HL SONJA"/>
    <m/>
    <s v=""/>
    <m/>
    <s v=""/>
    <s v="CHL"/>
    <s v=""/>
    <s v="09:30:00"/>
    <s v="11:20:29"/>
    <s v="11:24:31"/>
    <s v="15,72"/>
    <s v="16,29"/>
    <s v="6871"/>
    <m/>
    <s v="11:54:31"/>
    <s v="13:48:29"/>
    <s v="13:51:25"/>
    <s v="15,4"/>
    <s v="15,79"/>
    <s v="7014"/>
    <m/>
    <s v="14:31:25"/>
    <s v="15:43:49"/>
    <s v="15:46:24"/>
    <s v="16"/>
    <s v="16,57"/>
    <s v="4499"/>
    <m/>
    <m/>
    <m/>
    <m/>
    <m/>
    <m/>
    <m/>
    <m/>
    <m/>
    <n v="16.170000000000002"/>
    <n v="18384"/>
    <n v="18384"/>
    <x v="4"/>
    <n v="4"/>
    <s v="05:06:24"/>
    <n v="185"/>
    <n v="-8.6999999999999993"/>
    <n v="256.3"/>
    <x v="54"/>
    <s v="MARIA JOSE QUEZADA - HL SONJA"/>
    <x v="1"/>
    <s v="04:57:42"/>
  </r>
  <r>
    <x v="0"/>
    <x v="1"/>
    <n v="80"/>
    <n v="80"/>
    <s v="AD"/>
    <s v="5"/>
    <s v="R"/>
    <s v=""/>
    <s v=""/>
    <m/>
    <s v="JOSE IGNACIO"/>
    <s v="POLLONI  VIVERO"/>
    <m/>
    <s v="V-POWER KOSSACK"/>
    <m/>
    <s v=""/>
    <m/>
    <s v=""/>
    <s v="CHL"/>
    <s v=""/>
    <s v="09:30:00"/>
    <s v="11:23:47"/>
    <s v="11:25:30"/>
    <s v="15,58"/>
    <s v="15,82"/>
    <s v="6930"/>
    <m/>
    <s v="11:55:30"/>
    <s v="13:48:18"/>
    <s v="13:51:48"/>
    <s v="15,48"/>
    <s v="15,96"/>
    <s v="6978"/>
    <m/>
    <s v="14:31:48"/>
    <s v="15:46:55"/>
    <s v="15:54:50"/>
    <s v="14,45"/>
    <s v="15,98"/>
    <s v="4982"/>
    <m/>
    <m/>
    <m/>
    <m/>
    <m/>
    <m/>
    <m/>
    <m/>
    <m/>
    <n v="15.91"/>
    <n v="18890"/>
    <n v="18890"/>
    <x v="4"/>
    <n v="7"/>
    <s v="05:14:50"/>
    <n v="170"/>
    <n v="-17.133333333333333"/>
    <n v="232.86666666666667"/>
    <x v="55"/>
    <s v="JOSE IGNACIO POLLONI  VIVERO - V-POWER KOSSACK"/>
    <x v="3"/>
    <s v="04:57:42"/>
  </r>
  <r>
    <x v="0"/>
    <x v="1"/>
    <n v="80"/>
    <n v="80"/>
    <s v="AD"/>
    <s v="6"/>
    <s v="R"/>
    <s v=""/>
    <s v=""/>
    <s v="10222893"/>
    <s v="FELIPE"/>
    <s v="AREVALO"/>
    <m/>
    <s v="FLOR DE PINGO"/>
    <m/>
    <s v=""/>
    <m/>
    <s v=""/>
    <s v="CHL"/>
    <s v=""/>
    <s v="09:30:00"/>
    <s v="11:35:26"/>
    <s v="11:36:58"/>
    <s v="14,18"/>
    <s v="14,35"/>
    <s v="7618"/>
    <m/>
    <s v="12:06:58"/>
    <s v="14:25:51"/>
    <s v="14:27:03"/>
    <s v="12,85"/>
    <s v="12,96"/>
    <s v="8405"/>
    <m/>
    <s v="15:07:03"/>
    <s v="16:25:06"/>
    <s v="16:30:22"/>
    <s v="14,4"/>
    <s v="15,37"/>
    <s v="4999"/>
    <m/>
    <m/>
    <m/>
    <m/>
    <m/>
    <m/>
    <m/>
    <m/>
    <m/>
    <n v="14.02"/>
    <n v="21022"/>
    <n v="21022"/>
    <x v="4"/>
    <n v="9"/>
    <s v="05:50:22"/>
    <n v="160"/>
    <n v="-52.666666666666664"/>
    <n v="187.33333333333334"/>
    <x v="56"/>
    <s v="FELIPE AREVALO - FLOR DE PINGO"/>
    <x v="1"/>
    <s v="04:57:42"/>
  </r>
  <r>
    <x v="0"/>
    <x v="1"/>
    <n v="80"/>
    <n v="80"/>
    <s v="AD"/>
    <s v="7"/>
    <s v="R"/>
    <s v=""/>
    <s v=""/>
    <m/>
    <s v="FRANCISCO "/>
    <s v="VALDEVENITO"/>
    <m/>
    <s v="RAJASTAN"/>
    <m/>
    <s v=""/>
    <m/>
    <s v=""/>
    <s v="CHL"/>
    <s v=""/>
    <s v="09:30:00"/>
    <s v="11:35:51"/>
    <s v="11:37:25"/>
    <s v="14,13"/>
    <s v="14,3"/>
    <s v="7645"/>
    <m/>
    <s v="12:07:25"/>
    <s v="14:31:48"/>
    <s v="14:34:24"/>
    <s v="12,25"/>
    <s v="12,47"/>
    <s v="8819"/>
    <m/>
    <s v="15:14:24"/>
    <s v="16:39:37"/>
    <s v="16:42:39"/>
    <s v="13,6"/>
    <s v="14,08"/>
    <s v="5295"/>
    <m/>
    <m/>
    <m/>
    <m/>
    <m/>
    <m/>
    <m/>
    <m/>
    <m/>
    <n v="13.5"/>
    <n v="21759"/>
    <n v="21759"/>
    <x v="4"/>
    <n v="10"/>
    <s v="06:02:39"/>
    <n v="155"/>
    <n v="-64.95"/>
    <n v="170.05"/>
    <x v="57"/>
    <s v="FRANCISCO  VALDEVENITO - RAJASTAN"/>
    <x v="1"/>
    <s v="04:57:42"/>
  </r>
  <r>
    <x v="0"/>
    <x v="1"/>
    <n v="80"/>
    <n v="80"/>
    <s v="AD"/>
    <s v="8"/>
    <s v="R"/>
    <s v=""/>
    <s v=""/>
    <m/>
    <s v="DIEGO"/>
    <s v="TAGLE GALILEA"/>
    <m/>
    <s v="HELENA"/>
    <m/>
    <s v=""/>
    <m/>
    <s v=""/>
    <s v="CHL"/>
    <s v=""/>
    <s v="09:30:00"/>
    <s v="11:35:49"/>
    <s v="11:43:31"/>
    <s v="13,48"/>
    <s v="14,31"/>
    <s v="8011"/>
    <m/>
    <s v="12:13:31"/>
    <s v="14:32:05"/>
    <s v="14:42:29"/>
    <s v="12,08"/>
    <s v="12,99"/>
    <s v="8938"/>
    <m/>
    <s v="15:22:29"/>
    <s v="16:39:39"/>
    <s v="16:43:05"/>
    <s v="14,89"/>
    <s v="15,55"/>
    <s v="4836"/>
    <m/>
    <m/>
    <m/>
    <m/>
    <m/>
    <m/>
    <m/>
    <m/>
    <m/>
    <n v="14.05"/>
    <n v="21785"/>
    <n v="21785"/>
    <x v="4"/>
    <n v="11"/>
    <s v="06:03:05"/>
    <n v="150"/>
    <n v="-65.38333333333334"/>
    <n v="164.61666666666667"/>
    <x v="58"/>
    <s v="DIEGO TAGLE GALILEA - HELENA"/>
    <x v="1"/>
    <s v="04:57:42"/>
  </r>
  <r>
    <x v="0"/>
    <x v="1"/>
    <n v="80"/>
    <n v="80"/>
    <s v="AD"/>
    <s v="9"/>
    <s v="FTQ"/>
    <s v=""/>
    <s v=""/>
    <m/>
    <s v="JOSE  ELIAS "/>
    <s v="RISHMAWI"/>
    <m/>
    <s v="BAKUR"/>
    <m/>
    <s v=""/>
    <m/>
    <s v=""/>
    <s v="CHL"/>
    <s v=""/>
    <s v="09:30:00"/>
    <s v="11:10:16"/>
    <s v="11:17:58"/>
    <s v="16,67"/>
    <s v="17,95"/>
    <s v="6478"/>
    <m/>
    <s v="11:47:58"/>
    <s v="13:42:46"/>
    <s v="14:03:36"/>
    <s v="13,27"/>
    <s v="15,68"/>
    <s v="8138"/>
    <s v="DSQ ME"/>
    <m/>
    <m/>
    <m/>
    <m/>
    <m/>
    <m/>
    <m/>
    <m/>
    <m/>
    <m/>
    <m/>
    <m/>
    <m/>
    <m/>
    <m/>
    <n v="16.739999999999998"/>
    <n v="14616"/>
    <s v="NA"/>
    <x v="4"/>
    <s v="NA"/>
    <s v="NA"/>
    <n v="0"/>
    <e v="#VALUE!"/>
    <n v="0"/>
    <x v="59"/>
    <s v="JOSE  ELIAS  RISHMAWI - BAKUR"/>
    <x v="4"/>
    <s v="04:57:42"/>
  </r>
  <r>
    <x v="0"/>
    <x v="1"/>
    <n v="80"/>
    <n v="80"/>
    <s v="AD"/>
    <s v="10"/>
    <s v="FTQ"/>
    <s v=""/>
    <s v=""/>
    <m/>
    <s v="JORGE"/>
    <s v="ESPARZA POBLETE"/>
    <s v="107KD24"/>
    <s v="HF EDIPO"/>
    <m/>
    <s v=""/>
    <m/>
    <s v=""/>
    <s v="CHL"/>
    <s v=""/>
    <s v="09:30:00"/>
    <s v="11:18:39"/>
    <s v="11:27:52"/>
    <s v="15,27"/>
    <s v="16,57"/>
    <s v="7072"/>
    <m/>
    <s v="11:57:52"/>
    <s v=""/>
    <s v=""/>
    <s v=""/>
    <s v=""/>
    <s v=""/>
    <s v="RET"/>
    <m/>
    <m/>
    <m/>
    <m/>
    <m/>
    <m/>
    <m/>
    <m/>
    <m/>
    <m/>
    <m/>
    <m/>
    <m/>
    <m/>
    <m/>
    <n v="16.57"/>
    <n v="7072"/>
    <s v="NA"/>
    <x v="4"/>
    <s v="NA"/>
    <s v="NA"/>
    <n v="0"/>
    <e v="#VALUE!"/>
    <n v="0"/>
    <x v="60"/>
    <s v="JORGE ESPARZA POBLETE - HF EDIPO"/>
    <x v="7"/>
    <s v="04:57:42"/>
  </r>
  <r>
    <x v="0"/>
    <x v="1"/>
    <n v="80"/>
    <n v="80"/>
    <s v="AD"/>
    <s v="11"/>
    <s v="FTQ"/>
    <s v=""/>
    <s v=""/>
    <s v="10078544"/>
    <s v="MAURICIO"/>
    <s v="GONZALEZ"/>
    <m/>
    <s v="POZO BRUJO CUYEN"/>
    <m/>
    <s v=""/>
    <m/>
    <s v=""/>
    <s v="CHL"/>
    <s v=""/>
    <s v="09:30:00"/>
    <s v="11:18:37"/>
    <s v="11:23:35"/>
    <s v="15,85"/>
    <s v="16,57"/>
    <s v="6815"/>
    <m/>
    <s v="11:53:35"/>
    <s v=""/>
    <s v=""/>
    <s v=""/>
    <s v=""/>
    <s v=""/>
    <s v="FTQ GA"/>
    <m/>
    <m/>
    <m/>
    <m/>
    <m/>
    <m/>
    <m/>
    <m/>
    <m/>
    <m/>
    <m/>
    <m/>
    <m/>
    <m/>
    <m/>
    <n v="16.57"/>
    <n v="6815"/>
    <s v="NA"/>
    <x v="4"/>
    <s v="NA"/>
    <s v="NA"/>
    <n v="0"/>
    <e v="#VALUE!"/>
    <n v="0"/>
    <x v="34"/>
    <s v="MAURICIO GONZALEZ - POZO BRUJO CUYEN"/>
    <x v="7"/>
    <s v="04:57:42"/>
  </r>
  <r>
    <x v="0"/>
    <x v="1"/>
    <n v="80"/>
    <n v="80"/>
    <s v="AD"/>
    <s v="12"/>
    <s v="FTQ"/>
    <s v=""/>
    <s v=""/>
    <s v="10048648"/>
    <s v="VICTOR"/>
    <s v="RIOS SALAS"/>
    <s v="105QS15"/>
    <s v="CHISPEZA"/>
    <m/>
    <s v=""/>
    <m/>
    <s v=""/>
    <s v="CHL"/>
    <s v=""/>
    <s v="09:30:00"/>
    <s v="11:10:21"/>
    <s v="11:25:35"/>
    <s v="15,57"/>
    <s v="17,94"/>
    <s v="6935"/>
    <s v="FTQ OT"/>
    <m/>
    <m/>
    <m/>
    <m/>
    <m/>
    <m/>
    <m/>
    <m/>
    <m/>
    <m/>
    <m/>
    <m/>
    <m/>
    <m/>
    <m/>
    <m/>
    <m/>
    <m/>
    <m/>
    <m/>
    <m/>
    <m/>
    <n v="17.940000000000001"/>
    <n v="6935"/>
    <s v="NA"/>
    <x v="4"/>
    <s v="NA"/>
    <s v="NA"/>
    <n v="0"/>
    <e v="#VALUE!"/>
    <n v="0"/>
    <x v="61"/>
    <s v="VICTOR RIOS SALAS - CHISPEZA"/>
    <x v="1"/>
    <s v="04:57:42"/>
  </r>
  <r>
    <x v="0"/>
    <x v="1"/>
    <n v="80"/>
    <n v="80"/>
    <s v="YR"/>
    <s v="1"/>
    <s v="R"/>
    <s v=""/>
    <s v=""/>
    <s v="10108052"/>
    <s v="VICENTE"/>
    <s v="MAYOL Larrain"/>
    <m/>
    <s v="COUGAR"/>
    <m/>
    <s v=""/>
    <m/>
    <s v=""/>
    <s v="CHL"/>
    <s v=""/>
    <s v="09:30:00"/>
    <s v="11:23:43"/>
    <s v="11:25:53"/>
    <s v="15,53"/>
    <s v="15,83"/>
    <s v="6954"/>
    <m/>
    <s v="11:55:53"/>
    <s v="13:48:24"/>
    <s v="13:50:16"/>
    <s v="15,74"/>
    <s v="16"/>
    <s v="6863"/>
    <m/>
    <s v="14:30:16"/>
    <s v="15:44:00"/>
    <s v="15:46:30"/>
    <s v="15,74"/>
    <s v="16,28"/>
    <s v="4574"/>
    <m/>
    <m/>
    <m/>
    <m/>
    <m/>
    <m/>
    <m/>
    <m/>
    <m/>
    <n v="16"/>
    <n v="18391"/>
    <n v="18391"/>
    <x v="5"/>
    <n v="5"/>
    <s v="05:06:31"/>
    <n v="180"/>
    <n v="-8.8166666666666664"/>
    <n v="251.18333333333334"/>
    <x v="45"/>
    <s v="VICENTE MAYOL LARRAIN - COUGAR"/>
    <x v="5"/>
    <s v="04:57:42"/>
  </r>
  <r>
    <x v="0"/>
    <x v="1"/>
    <n v="80"/>
    <n v="80"/>
    <s v="YR"/>
    <s v="2"/>
    <s v="R"/>
    <s v=""/>
    <s v=""/>
    <s v="10155174"/>
    <s v="CONSUELO"/>
    <s v="MARCHANT CARDENAS"/>
    <m/>
    <s v="ALCAZAR PRAGA"/>
    <m/>
    <s v=""/>
    <m/>
    <s v=""/>
    <s v="CHL"/>
    <s v=""/>
    <s v="09:30:00"/>
    <s v="11:23:49"/>
    <s v="11:25:45"/>
    <s v="15,55"/>
    <s v="15,81"/>
    <s v="6946"/>
    <m/>
    <s v="11:55:45"/>
    <s v="13:48:35"/>
    <s v="13:50:45"/>
    <s v="15,65"/>
    <s v="15,95"/>
    <s v="6900"/>
    <m/>
    <s v="14:30:45"/>
    <s v="15:44:03"/>
    <s v="15:46:34"/>
    <s v="15,83"/>
    <s v="16,37"/>
    <s v="4549"/>
    <m/>
    <m/>
    <m/>
    <m/>
    <m/>
    <m/>
    <m/>
    <m/>
    <m/>
    <n v="16"/>
    <n v="18394"/>
    <n v="18394"/>
    <x v="5"/>
    <n v="6"/>
    <s v="05:06:34"/>
    <n v="175"/>
    <n v="-8.8666666666666671"/>
    <n v="246.13333333333333"/>
    <x v="44"/>
    <s v="CONSUELO MARCHANT CARDENAS - ALCAZAR PRAGA"/>
    <x v="1"/>
    <s v="04:57:42"/>
  </r>
  <r>
    <x v="0"/>
    <x v="1"/>
    <n v="80"/>
    <n v="80"/>
    <s v="YR"/>
    <s v="3"/>
    <s v="R"/>
    <s v=""/>
    <s v=""/>
    <m/>
    <s v="INES "/>
    <s v="ALAMOS"/>
    <s v="106CV86"/>
    <s v="AO TORUK"/>
    <m/>
    <s v=""/>
    <m/>
    <s v=""/>
    <s v="CHL"/>
    <s v=""/>
    <s v="09:30:00"/>
    <s v="11:40:05"/>
    <s v="11:43:00"/>
    <s v="13,53"/>
    <s v="13,84"/>
    <s v="7980"/>
    <m/>
    <s v="12:13:00"/>
    <s v="14:25:23"/>
    <s v="14:27:27"/>
    <s v="13,39"/>
    <s v="13,6"/>
    <s v="8068"/>
    <m/>
    <s v="15:07:27"/>
    <s v="16:24:31"/>
    <s v="16:28:14"/>
    <s v="14,85"/>
    <s v="15,57"/>
    <s v="4847"/>
    <m/>
    <m/>
    <m/>
    <m/>
    <m/>
    <m/>
    <m/>
    <m/>
    <m/>
    <n v="14.14"/>
    <n v="20894"/>
    <n v="20894"/>
    <x v="5"/>
    <n v="8"/>
    <s v="05:48:14"/>
    <n v="165"/>
    <n v="-50.533333333333331"/>
    <n v="194.46666666666667"/>
    <x v="62"/>
    <s v="INES  ALAMOS - AO TORUK"/>
    <x v="1"/>
    <s v="04:57:42"/>
  </r>
  <r>
    <x v="0"/>
    <x v="1"/>
    <n v="40"/>
    <n v="40"/>
    <s v="AD"/>
    <s v="1"/>
    <s v="R"/>
    <s v=""/>
    <s v=""/>
    <m/>
    <s v="SEBASTIAN"/>
    <s v="IRRIBARRA CONA"/>
    <m/>
    <s v="URRACA"/>
    <m/>
    <s v=""/>
    <m/>
    <s v=""/>
    <s v="CHL"/>
    <s v=""/>
    <s v="11:00:00"/>
    <s v="12:07:50"/>
    <s v="12:12:53"/>
    <s v="16,46"/>
    <s v="17,69"/>
    <s v="4373"/>
    <m/>
    <s v="12:52:53"/>
    <s v="13:55:04"/>
    <s v="14:02:10"/>
    <s v="17,32"/>
    <s v="19,3"/>
    <s v="4157"/>
    <m/>
    <m/>
    <m/>
    <m/>
    <m/>
    <m/>
    <m/>
    <m/>
    <m/>
    <m/>
    <m/>
    <m/>
    <m/>
    <m/>
    <m/>
    <m/>
    <n v="18.46"/>
    <n v="8530"/>
    <n v="8530"/>
    <x v="6"/>
    <n v="1"/>
    <s v="02:22:10"/>
    <n v="200"/>
    <n v="0"/>
    <n v="240"/>
    <x v="63"/>
    <s v="SEBASTIAN IRRIBARRA CONA - URRACA"/>
    <x v="8"/>
    <s v="02:22:10"/>
  </r>
  <r>
    <x v="0"/>
    <x v="1"/>
    <n v="40"/>
    <n v="40"/>
    <s v="AD"/>
    <s v="2"/>
    <s v="R"/>
    <s v=""/>
    <s v=""/>
    <m/>
    <s v="MARIA"/>
    <s v="RISHMAWI"/>
    <m/>
    <s v="MAÑIO"/>
    <m/>
    <s v=""/>
    <m/>
    <s v=""/>
    <s v="CHL"/>
    <s v=""/>
    <s v="11:00:00"/>
    <s v="12:14:18"/>
    <s v="12:16:13"/>
    <s v="15,74"/>
    <s v="16,15"/>
    <s v="4573"/>
    <m/>
    <s v="12:56:13"/>
    <s v="14:00:41"/>
    <s v="14:02:56"/>
    <s v="17,99"/>
    <s v="18,61"/>
    <s v="4003"/>
    <m/>
    <m/>
    <m/>
    <m/>
    <m/>
    <m/>
    <m/>
    <m/>
    <m/>
    <m/>
    <m/>
    <m/>
    <m/>
    <m/>
    <m/>
    <m/>
    <n v="17.3"/>
    <n v="8576"/>
    <n v="8576"/>
    <x v="6"/>
    <n v="2"/>
    <s v="02:22:56"/>
    <n v="195"/>
    <n v="-0.76666666666666672"/>
    <n v="234.23333333333332"/>
    <x v="64"/>
    <s v="MARIA RISHMAWI - MAÑIO"/>
    <x v="1"/>
    <s v="02:22:10"/>
  </r>
  <r>
    <x v="0"/>
    <x v="1"/>
    <n v="40"/>
    <n v="40"/>
    <s v="AD"/>
    <s v="3"/>
    <s v="R"/>
    <s v=""/>
    <s v=""/>
    <m/>
    <s v="SERGIO"/>
    <s v="ULLOA C"/>
    <m/>
    <s v="OPHELIA"/>
    <m/>
    <s v=""/>
    <m/>
    <s v=""/>
    <s v="CHL"/>
    <s v=""/>
    <s v="11:00:00"/>
    <s v="12:04:59"/>
    <s v="12:12:59"/>
    <s v="16,44"/>
    <s v="18,47"/>
    <s v="4379"/>
    <m/>
    <s v="12:52:59"/>
    <s v="13:54:01"/>
    <s v="14:03:16"/>
    <s v="17,07"/>
    <s v="19,66"/>
    <s v="4217"/>
    <m/>
    <m/>
    <m/>
    <m/>
    <m/>
    <m/>
    <m/>
    <m/>
    <m/>
    <m/>
    <m/>
    <m/>
    <m/>
    <m/>
    <m/>
    <m/>
    <n v="19.05"/>
    <n v="8596"/>
    <n v="8596"/>
    <x v="6"/>
    <n v="3"/>
    <s v="02:23:16"/>
    <n v="190"/>
    <n v="-1.1000000000000001"/>
    <n v="228.9"/>
    <x v="65"/>
    <s v="SERGIO ULLOA C - OPHELIA"/>
    <x v="0"/>
    <s v="02:22:10"/>
  </r>
  <r>
    <x v="0"/>
    <x v="1"/>
    <n v="40"/>
    <n v="40"/>
    <s v="AD"/>
    <s v="4"/>
    <s v="R"/>
    <s v=""/>
    <s v=""/>
    <m/>
    <s v="PEDRO "/>
    <s v="BALMACEDA TAGLE"/>
    <m/>
    <s v="JHAKIM"/>
    <m/>
    <s v=""/>
    <m/>
    <s v=""/>
    <s v="CHL"/>
    <s v=""/>
    <s v="11:00:00"/>
    <s v="12:11:10"/>
    <s v="12:14:59"/>
    <s v="16"/>
    <s v="16,86"/>
    <s v="4499"/>
    <m/>
    <s v="12:54:59"/>
    <s v="14:00:36"/>
    <s v="14:03:37"/>
    <s v="17,48"/>
    <s v="18,29"/>
    <s v="4118"/>
    <m/>
    <m/>
    <m/>
    <m/>
    <m/>
    <m/>
    <m/>
    <m/>
    <m/>
    <m/>
    <m/>
    <m/>
    <m/>
    <m/>
    <m/>
    <m/>
    <n v="17.55"/>
    <n v="8617"/>
    <n v="8617"/>
    <x v="6"/>
    <n v="4"/>
    <s v="02:23:37"/>
    <n v="185"/>
    <n v="-1.45"/>
    <n v="223.55"/>
    <x v="66"/>
    <s v="PEDRO  BALMACEDA TAGLE - JHAKIM"/>
    <x v="1"/>
    <s v="02:22:10"/>
  </r>
  <r>
    <x v="0"/>
    <x v="1"/>
    <n v="40"/>
    <n v="40"/>
    <s v="AD"/>
    <s v="5"/>
    <s v="R"/>
    <s v=""/>
    <s v=""/>
    <s v="10036576"/>
    <s v="RENI "/>
    <s v="MULLER"/>
    <m/>
    <s v="BENU"/>
    <m/>
    <s v=""/>
    <m/>
    <s v=""/>
    <s v="CHL"/>
    <s v=""/>
    <s v="11:00:00"/>
    <s v="12:11:04"/>
    <s v="12:15:03"/>
    <s v="15,99"/>
    <s v="16,89"/>
    <s v="4503"/>
    <m/>
    <s v="12:55:03"/>
    <s v="14:00:31"/>
    <s v="14:03:55"/>
    <s v="17,42"/>
    <s v="18,33"/>
    <s v="4132"/>
    <m/>
    <m/>
    <m/>
    <m/>
    <m/>
    <m/>
    <m/>
    <m/>
    <m/>
    <m/>
    <m/>
    <m/>
    <m/>
    <m/>
    <m/>
    <m/>
    <n v="17.579999999999998"/>
    <n v="8635"/>
    <n v="8635"/>
    <x v="6"/>
    <n v="5"/>
    <s v="02:23:55"/>
    <n v="180"/>
    <n v="-1.75"/>
    <n v="218.25"/>
    <x v="67"/>
    <s v="RENI  MULLER - BENU"/>
    <x v="1"/>
    <s v="02:22:10"/>
  </r>
  <r>
    <x v="0"/>
    <x v="1"/>
    <n v="40"/>
    <n v="40"/>
    <s v="AD"/>
    <s v="6"/>
    <s v="R"/>
    <s v=""/>
    <s v=""/>
    <m/>
    <s v="CAMILA"/>
    <s v="QUEZADAS"/>
    <m/>
    <s v="KUMRAM"/>
    <m/>
    <s v=""/>
    <m/>
    <s v=""/>
    <s v="CHL"/>
    <s v=""/>
    <s v="11:00:00"/>
    <s v="12:11:06"/>
    <s v="12:15:16"/>
    <s v="15,94"/>
    <s v="16,88"/>
    <s v="4516"/>
    <m/>
    <s v="12:55:16"/>
    <s v="14:00:34"/>
    <s v="14:05:42"/>
    <s v="17,04"/>
    <s v="18,38"/>
    <s v="4226"/>
    <m/>
    <m/>
    <m/>
    <m/>
    <m/>
    <m/>
    <m/>
    <m/>
    <m/>
    <m/>
    <m/>
    <m/>
    <m/>
    <m/>
    <m/>
    <m/>
    <n v="17.600000000000001"/>
    <n v="8742"/>
    <n v="8742"/>
    <x v="6"/>
    <n v="7"/>
    <s v="02:25:42"/>
    <n v="170"/>
    <n v="-3.5333333333333332"/>
    <n v="206.46666666666667"/>
    <x v="68"/>
    <s v="CAMILA QUEZADAS - KUMRAM"/>
    <x v="1"/>
    <s v="02:22:10"/>
  </r>
  <r>
    <x v="0"/>
    <x v="1"/>
    <n v="40"/>
    <n v="40"/>
    <s v="AD"/>
    <s v="7"/>
    <s v="R"/>
    <s v=""/>
    <s v=""/>
    <s v="10169490"/>
    <s v="GABRIEL AGUSTIN"/>
    <s v="ALMARA"/>
    <m/>
    <s v="ALCAZAR CLASICO"/>
    <m/>
    <s v=""/>
    <m/>
    <s v=""/>
    <s v="CHL"/>
    <s v=""/>
    <s v="11:00:00"/>
    <s v="12:14:20"/>
    <s v="12:18:20"/>
    <s v="15,32"/>
    <s v="16,14"/>
    <s v="4700"/>
    <m/>
    <s v="12:58:20"/>
    <s v="14:04:09"/>
    <s v="14:09:30"/>
    <s v="16,86"/>
    <s v="18,23"/>
    <s v="4270"/>
    <m/>
    <m/>
    <m/>
    <m/>
    <m/>
    <m/>
    <m/>
    <m/>
    <m/>
    <m/>
    <m/>
    <m/>
    <m/>
    <m/>
    <m/>
    <m/>
    <n v="17.12"/>
    <n v="8970"/>
    <n v="8970"/>
    <x v="6"/>
    <n v="10"/>
    <s v="02:29:30"/>
    <n v="155"/>
    <n v="-7.333333333333333"/>
    <n v="187.66666666666666"/>
    <x v="69"/>
    <s v="GABRIEL AGUSTIN ALMARA - ALCAZAR CLASICO"/>
    <x v="1"/>
    <s v="02:22:10"/>
  </r>
  <r>
    <x v="0"/>
    <x v="1"/>
    <n v="40"/>
    <n v="40"/>
    <s v="AD"/>
    <s v="8"/>
    <s v="R"/>
    <s v=""/>
    <s v=""/>
    <s v="10118325"/>
    <s v="MATIAS"/>
    <s v="ALAMOS"/>
    <s v="105UU64"/>
    <s v="CL KATANA"/>
    <m/>
    <s v=""/>
    <m/>
    <s v=""/>
    <s v="CHL"/>
    <s v=""/>
    <s v="11:00:00"/>
    <s v="12:19:17"/>
    <s v="12:22:33"/>
    <s v="14,54"/>
    <s v="15,14"/>
    <s v="4953"/>
    <m/>
    <s v="13:02:33"/>
    <s v="14:16:07"/>
    <s v="14:19:59"/>
    <s v="15,5"/>
    <s v="16,31"/>
    <s v="4646"/>
    <m/>
    <m/>
    <m/>
    <m/>
    <m/>
    <m/>
    <m/>
    <m/>
    <m/>
    <m/>
    <m/>
    <m/>
    <m/>
    <m/>
    <m/>
    <m/>
    <n v="15.7"/>
    <n v="9599"/>
    <n v="9599"/>
    <x v="6"/>
    <n v="11"/>
    <s v="02:39:59"/>
    <n v="150"/>
    <n v="-17.816666666666666"/>
    <n v="172.18333333333334"/>
    <x v="70"/>
    <s v="MATIAS ALAMOS - CL KATANA"/>
    <x v="8"/>
    <s v="02:22:10"/>
  </r>
  <r>
    <x v="0"/>
    <x v="1"/>
    <n v="40"/>
    <n v="40"/>
    <s v="AD"/>
    <s v="9"/>
    <s v="R"/>
    <s v=""/>
    <s v=""/>
    <s v="10035755"/>
    <s v="CARLOS"/>
    <s v="LETELIER SIVORI"/>
    <m/>
    <s v="CL DALYAT KINNDAH"/>
    <m/>
    <s v=""/>
    <m/>
    <s v=""/>
    <s v="CHL"/>
    <s v=""/>
    <s v="11:00:00"/>
    <s v="12:19:19"/>
    <s v="12:22:39"/>
    <s v="14,52"/>
    <s v="15,13"/>
    <s v="4959"/>
    <m/>
    <s v="13:02:39"/>
    <s v="14:16:38"/>
    <s v="14:20:20"/>
    <s v="15,45"/>
    <s v="16,22"/>
    <s v="4661"/>
    <m/>
    <m/>
    <m/>
    <m/>
    <m/>
    <m/>
    <m/>
    <m/>
    <m/>
    <m/>
    <m/>
    <m/>
    <m/>
    <m/>
    <m/>
    <m/>
    <n v="15.66"/>
    <n v="9620"/>
    <n v="9620"/>
    <x v="6"/>
    <n v="12"/>
    <s v="02:40:20"/>
    <n v="145"/>
    <n v="-18.166666666666668"/>
    <n v="166.83333333333334"/>
    <x v="71"/>
    <s v="CARLOS LETELIER SIVORI - CL DALYAT KINNDAH"/>
    <x v="1"/>
    <s v="02:22:10"/>
  </r>
  <r>
    <x v="0"/>
    <x v="1"/>
    <n v="40"/>
    <n v="40"/>
    <s v="AD"/>
    <s v="10"/>
    <s v="FTQ"/>
    <s v=""/>
    <s v=""/>
    <m/>
    <s v="RICARDO"/>
    <s v="ALMARA"/>
    <m/>
    <s v="ALCAZAR BOLCHEVIQUE"/>
    <m/>
    <s v=""/>
    <m/>
    <s v=""/>
    <s v="CHL"/>
    <s v=""/>
    <s v="11:00:00"/>
    <s v="12:14:23"/>
    <s v="12:18:24"/>
    <s v="15,31"/>
    <s v="16,13"/>
    <s v="4704"/>
    <m/>
    <s v="12:58:24"/>
    <s v="14:04:10"/>
    <s v="14:09:33"/>
    <s v="16,87"/>
    <s v="18,25"/>
    <s v="4269"/>
    <s v="FTQ GA"/>
    <m/>
    <m/>
    <m/>
    <m/>
    <m/>
    <m/>
    <m/>
    <m/>
    <m/>
    <m/>
    <m/>
    <m/>
    <m/>
    <m/>
    <m/>
    <n v="17.12"/>
    <n v="8973"/>
    <s v="NA"/>
    <x v="6"/>
    <s v="NA"/>
    <s v="NA"/>
    <n v="0"/>
    <e v="#VALUE!"/>
    <n v="0"/>
    <x v="72"/>
    <s v="RICARDO ALMARA - ALCAZAR BOLCHEVIQUE"/>
    <x v="1"/>
    <s v="02:22:10"/>
  </r>
  <r>
    <x v="0"/>
    <x v="1"/>
    <n v="40"/>
    <n v="40"/>
    <s v="AD"/>
    <s v="11"/>
    <s v="FTQ"/>
    <s v=""/>
    <s v=""/>
    <s v="10154327"/>
    <s v="ANDRES"/>
    <s v="VELASQUEZ"/>
    <m/>
    <s v="fiestera"/>
    <m/>
    <s v=""/>
    <m/>
    <s v=""/>
    <s v="CHL"/>
    <s v=""/>
    <s v="11:00:00"/>
    <s v="12:18:32"/>
    <s v="12:20:30"/>
    <s v="14,91"/>
    <s v="15,28"/>
    <s v="4830"/>
    <m/>
    <s v="13:00:30"/>
    <s v="14:12:51"/>
    <s v="14:15:01"/>
    <s v="16,1"/>
    <s v="16,59"/>
    <s v="4471"/>
    <s v="FTQ GA"/>
    <m/>
    <m/>
    <m/>
    <m/>
    <m/>
    <m/>
    <m/>
    <m/>
    <m/>
    <m/>
    <m/>
    <m/>
    <m/>
    <m/>
    <m/>
    <n v="15.91"/>
    <n v="9301"/>
    <s v="NA"/>
    <x v="6"/>
    <s v="NA"/>
    <s v="NA"/>
    <n v="0"/>
    <e v="#VALUE!"/>
    <n v="0"/>
    <x v="73"/>
    <s v="ANDRES VELASQUEZ - FIESTERA"/>
    <x v="1"/>
    <s v="02:22:10"/>
  </r>
  <r>
    <x v="0"/>
    <x v="1"/>
    <n v="40"/>
    <n v="40"/>
    <s v="AD"/>
    <s v="12"/>
    <s v="FTQ"/>
    <s v=""/>
    <s v=""/>
    <m/>
    <s v="ANDREA"/>
    <s v="VARGAS"/>
    <m/>
    <s v="ALCAZAR KEVIRA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4"/>
    <s v="ANDREA VARGAS - ALCAZAR KEVIRA"/>
    <x v="1"/>
    <s v="02:22:10"/>
  </r>
  <r>
    <x v="0"/>
    <x v="1"/>
    <n v="40"/>
    <n v="40"/>
    <s v="AD"/>
    <s v="13"/>
    <s v="FTQ"/>
    <s v=""/>
    <s v=""/>
    <m/>
    <s v="LINDA"/>
    <s v="SCHUNEMANN"/>
    <m/>
    <s v="KEVIRA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5"/>
    <s v="LINDA SCHUNEMANN - KEVIRA"/>
    <x v="1"/>
    <s v="02:22:10"/>
  </r>
  <r>
    <x v="0"/>
    <x v="1"/>
    <n v="40"/>
    <n v="40"/>
    <s v="AD"/>
    <s v="14"/>
    <s v="FTQ"/>
    <s v=""/>
    <s v=""/>
    <m/>
    <s v="JUAN PABLO "/>
    <s v="THOMSEN"/>
    <m/>
    <s v="CORAJE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6"/>
    <s v="JUAN PABLO  THOMSEN - CORAJE"/>
    <x v="1"/>
    <s v="02:22:10"/>
  </r>
  <r>
    <x v="0"/>
    <x v="1"/>
    <n v="40"/>
    <n v="40"/>
    <s v="AD"/>
    <s v="15"/>
    <s v="FTQ"/>
    <s v=""/>
    <s v=""/>
    <m/>
    <s v="ANGIE"/>
    <s v="ONATE PRIETO"/>
    <m/>
    <s v="COSACO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77"/>
    <s v="ANGIE ONATE PRIETO - COSACO"/>
    <x v="1"/>
    <s v="02:22:10"/>
  </r>
  <r>
    <x v="0"/>
    <x v="1"/>
    <n v="40"/>
    <n v="40"/>
    <s v="YR"/>
    <s v="1"/>
    <s v="R"/>
    <s v=""/>
    <s v=""/>
    <m/>
    <s v="EMMA"/>
    <s v="LETELIER"/>
    <m/>
    <s v="CL ANATOLIA"/>
    <m/>
    <s v=""/>
    <m/>
    <s v=""/>
    <s v="CHL"/>
    <s v=""/>
    <s v="11:00:00"/>
    <s v="12:13:13"/>
    <s v="12:18:42"/>
    <s v="15,24"/>
    <s v="16,39"/>
    <s v="4723"/>
    <m/>
    <s v="12:58:42"/>
    <s v="14:00:01"/>
    <s v="14:05:32"/>
    <s v="17,96"/>
    <s v="19,57"/>
    <s v="4009"/>
    <m/>
    <m/>
    <m/>
    <m/>
    <m/>
    <m/>
    <m/>
    <m/>
    <m/>
    <m/>
    <m/>
    <m/>
    <m/>
    <m/>
    <m/>
    <m/>
    <n v="17.84"/>
    <n v="8732"/>
    <n v="8732"/>
    <x v="7"/>
    <n v="6"/>
    <s v="02:25:32"/>
    <n v="175"/>
    <n v="-3.3666666666666667"/>
    <n v="211.63333333333333"/>
    <x v="78"/>
    <s v="EMMA LETELIER - CL ANATOLIA"/>
    <x v="8"/>
    <s v="02:22:10"/>
  </r>
  <r>
    <x v="0"/>
    <x v="1"/>
    <n v="40"/>
    <n v="40"/>
    <s v="YR"/>
    <s v="2"/>
    <s v="R"/>
    <s v=""/>
    <s v=""/>
    <m/>
    <s v="OLIVIA"/>
    <s v="ALAMOS"/>
    <m/>
    <s v="WAFIK"/>
    <m/>
    <s v=""/>
    <m/>
    <s v=""/>
    <s v="CHL"/>
    <s v=""/>
    <s v="11:00:00"/>
    <s v="12:13:12"/>
    <s v="12:22:35"/>
    <s v="14,53"/>
    <s v="16,39"/>
    <s v="4956"/>
    <m/>
    <s v="13:02:35"/>
    <s v="13:59:57"/>
    <s v="14:08:40"/>
    <s v="18,16"/>
    <s v="20,92"/>
    <s v="3965"/>
    <m/>
    <m/>
    <m/>
    <m/>
    <m/>
    <m/>
    <m/>
    <m/>
    <m/>
    <m/>
    <m/>
    <m/>
    <m/>
    <m/>
    <m/>
    <m/>
    <n v="18.38"/>
    <n v="8921"/>
    <n v="8921"/>
    <x v="7"/>
    <n v="8"/>
    <s v="02:28:41"/>
    <n v="165"/>
    <n v="-6.5166666666666666"/>
    <n v="198.48333333333332"/>
    <x v="79"/>
    <s v="OLIVIA ALAMOS - WAFIK"/>
    <x v="8"/>
    <s v="02:22:10"/>
  </r>
  <r>
    <x v="0"/>
    <x v="1"/>
    <n v="40"/>
    <n v="40"/>
    <s v="YR"/>
    <s v="3"/>
    <s v="R"/>
    <s v=""/>
    <s v=""/>
    <m/>
    <s v="VALENTINA"/>
    <s v="LETELIER"/>
    <m/>
    <s v="PERSEVERANCIA PETETE"/>
    <m/>
    <s v=""/>
    <m/>
    <s v=""/>
    <s v="CHL"/>
    <s v=""/>
    <s v="11:00:00"/>
    <s v="12:13:03"/>
    <s v="12:20:01"/>
    <s v="15"/>
    <s v="16,42"/>
    <s v="4801"/>
    <m/>
    <s v="13:00:01"/>
    <s v="13:59:54"/>
    <s v="14:09:20"/>
    <s v="17,31"/>
    <s v="20,03"/>
    <s v="4160"/>
    <m/>
    <m/>
    <m/>
    <m/>
    <m/>
    <m/>
    <m/>
    <m/>
    <m/>
    <m/>
    <m/>
    <m/>
    <m/>
    <m/>
    <m/>
    <m/>
    <n v="18.05"/>
    <n v="8961"/>
    <n v="8961"/>
    <x v="7"/>
    <n v="9"/>
    <s v="02:29:21"/>
    <n v="160"/>
    <n v="-7.1833333333333336"/>
    <n v="192.81666666666666"/>
    <x v="80"/>
    <s v="VALENTINA LETELIER - PERSEVERANCIA PETETE"/>
    <x v="8"/>
    <s v="02:22:10"/>
  </r>
  <r>
    <x v="1"/>
    <x v="0"/>
    <n v="120"/>
    <n v="120"/>
    <s v="AD"/>
    <s v="1"/>
    <s v="R"/>
    <s v=""/>
    <s v=""/>
    <s v="10105805"/>
    <s v="FRANCISCO "/>
    <s v="EGUIGUREN VALDÉS"/>
    <s v="105QS15"/>
    <s v="CHISPEZA"/>
    <m/>
    <s v=""/>
    <m/>
    <s v=""/>
    <s v="CHL"/>
    <s v=""/>
    <s v="19,22"/>
    <s v="7492"/>
    <m/>
    <s v="00:04:38"/>
    <s v="20,41"/>
    <s v="5292"/>
    <m/>
    <s v="00:03:08"/>
    <s v="17,47"/>
    <s v="6182"/>
    <m/>
    <s v="00:09:39"/>
    <s v="17,78"/>
    <s v="4049"/>
    <m/>
    <s v="00:18:06"/>
    <m/>
    <m/>
    <m/>
    <m/>
    <m/>
    <m/>
    <m/>
    <m/>
    <m/>
    <m/>
    <m/>
    <m/>
    <m/>
    <n v="18.77"/>
    <n v="23015"/>
    <n v="23015"/>
    <x v="0"/>
    <n v="1"/>
    <s v="06:23:35"/>
    <n v="200"/>
    <n v="0"/>
    <n v="320"/>
    <x v="81"/>
    <s v="FRANCISCO  EGUIGUREN VALDÉS - CHISPEZA"/>
    <x v="4"/>
    <s v="06:23:35"/>
  </r>
  <r>
    <x v="1"/>
    <x v="0"/>
    <n v="120"/>
    <n v="120"/>
    <s v="AD"/>
    <s v="2"/>
    <s v="R"/>
    <s v=""/>
    <s v=""/>
    <s v="10030149"/>
    <s v="PEDRO PABLO "/>
    <s v="GÓMEZ MARTÍNEZ"/>
    <s v="106LO96"/>
    <s v="AS VIOLA"/>
    <m/>
    <s v=""/>
    <m/>
    <s v=""/>
    <s v="CHL"/>
    <s v=""/>
    <s v="19,49"/>
    <s v="7390"/>
    <m/>
    <s v="00:02:59"/>
    <s v="18,82"/>
    <s v="5739"/>
    <m/>
    <s v="00:05:20"/>
    <s v="16,39"/>
    <s v="6591"/>
    <m/>
    <s v="00:04:45"/>
    <s v="18,17"/>
    <s v="3962"/>
    <m/>
    <s v="00:07:33"/>
    <m/>
    <m/>
    <m/>
    <m/>
    <m/>
    <m/>
    <m/>
    <m/>
    <m/>
    <m/>
    <m/>
    <m/>
    <m/>
    <n v="18.239999999999998"/>
    <n v="23682"/>
    <n v="23682"/>
    <x v="0"/>
    <n v="2"/>
    <s v="06:34:42"/>
    <n v="195"/>
    <n v="-11.116666666666667"/>
    <n v="303.88333333333333"/>
    <x v="10"/>
    <s v="PEDRO PABLO  GÓMEZ MARTÍNEZ - AS VIOLA"/>
    <x v="1"/>
    <s v="06:23:35"/>
  </r>
  <r>
    <x v="1"/>
    <x v="0"/>
    <n v="120"/>
    <n v="120"/>
    <s v="AD"/>
    <s v="3"/>
    <s v="FTQ"/>
    <s v=""/>
    <s v=""/>
    <s v="10018240"/>
    <s v="DAVID"/>
    <s v="RAMIREZ FUENTES"/>
    <s v="104YP08"/>
    <s v="PERSEVERANCIA PAN DE AZUCAR"/>
    <m/>
    <s v=""/>
    <m/>
    <s v=""/>
    <s v="CHL"/>
    <s v=""/>
    <s v="20,06"/>
    <s v="7180"/>
    <m/>
    <s v="00:02:32"/>
    <s v="24,55"/>
    <s v="4399"/>
    <m/>
    <s v="00:03:41"/>
    <s v="13,26"/>
    <s v="8143"/>
    <m/>
    <s v="00:04:44"/>
    <s v="18,17"/>
    <s v="3963"/>
    <s v="FNR"/>
    <s v="00:05:31"/>
    <m/>
    <m/>
    <m/>
    <m/>
    <m/>
    <m/>
    <m/>
    <m/>
    <m/>
    <m/>
    <m/>
    <m/>
    <m/>
    <n v="18.239999999999998"/>
    <n v="23685"/>
    <s v="NA"/>
    <x v="0"/>
    <s v="NA"/>
    <s v="NA"/>
    <n v="0"/>
    <e v="#VALUE!"/>
    <n v="0"/>
    <x v="20"/>
    <s v="DAVID RAMIREZ FUENTES - PERSEVERANCIA PAN DE AZUCAR"/>
    <x v="1"/>
    <s v="06:23:35"/>
  </r>
  <r>
    <x v="1"/>
    <x v="0"/>
    <n v="120"/>
    <n v="120"/>
    <s v="AD"/>
    <s v="4"/>
    <s v="FTQ"/>
    <s v=""/>
    <s v=""/>
    <s v="10109196"/>
    <s v="RENE"/>
    <s v="VALENZUELA FUENTES"/>
    <s v="106OY04"/>
    <s v="ALCAZAR KALA"/>
    <m/>
    <s v=""/>
    <m/>
    <s v=""/>
    <s v="CHL"/>
    <s v=""/>
    <s v="20,27"/>
    <s v="7103"/>
    <m/>
    <s v="00:01:20"/>
    <s v="26,56"/>
    <s v="4067"/>
    <m/>
    <s v="00:01:48"/>
    <s v=""/>
    <s v=""/>
    <s v="FTQ GA"/>
    <s v=""/>
    <m/>
    <m/>
    <m/>
    <m/>
    <m/>
    <m/>
    <m/>
    <m/>
    <m/>
    <m/>
    <m/>
    <m/>
    <m/>
    <m/>
    <m/>
    <m/>
    <m/>
    <n v="22.56"/>
    <n v="11170"/>
    <s v="NA"/>
    <x v="0"/>
    <s v="NA"/>
    <s v="NA"/>
    <n v="0"/>
    <e v="#VALUE!"/>
    <n v="0"/>
    <x v="11"/>
    <s v="RENE VALENZUELA FUENTES - ALCAZAR KALA"/>
    <x v="1"/>
    <s v="06:23:35"/>
  </r>
  <r>
    <x v="1"/>
    <x v="0"/>
    <n v="120"/>
    <n v="120"/>
    <s v="AD"/>
    <s v="5"/>
    <s v="FTQ"/>
    <s v=""/>
    <s v=""/>
    <s v="10070382"/>
    <s v="CATALINA"/>
    <s v="LLORENS CLARK"/>
    <s v="105GX51"/>
    <s v="LUNA"/>
    <m/>
    <s v=""/>
    <m/>
    <s v=""/>
    <s v="CHL"/>
    <s v=""/>
    <s v="19,66"/>
    <s v="7324"/>
    <m/>
    <s v="00:02:16"/>
    <s v="19,87"/>
    <s v="5435"/>
    <s v="FTQ GA"/>
    <s v="00:02:54"/>
    <m/>
    <m/>
    <m/>
    <m/>
    <m/>
    <m/>
    <m/>
    <m/>
    <m/>
    <m/>
    <m/>
    <m/>
    <m/>
    <m/>
    <m/>
    <m/>
    <m/>
    <m/>
    <m/>
    <m/>
    <m/>
    <n v="19.75"/>
    <n v="12759"/>
    <s v="NA"/>
    <x v="0"/>
    <s v="NA"/>
    <s v="NA"/>
    <n v="0"/>
    <e v="#VALUE!"/>
    <n v="0"/>
    <x v="82"/>
    <s v="CATALINA LLORENS CLARK - LUNA"/>
    <x v="1"/>
    <s v="06:23:35"/>
  </r>
  <r>
    <x v="1"/>
    <x v="0"/>
    <n v="120"/>
    <n v="120"/>
    <s v="AD"/>
    <s v="6"/>
    <s v="FTQ"/>
    <s v=""/>
    <s v=""/>
    <s v="10118325"/>
    <s v="MATIAS"/>
    <s v="ALAMOS"/>
    <s v="106CV86"/>
    <s v="AO TORUK"/>
    <m/>
    <s v=""/>
    <m/>
    <s v=""/>
    <s v="CHL"/>
    <s v=""/>
    <s v="19,58"/>
    <s v="7355"/>
    <m/>
    <s v="00:04:59"/>
    <s v="19,68"/>
    <s v="5489"/>
    <s v="FTQ GA"/>
    <s v="00:03:09"/>
    <m/>
    <m/>
    <m/>
    <m/>
    <m/>
    <m/>
    <m/>
    <m/>
    <m/>
    <m/>
    <m/>
    <m/>
    <m/>
    <m/>
    <m/>
    <m/>
    <m/>
    <m/>
    <m/>
    <m/>
    <m/>
    <n v="19.62"/>
    <n v="12844"/>
    <s v="NA"/>
    <x v="0"/>
    <s v="NA"/>
    <s v="NA"/>
    <n v="0"/>
    <e v="#VALUE!"/>
    <n v="0"/>
    <x v="70"/>
    <s v="MATIAS ALAMOS - AO TORUK"/>
    <x v="8"/>
    <s v="06:23:35"/>
  </r>
  <r>
    <x v="1"/>
    <x v="0"/>
    <n v="120"/>
    <n v="120"/>
    <s v="AD"/>
    <s v="7"/>
    <s v="FTQ"/>
    <s v=""/>
    <s v=""/>
    <s v="10072682"/>
    <s v="MARTIN"/>
    <s v="GARCIA LAZO"/>
    <s v="106FS83"/>
    <s v="SI QUILILCHE"/>
    <m/>
    <s v=""/>
    <m/>
    <s v=""/>
    <s v="CHL"/>
    <s v=""/>
    <s v="19,54"/>
    <s v="7370"/>
    <s v="FTQ GA"/>
    <s v="00:02:43"/>
    <m/>
    <m/>
    <m/>
    <m/>
    <m/>
    <m/>
    <m/>
    <m/>
    <m/>
    <m/>
    <m/>
    <m/>
    <m/>
    <m/>
    <m/>
    <m/>
    <m/>
    <m/>
    <m/>
    <m/>
    <m/>
    <m/>
    <m/>
    <m/>
    <m/>
    <n v="19.54"/>
    <n v="7370"/>
    <s v="NA"/>
    <x v="0"/>
    <s v="NA"/>
    <s v="NA"/>
    <n v="0"/>
    <e v="#VALUE!"/>
    <n v="0"/>
    <x v="0"/>
    <s v="MARTIN GARCIA LAZO - SI QUILILCHE"/>
    <x v="0"/>
    <s v="06:23:35"/>
  </r>
  <r>
    <x v="1"/>
    <x v="0"/>
    <n v="120"/>
    <n v="120"/>
    <s v="YR"/>
    <s v="1"/>
    <s v="R"/>
    <s v=""/>
    <s v=""/>
    <s v="10208558"/>
    <s v="AMELIA "/>
    <s v="LARRAIN"/>
    <s v="105IK40"/>
    <s v="SOLOPETE"/>
    <m/>
    <s v=""/>
    <m/>
    <s v=""/>
    <s v="CHL"/>
    <s v=""/>
    <s v="16,67"/>
    <s v="8640"/>
    <m/>
    <s v="00:06:01"/>
    <s v="16,95"/>
    <s v="6373"/>
    <m/>
    <s v="00:07:48"/>
    <s v="17,86"/>
    <s v="6047"/>
    <m/>
    <s v="00:11:26"/>
    <s v="16,79"/>
    <s v="4288"/>
    <m/>
    <s v="00:13:58"/>
    <m/>
    <m/>
    <m/>
    <m/>
    <m/>
    <m/>
    <m/>
    <m/>
    <m/>
    <m/>
    <m/>
    <m/>
    <m/>
    <n v="17.04"/>
    <n v="25348"/>
    <n v="25348"/>
    <x v="1"/>
    <n v="3"/>
    <s v="07:02:28"/>
    <n v="190"/>
    <n v="-38.883333333333333"/>
    <n v="271.11666666666667"/>
    <x v="43"/>
    <s v="AMELIA  LARRAIN - SOLOPETE"/>
    <x v="4"/>
    <s v="06:23:35"/>
  </r>
  <r>
    <x v="1"/>
    <x v="0"/>
    <n v="120"/>
    <n v="120"/>
    <s v="YR"/>
    <s v="2"/>
    <s v="R"/>
    <s v=""/>
    <s v=""/>
    <s v="10183943"/>
    <s v="ELISA "/>
    <s v="RIOS GARCIA HUIDOBRO"/>
    <s v="105QS17"/>
    <s v="OBI WAN"/>
    <m/>
    <s v=""/>
    <m/>
    <s v=""/>
    <s v="CHL"/>
    <s v=""/>
    <s v="17,55"/>
    <s v="8204"/>
    <m/>
    <s v="00:01:27"/>
    <s v="16,84"/>
    <s v="6414"/>
    <m/>
    <s v="00:01:37"/>
    <s v="16,96"/>
    <s v="6367"/>
    <m/>
    <s v="00:02:17"/>
    <s v="16,23"/>
    <s v="4437"/>
    <m/>
    <s v="00:04:27"/>
    <m/>
    <m/>
    <m/>
    <m/>
    <m/>
    <m/>
    <m/>
    <m/>
    <m/>
    <m/>
    <m/>
    <m/>
    <m/>
    <n v="16.989999999999998"/>
    <n v="25422"/>
    <n v="25422"/>
    <x v="1"/>
    <n v="4"/>
    <s v="07:03:42"/>
    <n v="185"/>
    <n v="-40.116666666666667"/>
    <n v="264.88333333333333"/>
    <x v="41"/>
    <s v="ELISA  RIOS GARCIA HUIDOBRO - OBI WAN"/>
    <x v="1"/>
    <s v="06:23:35"/>
  </r>
  <r>
    <x v="1"/>
    <x v="0"/>
    <n v="120"/>
    <n v="120"/>
    <s v="YR"/>
    <s v="3"/>
    <s v="R"/>
    <s v=""/>
    <s v=""/>
    <s v="10107869"/>
    <s v="PEDRO Tomas"/>
    <s v="VARELA CERDA"/>
    <s v="106PU73"/>
    <s v="SI QUILLEM"/>
    <m/>
    <s v=""/>
    <m/>
    <s v=""/>
    <s v="CHL"/>
    <s v=""/>
    <s v="17,1"/>
    <s v="8421"/>
    <m/>
    <s v="00:02:27"/>
    <s v="17,05"/>
    <s v="6335"/>
    <m/>
    <s v="00:01:51"/>
    <s v="16,58"/>
    <s v="6515"/>
    <m/>
    <s v="00:05:56"/>
    <s v="15,35"/>
    <s v="4692"/>
    <m/>
    <s v="00:05:17"/>
    <m/>
    <m/>
    <m/>
    <m/>
    <m/>
    <m/>
    <m/>
    <m/>
    <m/>
    <m/>
    <m/>
    <m/>
    <m/>
    <n v="16.64"/>
    <n v="25963"/>
    <n v="25963"/>
    <x v="1"/>
    <n v="5"/>
    <s v="07:12:43"/>
    <n v="180"/>
    <n v="-49.133333333333333"/>
    <n v="250.86666666666667"/>
    <x v="18"/>
    <s v="PEDRO TOMAS VARELA CERDA - SI QUILLEM"/>
    <x v="0"/>
    <s v="06:23:35"/>
  </r>
  <r>
    <x v="1"/>
    <x v="0"/>
    <n v="120"/>
    <n v="120"/>
    <s v="YR"/>
    <s v="4"/>
    <s v="FTQ"/>
    <s v=""/>
    <s v=""/>
    <s v="10172600"/>
    <s v="JESUS Maximiliano"/>
    <s v="CERPA VERA"/>
    <s v="105WL48"/>
    <s v="HLS Pampa 69"/>
    <m/>
    <s v=""/>
    <m/>
    <s v=""/>
    <s v="CHL"/>
    <s v=""/>
    <s v="18,71"/>
    <s v="7695"/>
    <m/>
    <s v="00:02:41"/>
    <s v="18,39"/>
    <s v="5873"/>
    <m/>
    <s v="00:02:28"/>
    <s v="16,96"/>
    <s v="6368"/>
    <m/>
    <s v="00:03:50"/>
    <s v="18,69"/>
    <s v="3853"/>
    <s v="FTQ GA"/>
    <s v="00:14:24"/>
    <m/>
    <m/>
    <m/>
    <m/>
    <m/>
    <m/>
    <m/>
    <m/>
    <m/>
    <m/>
    <m/>
    <m/>
    <m/>
    <n v="18.16"/>
    <n v="23789"/>
    <s v="NA"/>
    <x v="1"/>
    <s v="NA"/>
    <s v="NA"/>
    <n v="0"/>
    <e v="#VALUE!"/>
    <n v="0"/>
    <x v="16"/>
    <s v="JESUS MAXIMILIANO CERPA VERA - HLS PAMPA 69"/>
    <x v="1"/>
    <s v="06:23:35"/>
  </r>
  <r>
    <x v="1"/>
    <x v="0"/>
    <n v="120"/>
    <n v="120"/>
    <s v="YR"/>
    <s v="5"/>
    <s v="FTQ"/>
    <s v=""/>
    <s v=""/>
    <s v="10222923"/>
    <s v="JOSEFA"/>
    <s v="AGUILERA"/>
    <s v="107AR37"/>
    <s v="SULTAN AUGUSTO"/>
    <m/>
    <s v=""/>
    <m/>
    <s v=""/>
    <s v="CHL"/>
    <s v=""/>
    <s v="17,86"/>
    <s v="8063"/>
    <m/>
    <s v="00:06:21"/>
    <s v="16,53"/>
    <s v="6532"/>
    <m/>
    <s v="00:07:33"/>
    <s v=""/>
    <s v=""/>
    <s v="FTQ GA"/>
    <s v=""/>
    <m/>
    <m/>
    <m/>
    <m/>
    <m/>
    <m/>
    <m/>
    <m/>
    <m/>
    <m/>
    <m/>
    <m/>
    <m/>
    <m/>
    <m/>
    <m/>
    <m/>
    <n v="17.27"/>
    <n v="14595"/>
    <s v="NA"/>
    <x v="1"/>
    <s v="NA"/>
    <s v="NA"/>
    <n v="0"/>
    <e v="#VALUE!"/>
    <n v="0"/>
    <x v="48"/>
    <s v="JOSEFA AGUILERA - SULTAN AUGUSTO"/>
    <x v="9"/>
    <s v="06:23:35"/>
  </r>
  <r>
    <x v="1"/>
    <x v="0"/>
    <n v="100"/>
    <n v="100"/>
    <s v="AD"/>
    <s v="1"/>
    <s v="R"/>
    <s v=""/>
    <s v=""/>
    <s v="10222893"/>
    <s v="FELIPE"/>
    <s v="AREVALO"/>
    <s v="107KC21"/>
    <s v="EL ARRAYAN LC FLOR DE PINGO"/>
    <m/>
    <s v=""/>
    <m/>
    <s v=""/>
    <s v="CHL"/>
    <s v=""/>
    <s v="18,99"/>
    <s v="7582"/>
    <m/>
    <s v="00:02:48"/>
    <s v="18,35"/>
    <s v="5885"/>
    <m/>
    <s v="00:02:52"/>
    <s v="17,61"/>
    <s v="6134"/>
    <m/>
    <s v="00:05:22"/>
    <m/>
    <m/>
    <m/>
    <m/>
    <m/>
    <m/>
    <m/>
    <m/>
    <m/>
    <m/>
    <m/>
    <m/>
    <m/>
    <m/>
    <m/>
    <m/>
    <m/>
    <n v="18.37"/>
    <n v="19601"/>
    <n v="19601"/>
    <x v="2"/>
    <n v="1"/>
    <s v="05:26:41"/>
    <n v="200"/>
    <n v="0"/>
    <n v="300"/>
    <x v="56"/>
    <s v="FELIPE AREVALO - EL ARRAYAN LC FLOR DE PINGO"/>
    <x v="1"/>
    <s v="05:26:41"/>
  </r>
  <r>
    <x v="1"/>
    <x v="0"/>
    <n v="100"/>
    <n v="100"/>
    <s v="AD"/>
    <s v="2"/>
    <s v="R"/>
    <s v=""/>
    <s v=""/>
    <s v="10151828"/>
    <s v="EDUARDO"/>
    <s v="BAEZA"/>
    <s v="107IZ53"/>
    <s v="ALI BABA"/>
    <m/>
    <s v=""/>
    <m/>
    <s v=""/>
    <s v="CHL"/>
    <s v=""/>
    <s v="16,01"/>
    <s v="8994"/>
    <m/>
    <s v="00:03:37"/>
    <s v="18,6"/>
    <s v="5808"/>
    <m/>
    <s v="00:03:20"/>
    <s v="19,08"/>
    <s v="5659"/>
    <m/>
    <s v="00:06:31"/>
    <m/>
    <m/>
    <m/>
    <m/>
    <m/>
    <m/>
    <m/>
    <m/>
    <m/>
    <m/>
    <m/>
    <m/>
    <m/>
    <m/>
    <m/>
    <m/>
    <m/>
    <n v="17.59"/>
    <n v="20461"/>
    <n v="20461"/>
    <x v="2"/>
    <n v="2"/>
    <s v="05:41:01"/>
    <n v="195"/>
    <n v="-14.333333333333334"/>
    <n v="280.66666666666669"/>
    <x v="31"/>
    <s v="EDUARDO BAEZA - ALI BABA"/>
    <x v="1"/>
    <s v="05:26:41"/>
  </r>
  <r>
    <x v="1"/>
    <x v="0"/>
    <n v="100"/>
    <n v="100"/>
    <s v="AD"/>
    <s v="3"/>
    <s v="R"/>
    <s v=""/>
    <s v=""/>
    <s v="10070382"/>
    <s v="CATALINA"/>
    <s v="LLORENS CLARK"/>
    <s v="106PN54"/>
    <s v="ML LUCKY"/>
    <m/>
    <s v=""/>
    <m/>
    <s v=""/>
    <s v="CHL"/>
    <s v=""/>
    <s v="15,86"/>
    <s v="9077"/>
    <m/>
    <s v="00:04:52"/>
    <s v="16,81"/>
    <s v="6424"/>
    <m/>
    <s v="00:03:57"/>
    <s v="20,89"/>
    <s v="5171"/>
    <m/>
    <s v="00:18:29"/>
    <m/>
    <m/>
    <m/>
    <m/>
    <m/>
    <m/>
    <m/>
    <m/>
    <m/>
    <m/>
    <m/>
    <m/>
    <m/>
    <m/>
    <m/>
    <m/>
    <m/>
    <n v="17.41"/>
    <n v="20672"/>
    <n v="20672"/>
    <x v="2"/>
    <n v="4"/>
    <s v="05:44:32"/>
    <n v="185"/>
    <n v="-17.850000000000001"/>
    <n v="267.14999999999998"/>
    <x v="82"/>
    <s v="CATALINA LLORENS CLARK - ML LUCKY"/>
    <x v="1"/>
    <s v="05:26:41"/>
  </r>
  <r>
    <x v="1"/>
    <x v="0"/>
    <n v="100"/>
    <n v="100"/>
    <s v="AD"/>
    <s v="4"/>
    <s v="R"/>
    <s v=""/>
    <s v=""/>
    <m/>
    <s v="FRANCISCO "/>
    <s v="VALDEVENITO"/>
    <s v="107KC17"/>
    <s v="RHAJASTAN"/>
    <m/>
    <s v=""/>
    <m/>
    <s v=""/>
    <s v="CHL"/>
    <s v=""/>
    <s v="16,33"/>
    <s v="8820"/>
    <m/>
    <s v="00:01:32"/>
    <s v="16,6"/>
    <s v="6507"/>
    <m/>
    <s v="00:04:06"/>
    <s v="20,19"/>
    <s v="5350"/>
    <m/>
    <s v="00:17:10"/>
    <m/>
    <m/>
    <m/>
    <m/>
    <m/>
    <m/>
    <m/>
    <m/>
    <m/>
    <m/>
    <m/>
    <m/>
    <m/>
    <m/>
    <m/>
    <m/>
    <m/>
    <n v="17.41"/>
    <n v="20677"/>
    <n v="20677"/>
    <x v="2"/>
    <n v="5"/>
    <s v="05:44:37"/>
    <n v="180"/>
    <n v="-17.933333333333334"/>
    <n v="262.06666666666666"/>
    <x v="57"/>
    <s v="FRANCISCO  VALDEVENITO - RHAJASTAN"/>
    <x v="1"/>
    <s v="05:26:41"/>
  </r>
  <r>
    <x v="1"/>
    <x v="0"/>
    <n v="100"/>
    <n v="100"/>
    <s v="AD"/>
    <s v="5"/>
    <s v="R"/>
    <s v=""/>
    <s v=""/>
    <s v="10078206"/>
    <s v="CARLA"/>
    <s v="O'NELL"/>
    <s v="107IZ55"/>
    <s v="FOLCA"/>
    <m/>
    <s v=""/>
    <m/>
    <s v=""/>
    <s v="CHL"/>
    <s v=""/>
    <s v="16,32"/>
    <s v="8823"/>
    <m/>
    <s v="00:01:31"/>
    <s v="16,61"/>
    <s v="6501"/>
    <m/>
    <s v="00:03:48"/>
    <s v="20,13"/>
    <s v="5364"/>
    <m/>
    <s v="00:18:02"/>
    <m/>
    <m/>
    <m/>
    <m/>
    <m/>
    <m/>
    <m/>
    <m/>
    <m/>
    <m/>
    <m/>
    <m/>
    <m/>
    <m/>
    <m/>
    <m/>
    <m/>
    <n v="17.399999999999999"/>
    <n v="20688"/>
    <n v="20688"/>
    <x v="2"/>
    <n v="6"/>
    <s v="05:44:48"/>
    <n v="175"/>
    <n v="-18.116666666666667"/>
    <n v="256.88333333333333"/>
    <x v="36"/>
    <s v="CARLA O'NELL - FOLCA"/>
    <x v="8"/>
    <s v="05:26:41"/>
  </r>
  <r>
    <x v="1"/>
    <x v="0"/>
    <n v="100"/>
    <n v="100"/>
    <s v="AD"/>
    <s v="6"/>
    <s v="R"/>
    <s v=""/>
    <s v=""/>
    <s v="10183426"/>
    <s v="MAURO"/>
    <s v="VILLEGAS CARVALLO"/>
    <s v="107JZ74"/>
    <s v="HL SONJA"/>
    <m/>
    <s v=""/>
    <m/>
    <s v=""/>
    <s v="CHL"/>
    <s v=""/>
    <s v="19,06"/>
    <s v="7557"/>
    <m/>
    <s v="00:02:33"/>
    <s v="18,31"/>
    <s v="5900"/>
    <m/>
    <s v="00:02:46"/>
    <s v="14,81"/>
    <s v="7292"/>
    <m/>
    <s v="00:07:52"/>
    <m/>
    <m/>
    <m/>
    <m/>
    <m/>
    <m/>
    <m/>
    <m/>
    <m/>
    <m/>
    <m/>
    <m/>
    <m/>
    <m/>
    <m/>
    <m/>
    <m/>
    <n v="17.350000000000001"/>
    <n v="20749"/>
    <n v="20749"/>
    <x v="2"/>
    <n v="7"/>
    <s v="05:45:49"/>
    <n v="170"/>
    <n v="-19.133333333333333"/>
    <n v="250.86666666666667"/>
    <x v="83"/>
    <s v="MAURO VILLEGAS CARVALLO - HL SONJA"/>
    <x v="1"/>
    <s v="05:26:41"/>
  </r>
  <r>
    <x v="1"/>
    <x v="0"/>
    <n v="100"/>
    <n v="100"/>
    <s v="AD"/>
    <s v="7"/>
    <s v="R"/>
    <s v=""/>
    <s v=""/>
    <m/>
    <s v="JORGE"/>
    <s v="ESPARZA POBLETE"/>
    <s v="107KD24"/>
    <s v="HF EDIPO"/>
    <m/>
    <s v=""/>
    <m/>
    <s v=""/>
    <s v="CHL"/>
    <s v=""/>
    <s v="16,69"/>
    <s v="8626"/>
    <m/>
    <s v="00:02:34"/>
    <s v="16,78"/>
    <s v="6435"/>
    <m/>
    <s v="00:04:05"/>
    <s v="15,62"/>
    <s v="6915"/>
    <m/>
    <s v="00:06:27"/>
    <m/>
    <m/>
    <m/>
    <m/>
    <m/>
    <m/>
    <m/>
    <m/>
    <m/>
    <m/>
    <m/>
    <m/>
    <m/>
    <m/>
    <m/>
    <m/>
    <m/>
    <n v="16.38"/>
    <n v="21976"/>
    <n v="21976"/>
    <x v="2"/>
    <n v="10"/>
    <s v="06:06:16"/>
    <n v="155"/>
    <n v="-39.583333333333336"/>
    <n v="215.41666666666666"/>
    <x v="60"/>
    <s v="JORGE ESPARZA POBLETE - HF EDIPO"/>
    <x v="7"/>
    <s v="05:26:41"/>
  </r>
  <r>
    <x v="1"/>
    <x v="0"/>
    <n v="100"/>
    <n v="100"/>
    <s v="AD"/>
    <s v="8"/>
    <s v="R"/>
    <s v=""/>
    <s v=""/>
    <s v="10102392"/>
    <s v="MACARENA"/>
    <s v="SUAZO ZEPEDA"/>
    <s v="107KB19"/>
    <s v="MACOYA SISGA"/>
    <m/>
    <s v=""/>
    <m/>
    <s v=""/>
    <s v="CHL"/>
    <s v=""/>
    <s v="15,59"/>
    <s v="9237"/>
    <m/>
    <s v="00:04:50"/>
    <s v="16,1"/>
    <s v="6707"/>
    <m/>
    <s v="00:05:02"/>
    <s v="14,82"/>
    <s v="7287"/>
    <m/>
    <s v="00:05:32"/>
    <m/>
    <m/>
    <m/>
    <m/>
    <m/>
    <m/>
    <m/>
    <m/>
    <m/>
    <m/>
    <m/>
    <m/>
    <m/>
    <m/>
    <m/>
    <m/>
    <m/>
    <n v="15.5"/>
    <n v="23231"/>
    <n v="23231"/>
    <x v="2"/>
    <n v="11"/>
    <s v="06:27:11"/>
    <n v="150"/>
    <n v="-60.5"/>
    <n v="189.5"/>
    <x v="27"/>
    <s v="MACARENA SUAZO ZEPEDA - MACOYA SISGA"/>
    <x v="4"/>
    <s v="05:26:41"/>
  </r>
  <r>
    <x v="1"/>
    <x v="0"/>
    <n v="100"/>
    <n v="100"/>
    <s v="AD"/>
    <s v="9"/>
    <s v="R"/>
    <s v=""/>
    <s v=""/>
    <s v="10040015"/>
    <s v="MANUELA"/>
    <s v="VALENZUELA VARGAS"/>
    <s v="107KB20"/>
    <s v="QUINTRALA"/>
    <m/>
    <s v=""/>
    <m/>
    <s v=""/>
    <s v="CHL"/>
    <s v=""/>
    <s v="15,84"/>
    <s v="9092"/>
    <m/>
    <s v="00:02:27"/>
    <s v="16,05"/>
    <s v="6727"/>
    <m/>
    <s v="00:02:55"/>
    <s v="14,55"/>
    <s v="7421"/>
    <m/>
    <s v="00:04:27"/>
    <m/>
    <m/>
    <m/>
    <m/>
    <m/>
    <m/>
    <m/>
    <m/>
    <m/>
    <m/>
    <m/>
    <m/>
    <m/>
    <m/>
    <m/>
    <m/>
    <m/>
    <n v="15.49"/>
    <n v="23240"/>
    <n v="23240"/>
    <x v="2"/>
    <n v="12"/>
    <s v="06:27:20"/>
    <n v="145"/>
    <n v="-60.65"/>
    <n v="184.35"/>
    <x v="2"/>
    <s v="MANUELA VALENZUELA VARGAS - QUINTRALA"/>
    <x v="1"/>
    <s v="05:26:41"/>
  </r>
  <r>
    <x v="1"/>
    <x v="0"/>
    <n v="100"/>
    <n v="100"/>
    <s v="AD"/>
    <s v="10"/>
    <s v="R"/>
    <s v=""/>
    <s v=""/>
    <s v="10018248"/>
    <s v="LUKAS"/>
    <s v="BUCKEL OCQUETEAU"/>
    <s v="107KB18"/>
    <s v="MACOYA OTUN"/>
    <m/>
    <s v=""/>
    <m/>
    <s v=""/>
    <s v="CHL"/>
    <s v=""/>
    <s v="15,6"/>
    <s v="9230"/>
    <m/>
    <s v="00:04:44"/>
    <s v="16,09"/>
    <s v="6711"/>
    <m/>
    <s v="00:05:02"/>
    <s v="14,72"/>
    <s v="7338"/>
    <m/>
    <s v="00:17:42"/>
    <m/>
    <m/>
    <m/>
    <m/>
    <m/>
    <m/>
    <m/>
    <m/>
    <m/>
    <m/>
    <m/>
    <m/>
    <m/>
    <m/>
    <m/>
    <m/>
    <m/>
    <n v="15.46"/>
    <n v="23279"/>
    <n v="23279"/>
    <x v="2"/>
    <n v="13"/>
    <s v="06:27:59"/>
    <n v="140"/>
    <n v="-61.3"/>
    <n v="178.7"/>
    <x v="3"/>
    <s v="LUKAS BUCKEL OCQUETEAU - MACOYA OTUN"/>
    <x v="1"/>
    <s v="05:26:41"/>
  </r>
  <r>
    <x v="1"/>
    <x v="0"/>
    <n v="100"/>
    <n v="100"/>
    <s v="AD"/>
    <s v="11"/>
    <s v="R"/>
    <s v=""/>
    <s v=""/>
    <s v="10168576"/>
    <s v="MAUD"/>
    <s v="BREYNE"/>
    <m/>
    <s v="LLOVENY"/>
    <m/>
    <s v=""/>
    <m/>
    <s v=""/>
    <s v="CHL"/>
    <s v=""/>
    <s v="15,6"/>
    <s v="9229"/>
    <m/>
    <s v="00:04:41"/>
    <s v="16,4"/>
    <s v="6587"/>
    <m/>
    <s v="00:02:47"/>
    <s v="14,39"/>
    <s v="7507"/>
    <m/>
    <s v="00:04:06"/>
    <m/>
    <m/>
    <m/>
    <m/>
    <m/>
    <m/>
    <m/>
    <m/>
    <m/>
    <m/>
    <m/>
    <m/>
    <m/>
    <m/>
    <m/>
    <m/>
    <m/>
    <n v="15.44"/>
    <n v="23323"/>
    <n v="23323"/>
    <x v="2"/>
    <n v="14"/>
    <s v="06:28:43"/>
    <n v="135"/>
    <n v="-62.033333333333331"/>
    <n v="172.96666666666667"/>
    <x v="28"/>
    <s v="MAUD BREYNE - LLOVENY"/>
    <x v="1"/>
    <s v="05:26:41"/>
  </r>
  <r>
    <x v="1"/>
    <x v="0"/>
    <n v="100"/>
    <n v="100"/>
    <s v="AD"/>
    <s v="12"/>
    <s v="R"/>
    <s v=""/>
    <s v=""/>
    <m/>
    <s v="ALVARO "/>
    <s v="LLOMPART COSMELLI"/>
    <s v="107KC19"/>
    <s v="HLS MARITO BORGES"/>
    <m/>
    <s v=""/>
    <m/>
    <s v=""/>
    <s v="CHL"/>
    <s v=""/>
    <s v="15,5"/>
    <s v="9288"/>
    <m/>
    <s v="00:03:00"/>
    <s v="15,54"/>
    <s v="6949"/>
    <m/>
    <s v="00:04:50"/>
    <s v="15,09"/>
    <s v="7159"/>
    <m/>
    <s v="00:09:09"/>
    <m/>
    <m/>
    <m/>
    <m/>
    <m/>
    <m/>
    <m/>
    <m/>
    <m/>
    <m/>
    <m/>
    <m/>
    <m/>
    <m/>
    <m/>
    <m/>
    <m/>
    <n v="15.39"/>
    <n v="23396"/>
    <n v="23396"/>
    <x v="2"/>
    <n v="15"/>
    <s v="06:29:56"/>
    <n v="130"/>
    <n v="-63.25"/>
    <n v="166.75"/>
    <x v="84"/>
    <s v="ALVARO  LLOMPART COSMELLI - HLS MARITO BORGES"/>
    <x v="1"/>
    <s v="05:26:41"/>
  </r>
  <r>
    <x v="1"/>
    <x v="0"/>
    <n v="100"/>
    <n v="100"/>
    <s v="AD"/>
    <s v="13"/>
    <s v="R"/>
    <s v=""/>
    <s v=""/>
    <s v="10251266"/>
    <s v="FRANCISCA"/>
    <s v="TORCHE"/>
    <s v="107KC25"/>
    <s v="CL MAGNOLIA"/>
    <m/>
    <s v=""/>
    <m/>
    <s v=""/>
    <s v="CHL"/>
    <s v=""/>
    <s v="15,77"/>
    <s v="9131"/>
    <m/>
    <s v="00:03:47"/>
    <s v="13,99"/>
    <s v="7719"/>
    <m/>
    <s v="00:03:17"/>
    <s v="15,35"/>
    <s v="7038"/>
    <m/>
    <s v="00:04:08"/>
    <m/>
    <m/>
    <m/>
    <m/>
    <m/>
    <m/>
    <m/>
    <m/>
    <m/>
    <m/>
    <m/>
    <m/>
    <m/>
    <m/>
    <m/>
    <m/>
    <m/>
    <n v="15.07"/>
    <n v="23888"/>
    <n v="23888"/>
    <x v="2"/>
    <n v="16"/>
    <s v="06:38:08"/>
    <n v="125"/>
    <n v="-71.45"/>
    <n v="153.55000000000001"/>
    <x v="85"/>
    <s v="FRANCISCA TORCHE - CL MAGNOLIA"/>
    <x v="8"/>
    <s v="05:26:41"/>
  </r>
  <r>
    <x v="1"/>
    <x v="0"/>
    <n v="100"/>
    <n v="100"/>
    <s v="AD"/>
    <s v="14"/>
    <s v="R"/>
    <s v=""/>
    <s v=""/>
    <s v="10072514"/>
    <s v="MAXI"/>
    <s v="WIMMER"/>
    <s v="106DX99"/>
    <s v="HF BARII"/>
    <m/>
    <s v=""/>
    <m/>
    <s v=""/>
    <s v="CHL"/>
    <s v=""/>
    <s v="15,55"/>
    <s v="9262"/>
    <m/>
    <s v="00:05:54"/>
    <s v="14,11"/>
    <s v="7654"/>
    <m/>
    <s v="00:04:26"/>
    <s v="15,49"/>
    <s v="6974"/>
    <m/>
    <s v="00:06:50"/>
    <m/>
    <m/>
    <m/>
    <m/>
    <m/>
    <m/>
    <m/>
    <m/>
    <m/>
    <m/>
    <m/>
    <m/>
    <m/>
    <m/>
    <m/>
    <m/>
    <m/>
    <n v="15.07"/>
    <n v="23890"/>
    <n v="23890"/>
    <x v="2"/>
    <n v="17"/>
    <s v="06:38:10"/>
    <n v="120"/>
    <n v="-71.483333333333334"/>
    <n v="148.51666666666665"/>
    <x v="24"/>
    <s v="MAXI WIMMER - HF BARII"/>
    <x v="0"/>
    <s v="05:26:41"/>
  </r>
  <r>
    <x v="1"/>
    <x v="0"/>
    <n v="100"/>
    <n v="100"/>
    <s v="AD"/>
    <s v="15"/>
    <s v="FTQ"/>
    <s v=""/>
    <s v=""/>
    <s v="10086065"/>
    <s v="PAULA"/>
    <s v="LLORENS CLARK"/>
    <s v="106QM54"/>
    <s v="ML SAMIRA"/>
    <m/>
    <s v=""/>
    <m/>
    <s v=""/>
    <s v="CHL"/>
    <s v=""/>
    <s v="19,2"/>
    <s v="7501"/>
    <m/>
    <s v="00:01:34"/>
    <s v="18,2"/>
    <s v="5933"/>
    <s v="FTQ GA"/>
    <s v="00:02:29"/>
    <m/>
    <m/>
    <m/>
    <m/>
    <m/>
    <m/>
    <m/>
    <m/>
    <m/>
    <m/>
    <m/>
    <m/>
    <m/>
    <m/>
    <m/>
    <m/>
    <m/>
    <m/>
    <m/>
    <m/>
    <m/>
    <n v="18.760000000000002"/>
    <n v="13434"/>
    <s v="NA"/>
    <x v="2"/>
    <s v="NA"/>
    <s v="NA"/>
    <n v="0"/>
    <e v="#VALUE!"/>
    <n v="0"/>
    <x v="86"/>
    <s v="PAULA LLORENS CLARK - ML SAMIRA"/>
    <x v="1"/>
    <s v="05:26:41"/>
  </r>
  <r>
    <x v="1"/>
    <x v="0"/>
    <n v="100"/>
    <n v="100"/>
    <s v="AD"/>
    <s v="16"/>
    <s v="FTQ"/>
    <s v=""/>
    <s v=""/>
    <s v="10181712"/>
    <s v="TRINIDAD"/>
    <s v="VALENZUELA FUENTES"/>
    <s v="107JZ68"/>
    <s v="HL KALIZI"/>
    <m/>
    <s v=""/>
    <m/>
    <s v=""/>
    <s v="CHL"/>
    <s v=""/>
    <s v="19,1"/>
    <s v="7539"/>
    <m/>
    <s v="00:02:08"/>
    <s v="18,27"/>
    <s v="5910"/>
    <s v="FTQ GA"/>
    <s v="00:02:40"/>
    <m/>
    <m/>
    <m/>
    <m/>
    <m/>
    <m/>
    <m/>
    <m/>
    <m/>
    <m/>
    <m/>
    <m/>
    <m/>
    <m/>
    <m/>
    <m/>
    <m/>
    <m/>
    <m/>
    <m/>
    <m/>
    <n v="18.739999999999998"/>
    <n v="13449"/>
    <s v="NA"/>
    <x v="2"/>
    <s v="NA"/>
    <s v="NA"/>
    <n v="0"/>
    <e v="#VALUE!"/>
    <n v="0"/>
    <x v="87"/>
    <s v="TRINIDAD VALENZUELA FUENTES - HL KALIZI"/>
    <x v="1"/>
    <s v="05:26:41"/>
  </r>
  <r>
    <x v="1"/>
    <x v="0"/>
    <n v="100"/>
    <n v="100"/>
    <s v="AD"/>
    <s v="17"/>
    <s v="FTQ"/>
    <s v=""/>
    <s v=""/>
    <s v="10105805"/>
    <s v="FRANCISCO "/>
    <s v="EGUIGUREN VALDÉS"/>
    <s v="107KA87"/>
    <s v="ZAHIRA"/>
    <m/>
    <s v=""/>
    <m/>
    <s v=""/>
    <s v="CHL"/>
    <s v=""/>
    <s v="16,88"/>
    <s v="8532"/>
    <m/>
    <s v="00:02:05"/>
    <s v="16,62"/>
    <s v="6499"/>
    <s v="FTQ GA"/>
    <s v="00:03:18"/>
    <m/>
    <m/>
    <m/>
    <m/>
    <m/>
    <m/>
    <m/>
    <m/>
    <m/>
    <m/>
    <m/>
    <m/>
    <m/>
    <m/>
    <m/>
    <m/>
    <m/>
    <m/>
    <m/>
    <m/>
    <m/>
    <n v="16.77"/>
    <n v="15031"/>
    <s v="NA"/>
    <x v="2"/>
    <s v="NA"/>
    <s v="NA"/>
    <n v="0"/>
    <e v="#VALUE!"/>
    <n v="0"/>
    <x v="81"/>
    <s v="FRANCISCO  EGUIGUREN VALDÉS - ZAHIRA"/>
    <x v="4"/>
    <s v="05:26:41"/>
  </r>
  <r>
    <x v="1"/>
    <x v="0"/>
    <n v="100"/>
    <n v="100"/>
    <s v="AD"/>
    <s v="18"/>
    <s v="FTQ"/>
    <s v=""/>
    <s v=""/>
    <s v="10017622"/>
    <s v="DANIEL"/>
    <s v="OLIVARES"/>
    <s v="107IZ56"/>
    <s v="ADYRA DV"/>
    <m/>
    <s v=""/>
    <m/>
    <s v=""/>
    <s v="COL"/>
    <s v=""/>
    <s v="15,23"/>
    <s v="9457"/>
    <m/>
    <s v="00:02:16"/>
    <s v="14,37"/>
    <s v="7518"/>
    <s v="FTQ GA"/>
    <s v="00:05:19"/>
    <m/>
    <m/>
    <m/>
    <m/>
    <m/>
    <m/>
    <m/>
    <m/>
    <m/>
    <m/>
    <m/>
    <m/>
    <m/>
    <m/>
    <m/>
    <m/>
    <m/>
    <m/>
    <m/>
    <m/>
    <m/>
    <n v="14.85"/>
    <n v="16975"/>
    <s v="NA"/>
    <x v="2"/>
    <s v="NA"/>
    <s v="NA"/>
    <n v="0"/>
    <e v="#VALUE!"/>
    <n v="0"/>
    <x v="33"/>
    <s v="DANIEL OLIVARES - ADYRA DV"/>
    <x v="1"/>
    <s v="05:26:41"/>
  </r>
  <r>
    <x v="1"/>
    <x v="0"/>
    <n v="100"/>
    <n v="100"/>
    <s v="AD"/>
    <s v="19"/>
    <s v="FTQ"/>
    <s v=""/>
    <s v=""/>
    <s v="10018240"/>
    <s v="DAVID"/>
    <s v="RAMIREZ FUENTES"/>
    <s v="107KB06"/>
    <s v="SI REPARO"/>
    <m/>
    <s v=""/>
    <m/>
    <s v=""/>
    <s v="CHL"/>
    <s v=""/>
    <s v="18,84"/>
    <s v="7643"/>
    <s v="FTQ GA"/>
    <s v="00:04:02"/>
    <m/>
    <m/>
    <m/>
    <m/>
    <m/>
    <m/>
    <m/>
    <m/>
    <m/>
    <m/>
    <m/>
    <m/>
    <m/>
    <m/>
    <m/>
    <m/>
    <m/>
    <m/>
    <m/>
    <m/>
    <m/>
    <m/>
    <m/>
    <m/>
    <m/>
    <n v="18.84"/>
    <n v="7643"/>
    <s v="NA"/>
    <x v="2"/>
    <s v="NA"/>
    <s v="NA"/>
    <n v="0"/>
    <e v="#VALUE!"/>
    <n v="0"/>
    <x v="20"/>
    <s v="DAVID RAMIREZ FUENTES - SI REPARO"/>
    <x v="1"/>
    <s v="05:26:41"/>
  </r>
  <r>
    <x v="1"/>
    <x v="0"/>
    <n v="100"/>
    <n v="100"/>
    <s v="AD"/>
    <s v="20"/>
    <s v="FTQ"/>
    <s v=""/>
    <s v=""/>
    <s v="10063169"/>
    <s v="RAIMUNDO"/>
    <s v="UNDURRAGA MUJICA"/>
    <s v="107KA91"/>
    <s v="KHALMA"/>
    <m/>
    <s v=""/>
    <m/>
    <s v=""/>
    <s v="CHL"/>
    <s v=""/>
    <s v="16,21"/>
    <s v="8886"/>
    <s v="RET"/>
    <s v="00:01:24"/>
    <m/>
    <m/>
    <m/>
    <m/>
    <m/>
    <m/>
    <m/>
    <m/>
    <m/>
    <m/>
    <m/>
    <m/>
    <m/>
    <m/>
    <m/>
    <m/>
    <m/>
    <m/>
    <m/>
    <m/>
    <m/>
    <m/>
    <m/>
    <m/>
    <m/>
    <n v="16.21"/>
    <n v="8886"/>
    <s v="NA"/>
    <x v="2"/>
    <s v="NA"/>
    <s v="NA"/>
    <n v="0"/>
    <e v="#VALUE!"/>
    <n v="0"/>
    <x v="53"/>
    <s v="RAIMUNDO UNDURRAGA MUJICA - KHALMA"/>
    <x v="1"/>
    <s v="05:26:41"/>
  </r>
  <r>
    <x v="1"/>
    <x v="0"/>
    <n v="100"/>
    <n v="100"/>
    <s v="AD"/>
    <s v="21"/>
    <s v="FTQ"/>
    <s v=""/>
    <s v=""/>
    <s v="10161123"/>
    <s v="VICTOR IGNACIO"/>
    <s v="KEHR HERRERA"/>
    <s v="107KA90"/>
    <s v="SI RETINTO"/>
    <m/>
    <s v=""/>
    <m/>
    <s v=""/>
    <s v="CHL"/>
    <s v=""/>
    <s v=""/>
    <s v=""/>
    <s v="FTQ ME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2"/>
    <s v="NA"/>
    <s v="NA"/>
    <n v="0"/>
    <e v="#VALUE!"/>
    <n v="0"/>
    <x v="13"/>
    <s v="VICTOR IGNACIO KEHR HERRERA - SI RETINTO"/>
    <x v="1"/>
    <s v="05:26:41"/>
  </r>
  <r>
    <x v="1"/>
    <x v="0"/>
    <n v="100"/>
    <n v="100"/>
    <s v="YR"/>
    <s v="1"/>
    <s v="R"/>
    <s v=""/>
    <s v=""/>
    <s v="10160530"/>
    <s v="VICENTE "/>
    <s v="LARRAIN ARJONA"/>
    <s v="107JA66"/>
    <s v="TIA HAYDEE"/>
    <m/>
    <s v=""/>
    <m/>
    <s v=""/>
    <s v="CHL"/>
    <s v=""/>
    <s v="16,32"/>
    <s v="8823"/>
    <m/>
    <s v="00:02:41"/>
    <s v="17,12"/>
    <s v="6310"/>
    <m/>
    <s v="00:03:11"/>
    <s v="19,73"/>
    <s v="5473"/>
    <m/>
    <s v="00:11:31"/>
    <m/>
    <m/>
    <m/>
    <m/>
    <m/>
    <m/>
    <m/>
    <m/>
    <m/>
    <m/>
    <m/>
    <m/>
    <m/>
    <m/>
    <m/>
    <m/>
    <m/>
    <n v="17.47"/>
    <n v="20606"/>
    <n v="20606"/>
    <x v="3"/>
    <n v="3"/>
    <s v="05:43:26"/>
    <n v="190"/>
    <n v="-16.75"/>
    <n v="273.25"/>
    <x v="14"/>
    <s v="VICENTE  LARRAIN ARJONA - TIA HAYDEE"/>
    <x v="4"/>
    <s v="05:26:41"/>
  </r>
  <r>
    <x v="1"/>
    <x v="0"/>
    <n v="100"/>
    <n v="100"/>
    <s v="YR"/>
    <s v="2"/>
    <s v="R"/>
    <s v=""/>
    <s v=""/>
    <m/>
    <s v="HELENA"/>
    <s v="CERPA PINOCHET"/>
    <s v="107KC20"/>
    <s v="HDM TRAUCO"/>
    <m/>
    <s v=""/>
    <m/>
    <s v=""/>
    <s v="CHL"/>
    <s v=""/>
    <s v="16,21"/>
    <s v="8881"/>
    <m/>
    <s v="00:03:32"/>
    <s v="16,93"/>
    <s v="6378"/>
    <m/>
    <s v="00:03:12"/>
    <s v="16,29"/>
    <s v="6630"/>
    <m/>
    <s v="00:10:36"/>
    <m/>
    <m/>
    <m/>
    <m/>
    <m/>
    <m/>
    <m/>
    <m/>
    <m/>
    <m/>
    <m/>
    <m/>
    <m/>
    <m/>
    <m/>
    <m/>
    <m/>
    <n v="16.45"/>
    <n v="21889"/>
    <n v="21889"/>
    <x v="3"/>
    <n v="8"/>
    <s v="06:04:49"/>
    <n v="165"/>
    <n v="-38.133333333333333"/>
    <n v="226.86666666666667"/>
    <x v="88"/>
    <s v="HELENA CERPA PINOCHET - HDM TRAUCO"/>
    <x v="1"/>
    <s v="05:26:41"/>
  </r>
  <r>
    <x v="1"/>
    <x v="0"/>
    <n v="100"/>
    <n v="100"/>
    <s v="YR"/>
    <s v="3"/>
    <s v="R"/>
    <s v=""/>
    <s v=""/>
    <s v="10222924"/>
    <s v="RAFAELA"/>
    <s v="CORTES"/>
    <s v="107AR39"/>
    <s v="ZINGARA"/>
    <m/>
    <s v=""/>
    <m/>
    <s v=""/>
    <s v="CHL"/>
    <s v=""/>
    <s v="16,21"/>
    <s v="8885"/>
    <m/>
    <s v="00:03:41"/>
    <s v="17,08"/>
    <s v="6324"/>
    <m/>
    <s v="00:02:25"/>
    <s v="16,14"/>
    <s v="6692"/>
    <m/>
    <s v="00:05:32"/>
    <m/>
    <m/>
    <m/>
    <m/>
    <m/>
    <m/>
    <m/>
    <m/>
    <m/>
    <m/>
    <m/>
    <m/>
    <m/>
    <m/>
    <m/>
    <m/>
    <m/>
    <n v="16.440000000000001"/>
    <n v="21901"/>
    <n v="21901"/>
    <x v="3"/>
    <n v="9"/>
    <s v="06:05:01"/>
    <n v="160"/>
    <n v="-38.333333333333336"/>
    <n v="221.66666666666666"/>
    <x v="47"/>
    <s v="RAFAELA CORTES - ZINGARA"/>
    <x v="2"/>
    <s v="05:26:41"/>
  </r>
  <r>
    <x v="1"/>
    <x v="0"/>
    <n v="100"/>
    <n v="100"/>
    <s v="YR"/>
    <s v="4"/>
    <s v="FTQ"/>
    <s v=""/>
    <s v=""/>
    <s v="10172476"/>
    <s v="FLORENCIA"/>
    <s v="CARDONE ALMARZA"/>
    <s v="107IZ60"/>
    <s v="MUSKARI"/>
    <m/>
    <s v=""/>
    <m/>
    <s v=""/>
    <s v="CHL"/>
    <s v=""/>
    <s v="16,51"/>
    <s v="8720"/>
    <m/>
    <s v="00:02:28"/>
    <s v="17,3"/>
    <s v="6243"/>
    <m/>
    <s v="00:04:35"/>
    <s v="19,13"/>
    <s v="5646"/>
    <s v="FTQ GA"/>
    <s v="00:15:31"/>
    <m/>
    <m/>
    <m/>
    <m/>
    <m/>
    <m/>
    <m/>
    <m/>
    <m/>
    <m/>
    <m/>
    <m/>
    <m/>
    <m/>
    <m/>
    <m/>
    <m/>
    <n v="17.47"/>
    <n v="20609"/>
    <s v="NA"/>
    <x v="3"/>
    <s v="NA"/>
    <s v="NA"/>
    <n v="0"/>
    <e v="#VALUE!"/>
    <n v="0"/>
    <x v="19"/>
    <s v="FLORENCIA CARDONE ALMARZA - MUSKARI"/>
    <x v="5"/>
    <s v="05:26:41"/>
  </r>
  <r>
    <x v="1"/>
    <x v="0"/>
    <n v="100"/>
    <n v="100"/>
    <s v="YR"/>
    <s v="5"/>
    <s v="FTQ"/>
    <s v=""/>
    <s v=""/>
    <s v="10141895"/>
    <s v="CRISTOBAL"/>
    <s v="LARRAIN ARJONA"/>
    <m/>
    <s v="Punta del viento Mushali"/>
    <m/>
    <s v=""/>
    <m/>
    <s v=""/>
    <s v="CHL"/>
    <s v=""/>
    <s v="16,33"/>
    <s v="8818"/>
    <m/>
    <s v="00:02:38"/>
    <s v="16,92"/>
    <s v="6384"/>
    <s v="RET"/>
    <s v="00:04:22"/>
    <m/>
    <m/>
    <m/>
    <m/>
    <m/>
    <m/>
    <m/>
    <m/>
    <m/>
    <m/>
    <m/>
    <m/>
    <m/>
    <m/>
    <m/>
    <m/>
    <m/>
    <m/>
    <m/>
    <m/>
    <m/>
    <n v="16.579999999999998"/>
    <n v="15202"/>
    <s v="NA"/>
    <x v="3"/>
    <s v="NA"/>
    <s v="NA"/>
    <n v="0"/>
    <e v="#VALUE!"/>
    <n v="0"/>
    <x v="12"/>
    <s v="CRISTOBAL LARRAIN ARJONA - PUNTA DEL VIENTO MUSHALI"/>
    <x v="4"/>
    <s v="05:26:41"/>
  </r>
  <r>
    <x v="1"/>
    <x v="0"/>
    <n v="100"/>
    <n v="100"/>
    <s v="YR"/>
    <s v="6"/>
    <s v="FTQ"/>
    <s v=""/>
    <s v=""/>
    <s v="10172600"/>
    <s v="JESUS Maximiliano"/>
    <s v="CERPA VERA"/>
    <s v="106KU10"/>
    <s v="DESPERADO"/>
    <m/>
    <s v=""/>
    <m/>
    <s v=""/>
    <s v="CHL"/>
    <s v=""/>
    <s v="16,35"/>
    <s v="8808"/>
    <s v="FTQ GA"/>
    <s v="00:02:18"/>
    <m/>
    <m/>
    <m/>
    <m/>
    <m/>
    <m/>
    <m/>
    <m/>
    <m/>
    <m/>
    <m/>
    <m/>
    <m/>
    <m/>
    <m/>
    <m/>
    <m/>
    <m/>
    <m/>
    <m/>
    <m/>
    <m/>
    <m/>
    <m/>
    <m/>
    <n v="16.350000000000001"/>
    <n v="8808"/>
    <s v="NA"/>
    <x v="3"/>
    <s v="NA"/>
    <s v="NA"/>
    <n v="0"/>
    <e v="#VALUE!"/>
    <n v="0"/>
    <x v="16"/>
    <s v="JESUS MAXIMILIANO CERPA VERA - DESPERADO"/>
    <x v="1"/>
    <s v="05:26:41"/>
  </r>
  <r>
    <x v="1"/>
    <x v="0"/>
    <n v="100"/>
    <n v="100"/>
    <s v="YR"/>
    <s v="7"/>
    <s v="FTQ"/>
    <s v=""/>
    <s v=""/>
    <s v="10203380"/>
    <s v="CRISTOBAL JESUS"/>
    <s v="ROJAS SANCHEZ"/>
    <s v="107KD33"/>
    <s v="HURACAN"/>
    <m/>
    <s v=""/>
    <m/>
    <s v=""/>
    <s v="CHL"/>
    <s v=""/>
    <s v="16,16"/>
    <s v="8913"/>
    <s v="FTQ GA+ME"/>
    <s v="00:04:07"/>
    <m/>
    <m/>
    <m/>
    <m/>
    <m/>
    <m/>
    <m/>
    <m/>
    <m/>
    <m/>
    <m/>
    <m/>
    <m/>
    <m/>
    <m/>
    <m/>
    <m/>
    <m/>
    <m/>
    <m/>
    <m/>
    <m/>
    <m/>
    <m/>
    <m/>
    <n v="16.16"/>
    <n v="8913"/>
    <s v="NA"/>
    <x v="3"/>
    <s v="NA"/>
    <s v="NA"/>
    <n v="0"/>
    <e v="#VALUE!"/>
    <n v="0"/>
    <x v="17"/>
    <s v="CRISTOBAL JESUS ROJAS SANCHEZ - HURACAN"/>
    <x v="2"/>
    <s v="05:26:41"/>
  </r>
  <r>
    <x v="1"/>
    <x v="1"/>
    <n v="80"/>
    <n v="80"/>
    <s v="AD"/>
    <s v="1"/>
    <s v="R"/>
    <s v=""/>
    <s v=""/>
    <m/>
    <s v="ANDRES"/>
    <s v="GATICA JOLFRE"/>
    <m/>
    <s v="FLOR ARABIAN"/>
    <m/>
    <s v=""/>
    <m/>
    <s v=""/>
    <s v="CHL"/>
    <s v=""/>
    <s v="09:30:00"/>
    <s v="11:10:19"/>
    <s v="11:14:30"/>
    <s v="17,22"/>
    <s v="17,94"/>
    <s v="6270"/>
    <m/>
    <s v="11:44:30"/>
    <s v="13:18:56"/>
    <s v="13:22:44"/>
    <s v="18,32"/>
    <s v="19,06"/>
    <s v="5894"/>
    <m/>
    <s v="14:02:44"/>
    <s v="15:20:31"/>
    <s v="15:24:30"/>
    <s v="15,43"/>
    <s v="15,43"/>
    <s v="4667"/>
    <m/>
    <m/>
    <m/>
    <m/>
    <m/>
    <m/>
    <m/>
    <m/>
    <m/>
    <n v="17.61"/>
    <n v="16831"/>
    <n v="16831"/>
    <x v="4"/>
    <n v="1"/>
    <s v="04:40:31"/>
    <n v="200"/>
    <n v="0"/>
    <n v="280"/>
    <x v="89"/>
    <s v="ANDRES GATICA JOLFRE - FLOR ARABIAN"/>
    <x v="0"/>
    <s v="04:40:31"/>
  </r>
  <r>
    <x v="1"/>
    <x v="1"/>
    <n v="80"/>
    <n v="80"/>
    <s v="AD"/>
    <s v="2"/>
    <s v="R"/>
    <s v=""/>
    <s v=""/>
    <s v="10139724"/>
    <s v="ORLANDO"/>
    <s v="VILLALOBOS"/>
    <m/>
    <s v="RB USHIA"/>
    <m/>
    <s v=""/>
    <m/>
    <s v=""/>
    <s v="CHL"/>
    <s v=""/>
    <s v="09:30:00"/>
    <s v="11:10:23"/>
    <s v="11:14:09"/>
    <s v="17,28"/>
    <s v="17,93"/>
    <s v="6249"/>
    <m/>
    <s v="11:44:09"/>
    <s v="13:26:29"/>
    <s v="13:34:26"/>
    <s v="16,32"/>
    <s v="17,59"/>
    <s v="6617"/>
    <m/>
    <s v="14:14:26"/>
    <s v="15:32:11"/>
    <s v="15:37:39"/>
    <s v="15,43"/>
    <s v="15,43"/>
    <s v="4665"/>
    <m/>
    <m/>
    <m/>
    <m/>
    <m/>
    <m/>
    <m/>
    <m/>
    <m/>
    <n v="17.11"/>
    <n v="17531"/>
    <n v="17531"/>
    <x v="4"/>
    <n v="2"/>
    <s v="04:52:11"/>
    <n v="195"/>
    <n v="-11.666666666666666"/>
    <n v="263.33333333333331"/>
    <x v="25"/>
    <s v="ORLANDO VILLALOBOS - RB USHIA"/>
    <x v="0"/>
    <s v="04:40:31"/>
  </r>
  <r>
    <x v="1"/>
    <x v="1"/>
    <n v="80"/>
    <n v="80"/>
    <s v="AD"/>
    <s v="3"/>
    <s v="R"/>
    <s v=""/>
    <s v=""/>
    <s v="10066737"/>
    <s v="FRANCISCO"/>
    <s v="BOETSCH VICUÑA"/>
    <m/>
    <s v="Angkor"/>
    <m/>
    <s v=""/>
    <m/>
    <s v=""/>
    <s v="CHL"/>
    <s v=""/>
    <s v="09:30:00"/>
    <s v="11:10:12"/>
    <s v="11:16:53"/>
    <s v="16,84"/>
    <s v="17,96"/>
    <s v="6413"/>
    <m/>
    <s v="11:46:53"/>
    <s v="13:26:32"/>
    <s v="13:37:22"/>
    <s v="16,29"/>
    <s v="18,06"/>
    <s v="6629"/>
    <m/>
    <s v="14:17:22"/>
    <s v="15:32:14"/>
    <s v="15:38:39"/>
    <s v="16,03"/>
    <s v="16,03"/>
    <s v="4492"/>
    <m/>
    <m/>
    <m/>
    <m/>
    <m/>
    <m/>
    <m/>
    <m/>
    <m/>
    <n v="17.47"/>
    <n v="17534"/>
    <n v="17534"/>
    <x v="4"/>
    <n v="3"/>
    <s v="04:52:14"/>
    <n v="190"/>
    <n v="-11.716666666666667"/>
    <n v="258.28333333333336"/>
    <x v="90"/>
    <s v="FRANCISCO BOETSCH VICUÑA - ANGKOR"/>
    <x v="1"/>
    <s v="04:40:31"/>
  </r>
  <r>
    <x v="1"/>
    <x v="1"/>
    <n v="80"/>
    <n v="80"/>
    <s v="AD"/>
    <s v="4"/>
    <s v="FTQ"/>
    <s v=""/>
    <s v=""/>
    <m/>
    <s v="JOSE  ELIAS "/>
    <s v="RISHMAWI"/>
    <m/>
    <s v="BAKUR"/>
    <m/>
    <s v=""/>
    <m/>
    <s v=""/>
    <s v="CHL"/>
    <s v=""/>
    <s v="09:30:00"/>
    <s v="11:10:26"/>
    <s v="11:17:17"/>
    <s v="16,78"/>
    <s v="17,92"/>
    <s v="6437"/>
    <m/>
    <s v="11:47:17"/>
    <s v="13:26:34"/>
    <s v="13:35:16"/>
    <s v="16,67"/>
    <s v="18,13"/>
    <s v="6479"/>
    <m/>
    <s v="14:15:16"/>
    <s v=""/>
    <s v=""/>
    <s v=""/>
    <s v=""/>
    <s v=""/>
    <s v="FTQ GA"/>
    <m/>
    <m/>
    <m/>
    <m/>
    <m/>
    <m/>
    <m/>
    <m/>
    <n v="18.03"/>
    <n v="12916"/>
    <s v="NA"/>
    <x v="4"/>
    <s v="NA"/>
    <s v="NA"/>
    <n v="0"/>
    <e v="#VALUE!"/>
    <n v="0"/>
    <x v="59"/>
    <s v="JOSE  ELIAS  RISHMAWI - BAKUR"/>
    <x v="4"/>
    <s v="04:40:31"/>
  </r>
  <r>
    <x v="1"/>
    <x v="1"/>
    <n v="80"/>
    <n v="80"/>
    <s v="AD"/>
    <m/>
    <s v="R"/>
    <m/>
    <m/>
    <m/>
    <s v="JOSE PEDRO"/>
    <s v="VARELA ALFONSO"/>
    <m/>
    <s v="EL MAITEN FADE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69"/>
    <n v="18969"/>
    <x v="4"/>
    <n v="5"/>
    <s v="05:16:09"/>
    <n v="180"/>
    <n v="-35.633333333333333"/>
    <n v="224.36666666666667"/>
    <x v="8"/>
    <s v="JOSE PEDRO VARELA ALFONSO - EL MAITEN FADEEL"/>
    <x v="0"/>
    <s v="04:40:31"/>
  </r>
  <r>
    <x v="1"/>
    <x v="1"/>
    <n v="80"/>
    <n v="80"/>
    <s v="AD"/>
    <m/>
    <s v="FTQ"/>
    <m/>
    <m/>
    <m/>
    <s v="NELSON"/>
    <s v="CID ARRAYA"/>
    <m/>
    <s v="AL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A"/>
    <x v="4"/>
    <s v="NA"/>
    <s v="NA"/>
    <n v="0"/>
    <e v="#VALUE!"/>
    <n v="0"/>
    <x v="91"/>
    <s v="NELSON CID ARRAYA - ALI"/>
    <x v="1"/>
    <s v="04:40:31"/>
  </r>
  <r>
    <x v="1"/>
    <x v="1"/>
    <n v="80"/>
    <n v="80"/>
    <s v="YR"/>
    <s v="1"/>
    <s v="R"/>
    <s v=""/>
    <s v=""/>
    <m/>
    <s v="INES "/>
    <s v="ALAMOS"/>
    <s v="106FJ84"/>
    <s v="AO PATRIARCA"/>
    <m/>
    <s v=""/>
    <m/>
    <s v=""/>
    <s v="CHL"/>
    <s v=""/>
    <s v="10:00:00"/>
    <s v="11:39:01"/>
    <s v="11:43:13"/>
    <s v="17,44"/>
    <s v="18,18"/>
    <s v="6193"/>
    <m/>
    <s v="12:13:13"/>
    <s v="14:01:55"/>
    <s v="14:08:04"/>
    <s v="15,67"/>
    <s v="16,56"/>
    <s v="6891"/>
    <m/>
    <s v="14:48:04"/>
    <s v="16:03:46"/>
    <s v="16:08:58"/>
    <s v="15,85"/>
    <s v="15,85"/>
    <s v="4542"/>
    <m/>
    <m/>
    <m/>
    <m/>
    <m/>
    <m/>
    <m/>
    <m/>
    <m/>
    <n v="16.940000000000001"/>
    <n v="17626"/>
    <n v="17626"/>
    <x v="5"/>
    <n v="4"/>
    <s v="04:53:46"/>
    <n v="185"/>
    <n v="-13.25"/>
    <n v="251.75"/>
    <x v="62"/>
    <s v="INES  ALAMOS - AO PATRIARCA"/>
    <x v="1"/>
    <s v="04:40:31"/>
  </r>
  <r>
    <x v="1"/>
    <x v="1"/>
    <n v="80"/>
    <n v="80"/>
    <s v="YR"/>
    <s v="2"/>
    <s v="R"/>
    <s v=""/>
    <s v=""/>
    <m/>
    <s v="ANGEL"/>
    <s v="CASTILLO"/>
    <m/>
    <s v="CHIRIPAZO"/>
    <m/>
    <s v=""/>
    <m/>
    <s v=""/>
    <s v="CHL"/>
    <s v=""/>
    <s v="10:00:00"/>
    <s v="11:39:04"/>
    <s v="11:45:42"/>
    <s v="17,03"/>
    <s v="18,17"/>
    <s v="6343"/>
    <m/>
    <s v="12:15:42"/>
    <s v="14:04:00"/>
    <s v="14:11:22"/>
    <s v="15,56"/>
    <s v="16,62"/>
    <s v="6940"/>
    <m/>
    <s v="14:51:22"/>
    <s v="16:28:27"/>
    <s v="16:35:57"/>
    <s v="12,36"/>
    <s v="12,36"/>
    <s v="5825"/>
    <m/>
    <m/>
    <m/>
    <m/>
    <m/>
    <m/>
    <m/>
    <m/>
    <m/>
    <n v="15.77"/>
    <n v="19108"/>
    <n v="19108"/>
    <x v="5"/>
    <n v="6"/>
    <s v="05:18:28"/>
    <n v="175"/>
    <n v="-37.950000000000003"/>
    <n v="217.05"/>
    <x v="92"/>
    <s v="ANGEL CASTILLO - CHIRIPAZO"/>
    <x v="9"/>
    <s v="04:40:31"/>
  </r>
  <r>
    <x v="1"/>
    <x v="1"/>
    <n v="80"/>
    <n v="80"/>
    <s v="YR"/>
    <s v="3"/>
    <s v="FTQ"/>
    <s v=""/>
    <s v=""/>
    <s v="10247116"/>
    <s v="PIA"/>
    <s v="SANCHEZ"/>
    <m/>
    <s v="HF LC GHALIB"/>
    <m/>
    <s v=""/>
    <m/>
    <s v=""/>
    <s v="CHL"/>
    <s v=""/>
    <s v="10:00:00"/>
    <s v="11:56:53"/>
    <s v="11:58:24"/>
    <s v="15,2"/>
    <s v="15,4"/>
    <s v="7105"/>
    <m/>
    <s v="12:28:24"/>
    <s v="14:22:19"/>
    <s v="14:23:58"/>
    <s v="15,58"/>
    <s v="15,8"/>
    <s v="6934"/>
    <m/>
    <s v="15:03:58"/>
    <s v="16:07:44"/>
    <s v="16:10:43"/>
    <s v="18,82"/>
    <s v="18,82"/>
    <s v="3826"/>
    <s v="FNR"/>
    <m/>
    <m/>
    <m/>
    <m/>
    <m/>
    <m/>
    <m/>
    <m/>
    <n v="16.3"/>
    <n v="17865"/>
    <s v="NA"/>
    <x v="5"/>
    <s v="NA"/>
    <s v="NA"/>
    <n v="0"/>
    <e v="#VALUE!"/>
    <n v="0"/>
    <x v="50"/>
    <s v="PIA SANCHEZ - HF LC GHALIB"/>
    <x v="1"/>
    <s v="04:40:31"/>
  </r>
  <r>
    <x v="1"/>
    <x v="1"/>
    <n v="80"/>
    <n v="80"/>
    <s v="YR"/>
    <s v="4"/>
    <s v="FTQ"/>
    <s v=""/>
    <s v=""/>
    <s v="10247115"/>
    <s v="FERNANDA"/>
    <s v="TORRES HORTA"/>
    <m/>
    <s v="TOBA CARISSA"/>
    <m/>
    <s v=""/>
    <m/>
    <s v=""/>
    <s v="CHL"/>
    <s v=""/>
    <s v="10:00:00"/>
    <s v="11:56:50"/>
    <s v="11:58:21"/>
    <s v="15,21"/>
    <s v="15,41"/>
    <s v="7101"/>
    <m/>
    <s v="12:28:21"/>
    <s v="14:22:16"/>
    <s v="14:24:50"/>
    <s v="15,45"/>
    <s v="15,8"/>
    <s v="6989"/>
    <m/>
    <s v="15:04:50"/>
    <s v="16:07:47"/>
    <s v="16:11:10"/>
    <s v="19,06"/>
    <s v="19,06"/>
    <s v="3777"/>
    <s v="FNR"/>
    <m/>
    <m/>
    <m/>
    <m/>
    <m/>
    <m/>
    <m/>
    <m/>
    <n v="16.34"/>
    <n v="17868"/>
    <s v="NA"/>
    <x v="5"/>
    <s v="NA"/>
    <s v="NA"/>
    <n v="0"/>
    <e v="#VALUE!"/>
    <n v="0"/>
    <x v="38"/>
    <s v="FERNANDA TORRES HORTA - TOBA CARISSA"/>
    <x v="1"/>
    <s v="04:40:31"/>
  </r>
  <r>
    <x v="1"/>
    <x v="1"/>
    <n v="40"/>
    <n v="40"/>
    <s v="AD"/>
    <s v="1"/>
    <s v="R"/>
    <s v=""/>
    <s v=""/>
    <m/>
    <s v="JUAN PABLO "/>
    <s v="THOMSEN"/>
    <m/>
    <s v="CORAJE"/>
    <m/>
    <s v=""/>
    <m/>
    <s v=""/>
    <s v="CHL"/>
    <s v=""/>
    <s v="11:00:00"/>
    <s v="12:01:48"/>
    <s v="12:09:23"/>
    <s v="17,29"/>
    <s v="19,42"/>
    <s v="4164"/>
    <m/>
    <s v="12:49:23"/>
    <s v="13:47:11"/>
    <s v="13:52:58"/>
    <s v="18,87"/>
    <s v="20,76"/>
    <s v="3815"/>
    <m/>
    <m/>
    <m/>
    <m/>
    <m/>
    <m/>
    <m/>
    <m/>
    <m/>
    <m/>
    <m/>
    <m/>
    <m/>
    <m/>
    <m/>
    <m/>
    <n v="20.07"/>
    <n v="7979"/>
    <n v="7979"/>
    <x v="6"/>
    <n v="1"/>
    <s v="02:12:59"/>
    <n v="200"/>
    <n v="0"/>
    <n v="240"/>
    <x v="76"/>
    <s v="JUAN PABLO  THOMSEN - CORAJE"/>
    <x v="1"/>
    <s v="02:12:59"/>
  </r>
  <r>
    <x v="1"/>
    <x v="1"/>
    <n v="40"/>
    <n v="40"/>
    <s v="AD"/>
    <s v="2"/>
    <s v="R"/>
    <s v=""/>
    <s v=""/>
    <m/>
    <s v="MATIAS"/>
    <s v="ALONSO ASCUI"/>
    <m/>
    <s v="PILILO"/>
    <m/>
    <s v=""/>
    <m/>
    <s v=""/>
    <s v="CHL"/>
    <s v=""/>
    <s v="11:00:00"/>
    <s v="12:01:45"/>
    <s v="12:06:24"/>
    <s v="18,07"/>
    <s v="19,43"/>
    <s v="3985"/>
    <m/>
    <s v="12:46:24"/>
    <s v="13:47:18"/>
    <s v="13:53:12"/>
    <s v="17,97"/>
    <s v="19,7"/>
    <s v="4008"/>
    <m/>
    <m/>
    <m/>
    <m/>
    <m/>
    <m/>
    <m/>
    <m/>
    <m/>
    <m/>
    <m/>
    <m/>
    <m/>
    <m/>
    <m/>
    <m/>
    <n v="19.57"/>
    <n v="7992"/>
    <n v="7992"/>
    <x v="6"/>
    <n v="2"/>
    <s v="02:13:12"/>
    <n v="195"/>
    <n v="-0.21666666666666667"/>
    <n v="234.78333333333333"/>
    <x v="93"/>
    <s v="MATIAS ALONSO ASCUI - PILILO"/>
    <x v="1"/>
    <s v="02:12:59"/>
  </r>
  <r>
    <x v="1"/>
    <x v="1"/>
    <n v="40"/>
    <n v="40"/>
    <s v="AD"/>
    <s v="3"/>
    <s v="R"/>
    <s v=""/>
    <s v=""/>
    <m/>
    <s v="ERNESTO "/>
    <s v="DE LA FUENTE FUENZALIDA"/>
    <m/>
    <s v="LUCY"/>
    <m/>
    <s v=""/>
    <m/>
    <s v=""/>
    <s v="CHL"/>
    <s v=""/>
    <s v="11:00:00"/>
    <s v="12:01:54"/>
    <s v="12:09:28"/>
    <s v="17,27"/>
    <s v="19,38"/>
    <s v="4168"/>
    <m/>
    <s v="12:49:28"/>
    <s v="13:47:09"/>
    <s v="13:56:29"/>
    <s v="17,91"/>
    <s v="20,8"/>
    <s v="4021"/>
    <m/>
    <m/>
    <m/>
    <m/>
    <m/>
    <m/>
    <m/>
    <m/>
    <m/>
    <m/>
    <m/>
    <m/>
    <m/>
    <m/>
    <m/>
    <m/>
    <n v="20.07"/>
    <n v="8189"/>
    <n v="8189"/>
    <x v="6"/>
    <n v="3"/>
    <s v="02:16:29"/>
    <n v="190"/>
    <n v="-3.5"/>
    <n v="226.5"/>
    <x v="94"/>
    <s v="ERNESTO  DE LA FUENTE FUENZALIDA - LUCY"/>
    <x v="1"/>
    <s v="02:12:59"/>
  </r>
  <r>
    <x v="1"/>
    <x v="1"/>
    <n v="40"/>
    <n v="40"/>
    <s v="AD"/>
    <s v="4"/>
    <s v="R"/>
    <s v=""/>
    <s v=""/>
    <s v="10118391"/>
    <s v="CARLOS "/>
    <s v="SILVA ESCOBAR"/>
    <m/>
    <s v="BABAKOOL"/>
    <m/>
    <s v=""/>
    <m/>
    <s v=""/>
    <s v="CHL"/>
    <s v=""/>
    <s v="11:00:00"/>
    <s v="12:01:56"/>
    <s v="12:12:28"/>
    <s v="16,56"/>
    <s v="19,37"/>
    <s v="4348"/>
    <m/>
    <s v="12:52:28"/>
    <s v="14:04:09"/>
    <s v="14:12:06"/>
    <s v="15,07"/>
    <s v="16,74"/>
    <s v="4778"/>
    <m/>
    <m/>
    <m/>
    <m/>
    <m/>
    <m/>
    <m/>
    <m/>
    <m/>
    <m/>
    <m/>
    <m/>
    <m/>
    <m/>
    <m/>
    <m/>
    <n v="17.96"/>
    <n v="9127"/>
    <n v="9127"/>
    <x v="6"/>
    <n v="4"/>
    <s v="02:32:07"/>
    <n v="185"/>
    <n v="-19.133333333333333"/>
    <n v="205.86666666666667"/>
    <x v="95"/>
    <s v="CARLOS  SILVA ESCOBAR - BABAKOOL"/>
    <x v="6"/>
    <s v="02:12:59"/>
  </r>
  <r>
    <x v="1"/>
    <x v="1"/>
    <n v="40"/>
    <n v="40"/>
    <s v="AD"/>
    <s v="5"/>
    <s v="R"/>
    <s v=""/>
    <s v=""/>
    <m/>
    <s v="SERGIO"/>
    <s v="ULLOA C"/>
    <m/>
    <s v="CL MAXIMUS"/>
    <m/>
    <s v=""/>
    <m/>
    <s v=""/>
    <s v="CHL"/>
    <s v=""/>
    <s v="11:00:00"/>
    <s v="11:57:35"/>
    <s v="12:02:38"/>
    <s v="19,16"/>
    <s v="20,84"/>
    <s v="3758"/>
    <m/>
    <s v="12:42:38"/>
    <s v="14:07:37"/>
    <s v="14:14:19"/>
    <s v="13,09"/>
    <s v="14,12"/>
    <s v="5501"/>
    <m/>
    <m/>
    <m/>
    <m/>
    <m/>
    <m/>
    <m/>
    <m/>
    <m/>
    <m/>
    <m/>
    <m/>
    <m/>
    <m/>
    <m/>
    <m/>
    <n v="16.829999999999998"/>
    <n v="9259"/>
    <n v="9259"/>
    <x v="6"/>
    <n v="5"/>
    <s v="02:34:19"/>
    <n v="180"/>
    <n v="-21.333333333333332"/>
    <n v="198.66666666666666"/>
    <x v="65"/>
    <s v="SERGIO ULLOA C - CL MAXIMUS"/>
    <x v="0"/>
    <s v="02:12:59"/>
  </r>
  <r>
    <x v="1"/>
    <x v="1"/>
    <n v="40"/>
    <n v="40"/>
    <s v="AD"/>
    <s v="6"/>
    <s v="R"/>
    <s v=""/>
    <s v=""/>
    <s v="10138423"/>
    <s v="JOSE PEDRO"/>
    <s v="VARELA ALFONSO"/>
    <m/>
    <s v="EL MAITEN DABIR"/>
    <m/>
    <s v=""/>
    <m/>
    <s v=""/>
    <s v="CHL"/>
    <s v=""/>
    <s v="11:00:00"/>
    <s v="12:19:48"/>
    <s v="12:22:13"/>
    <s v="14,6"/>
    <s v="15,04"/>
    <s v="4933"/>
    <m/>
    <s v="13:02:13"/>
    <s v="14:20:13"/>
    <s v="14:22:59"/>
    <s v="14,86"/>
    <s v="15,38"/>
    <s v="4846"/>
    <m/>
    <m/>
    <m/>
    <m/>
    <m/>
    <m/>
    <m/>
    <m/>
    <m/>
    <m/>
    <m/>
    <m/>
    <m/>
    <m/>
    <m/>
    <m/>
    <n v="15.21"/>
    <n v="9779"/>
    <n v="9779"/>
    <x v="6"/>
    <n v="7"/>
    <s v="02:42:59"/>
    <n v="170"/>
    <n v="-30"/>
    <n v="180"/>
    <x v="8"/>
    <s v="JOSE PEDRO VARELA ALFONSO - EL MAITEN DABIR"/>
    <x v="0"/>
    <s v="02:12:59"/>
  </r>
  <r>
    <x v="1"/>
    <x v="1"/>
    <n v="40"/>
    <n v="40"/>
    <s v="AD"/>
    <s v="7"/>
    <s v="R"/>
    <s v=""/>
    <s v=""/>
    <m/>
    <s v="VICENTE"/>
    <s v="PARRA QUINTEROS"/>
    <m/>
    <s v="PERFECTIVA"/>
    <m/>
    <s v=""/>
    <m/>
    <s v=""/>
    <s v="CHL"/>
    <s v=""/>
    <s v="11:00:00"/>
    <s v="12:25:24"/>
    <s v="12:33:28"/>
    <s v="12,84"/>
    <s v="14,05"/>
    <s v="5609"/>
    <m/>
    <s v="13:13:28"/>
    <s v="14:28:40"/>
    <s v="14:37:34"/>
    <s v="14,27"/>
    <s v="15,96"/>
    <s v="5046"/>
    <m/>
    <m/>
    <m/>
    <m/>
    <m/>
    <m/>
    <m/>
    <m/>
    <m/>
    <m/>
    <m/>
    <m/>
    <m/>
    <m/>
    <m/>
    <m/>
    <n v="14.94"/>
    <n v="10654"/>
    <n v="10654"/>
    <x v="6"/>
    <n v="17"/>
    <s v="02:57:34"/>
    <n v="120"/>
    <n v="-44.583333333333336"/>
    <n v="115.41666666666666"/>
    <x v="96"/>
    <s v="VICENTE PARRA QUINTEROS - PERFECTIVA"/>
    <x v="1"/>
    <s v="02:12:59"/>
  </r>
  <r>
    <x v="1"/>
    <x v="1"/>
    <n v="40"/>
    <n v="40"/>
    <s v="AD"/>
    <s v="8"/>
    <s v="R"/>
    <s v=""/>
    <s v=""/>
    <m/>
    <s v="RUBEN"/>
    <s v="PARRA"/>
    <m/>
    <s v="ALCAZAR BOLCHEVIQUE"/>
    <m/>
    <s v=""/>
    <m/>
    <s v=""/>
    <s v="CHL"/>
    <s v=""/>
    <s v="11:00:00"/>
    <s v="12:25:21"/>
    <s v="12:30:48"/>
    <s v="13,22"/>
    <s v="14,06"/>
    <s v="5448"/>
    <m/>
    <s v="13:10:48"/>
    <s v="14:32:07"/>
    <s v="14:37:43"/>
    <s v="13,81"/>
    <s v="14,76"/>
    <s v="5215"/>
    <m/>
    <m/>
    <m/>
    <m/>
    <m/>
    <m/>
    <m/>
    <m/>
    <m/>
    <m/>
    <m/>
    <m/>
    <m/>
    <m/>
    <m/>
    <m/>
    <n v="14.4"/>
    <n v="10663"/>
    <n v="10663"/>
    <x v="6"/>
    <n v="19"/>
    <s v="02:57:43"/>
    <n v="110"/>
    <n v="-44.733333333333334"/>
    <n v="105.26666666666667"/>
    <x v="97"/>
    <s v="RUBEN PARRA - ALCAZAR BOLCHEVIQUE"/>
    <x v="1"/>
    <s v="02:12:59"/>
  </r>
  <r>
    <x v="1"/>
    <x v="1"/>
    <n v="40"/>
    <n v="40"/>
    <s v="AD"/>
    <s v="9"/>
    <s v="R"/>
    <s v=""/>
    <s v=""/>
    <m/>
    <s v="RAFAEL "/>
    <s v="CARRERE"/>
    <m/>
    <s v="MARY TRINI"/>
    <m/>
    <s v=""/>
    <m/>
    <s v=""/>
    <s v="CHL"/>
    <s v=""/>
    <s v="11:00:00"/>
    <s v="12:48:29"/>
    <s v="12:58:02"/>
    <s v="10,17"/>
    <s v="11,06"/>
    <s v="7082"/>
    <m/>
    <s v="13:38:02"/>
    <s v="15:02:42"/>
    <s v="15:08:27"/>
    <s v="13,27"/>
    <s v="14,17"/>
    <s v="5426"/>
    <m/>
    <m/>
    <m/>
    <m/>
    <m/>
    <m/>
    <m/>
    <m/>
    <m/>
    <m/>
    <m/>
    <m/>
    <m/>
    <m/>
    <m/>
    <m/>
    <n v="12.43"/>
    <n v="12508"/>
    <n v="12508"/>
    <x v="6"/>
    <n v="20"/>
    <s v="03:28:28"/>
    <n v="105"/>
    <n v="-75.483333333333334"/>
    <n v="69.516666666666666"/>
    <x v="98"/>
    <s v="RAFAEL  CARRERE - MARY TRINI"/>
    <x v="1"/>
    <s v="02:12:59"/>
  </r>
  <r>
    <x v="1"/>
    <x v="1"/>
    <n v="40"/>
    <n v="40"/>
    <s v="AD"/>
    <s v="10"/>
    <s v="R"/>
    <s v=""/>
    <s v=""/>
    <s v="10085801"/>
    <s v="CATALINA"/>
    <s v="ORTUZAR ORPHANOPOULOS"/>
    <m/>
    <s v="MC CHAMULLO"/>
    <m/>
    <s v=""/>
    <m/>
    <s v=""/>
    <s v="CHL"/>
    <s v=""/>
    <s v="11:00:00"/>
    <s v="12:47:16"/>
    <s v="12:55:46"/>
    <s v="10,37"/>
    <s v="11,19"/>
    <s v="6946"/>
    <m/>
    <s v="13:35:46"/>
    <s v="15:19:42"/>
    <s v="15:22:53"/>
    <s v="11,2"/>
    <s v="11,55"/>
    <s v="6428"/>
    <m/>
    <m/>
    <m/>
    <m/>
    <m/>
    <m/>
    <m/>
    <m/>
    <m/>
    <m/>
    <m/>
    <m/>
    <m/>
    <m/>
    <m/>
    <m/>
    <n v="11.36"/>
    <n v="13374"/>
    <n v="13374"/>
    <x v="6"/>
    <n v="21"/>
    <s v="03:42:54"/>
    <n v="100"/>
    <n v="-89.916666666666671"/>
    <n v="50.083333333333329"/>
    <x v="4"/>
    <s v="CATALINA ORTUZAR ORPHANOPOULOS - MC CHAMULLO"/>
    <x v="1"/>
    <s v="02:12:59"/>
  </r>
  <r>
    <x v="1"/>
    <x v="1"/>
    <n v="40"/>
    <n v="40"/>
    <s v="AD"/>
    <s v="11"/>
    <s v="R"/>
    <s v=""/>
    <s v=""/>
    <m/>
    <s v="NELSON"/>
    <s v="CID ARRAYA"/>
    <m/>
    <s v="HERCULES"/>
    <m/>
    <s v=""/>
    <m/>
    <s v=""/>
    <s v="CHL"/>
    <s v=""/>
    <s v="11:00:00"/>
    <s v="12:47:08"/>
    <s v="12:54:36"/>
    <s v="10,47"/>
    <s v="11,2"/>
    <s v="6877"/>
    <m/>
    <s v="13:34:36"/>
    <s v="15:19:33"/>
    <s v="15:25:57"/>
    <s v="10,78"/>
    <s v="11,43"/>
    <s v="6681"/>
    <m/>
    <m/>
    <m/>
    <m/>
    <m/>
    <m/>
    <m/>
    <m/>
    <m/>
    <m/>
    <m/>
    <m/>
    <m/>
    <m/>
    <m/>
    <m/>
    <n v="11.32"/>
    <n v="13558"/>
    <n v="13558"/>
    <x v="6"/>
    <n v="22"/>
    <s v="03:45:58"/>
    <n v="95"/>
    <n v="-92.983333333333334"/>
    <n v="42.016666666666666"/>
    <x v="91"/>
    <s v="NELSON CID ARRAYA - HERCULES"/>
    <x v="1"/>
    <s v="02:12:59"/>
  </r>
  <r>
    <x v="1"/>
    <x v="1"/>
    <n v="40"/>
    <n v="40"/>
    <s v="AD"/>
    <s v="12"/>
    <s v="FTQ"/>
    <s v=""/>
    <s v=""/>
    <m/>
    <s v="CARLOS"/>
    <s v="HIRMAS YUNIS"/>
    <m/>
    <s v="SAFIR"/>
    <m/>
    <s v=""/>
    <m/>
    <s v=""/>
    <s v="CHL"/>
    <s v=""/>
    <s v="11:00:00"/>
    <s v="12:19:42"/>
    <s v="12:33:41"/>
    <s v="12,81"/>
    <s v="15,05"/>
    <s v="5621"/>
    <m/>
    <s v="13:13:41"/>
    <s v="14:32:01"/>
    <s v="14:45:03"/>
    <s v="13,13"/>
    <s v="15,32"/>
    <s v="5482"/>
    <s v="FTQ GA"/>
    <m/>
    <m/>
    <m/>
    <m/>
    <m/>
    <m/>
    <m/>
    <m/>
    <m/>
    <m/>
    <m/>
    <m/>
    <m/>
    <m/>
    <m/>
    <n v="15.19"/>
    <n v="11103"/>
    <s v="NA"/>
    <x v="6"/>
    <s v="NA"/>
    <s v="NA"/>
    <n v="0"/>
    <e v="#VALUE!"/>
    <n v="0"/>
    <x v="99"/>
    <s v="CARLOS HIRMAS YUNIS - SAFIR"/>
    <x v="1"/>
    <s v="02:12:59"/>
  </r>
  <r>
    <x v="1"/>
    <x v="1"/>
    <n v="40"/>
    <n v="40"/>
    <s v="AD"/>
    <s v="13"/>
    <s v="FTQ"/>
    <s v=""/>
    <s v=""/>
    <m/>
    <s v="FELIPE"/>
    <s v="STANDEN THOMSEN"/>
    <m/>
    <s v="ROBLE"/>
    <m/>
    <s v=""/>
    <m/>
    <s v=""/>
    <s v="CHL"/>
    <s v=""/>
    <s v="11:00:00"/>
    <s v="12:47:13"/>
    <s v="12:52:33"/>
    <s v="10,66"/>
    <s v="11,19"/>
    <s v="6754"/>
    <m/>
    <s v="13:32:33"/>
    <s v=""/>
    <s v=""/>
    <s v=""/>
    <s v=""/>
    <s v=""/>
    <s v="RET"/>
    <m/>
    <m/>
    <m/>
    <m/>
    <m/>
    <m/>
    <m/>
    <m/>
    <m/>
    <m/>
    <m/>
    <m/>
    <m/>
    <m/>
    <m/>
    <n v="11.19"/>
    <n v="6754"/>
    <s v="NA"/>
    <x v="6"/>
    <s v="NA"/>
    <s v="NA"/>
    <n v="0"/>
    <e v="#VALUE!"/>
    <n v="0"/>
    <x v="100"/>
    <s v="FELIPE STANDEN THOMSEN - ROBLE"/>
    <x v="1"/>
    <s v="02:12:59"/>
  </r>
  <r>
    <x v="1"/>
    <x v="1"/>
    <n v="40"/>
    <n v="40"/>
    <s v="AD"/>
    <s v="14"/>
    <s v="FTQ"/>
    <s v=""/>
    <s v=""/>
    <m/>
    <s v="JOAQUIN"/>
    <s v="LAGOS VELASCO"/>
    <m/>
    <s v="HARRY"/>
    <m/>
    <s v=""/>
    <m/>
    <s v=""/>
    <s v="CHL"/>
    <s v=""/>
    <s v="11:00:00"/>
    <s v="12:36:44"/>
    <s v="12:51:52"/>
    <s v="10,73"/>
    <s v="12,4"/>
    <s v="6712"/>
    <s v="DSQ ME"/>
    <m/>
    <m/>
    <m/>
    <m/>
    <m/>
    <m/>
    <m/>
    <m/>
    <m/>
    <m/>
    <m/>
    <m/>
    <m/>
    <m/>
    <m/>
    <m/>
    <m/>
    <m/>
    <m/>
    <m/>
    <m/>
    <m/>
    <n v="12.4"/>
    <n v="6712"/>
    <s v="NA"/>
    <x v="6"/>
    <s v="NA"/>
    <s v="NA"/>
    <n v="0"/>
    <e v="#VALUE!"/>
    <n v="0"/>
    <x v="101"/>
    <s v="JOAQUIN LAGOS VELASCO - HARRY"/>
    <x v="1"/>
    <s v="02:12:59"/>
  </r>
  <r>
    <x v="1"/>
    <x v="1"/>
    <n v="40"/>
    <n v="40"/>
    <s v="AD"/>
    <s v="15"/>
    <s v="FTQ"/>
    <s v=""/>
    <s v=""/>
    <m/>
    <s v="AGUSTIN"/>
    <s v="MARTINEZ"/>
    <s v="104HF83"/>
    <s v="MC ventisquero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s v="NA"/>
    <n v="0"/>
    <e v="#VALUE!"/>
    <n v="0"/>
    <x v="102"/>
    <s v="AGUSTIN MARTINEZ - MC VENTISQUERO"/>
    <x v="1"/>
    <s v="02:12:59"/>
  </r>
  <r>
    <x v="1"/>
    <x v="1"/>
    <n v="40"/>
    <n v="40"/>
    <s v="AD"/>
    <m/>
    <s v="R"/>
    <m/>
    <m/>
    <m/>
    <s v="JOAQUIN"/>
    <s v="NEUFELD"/>
    <m/>
    <s v="CL NAPOLE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1"/>
    <n v="10541"/>
    <x v="6"/>
    <n v="11"/>
    <s v="02:55:41"/>
    <n v="150"/>
    <n v="-42.7"/>
    <n v="147.30000000000001"/>
    <x v="103"/>
    <s v="JOAQUIN NEUFELD - CL NAPOLEON"/>
    <x v="1"/>
    <s v="02:12:59"/>
  </r>
  <r>
    <x v="1"/>
    <x v="1"/>
    <n v="40"/>
    <n v="40"/>
    <s v="AD"/>
    <m/>
    <s v="R"/>
    <m/>
    <m/>
    <m/>
    <s v="MATIAS"/>
    <s v="ALAMOS"/>
    <s v="105UU64"/>
    <s v="CL KATA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2"/>
    <n v="10542"/>
    <x v="6"/>
    <n v="12"/>
    <s v="02:55:42"/>
    <n v="145"/>
    <n v="-42.716666666666669"/>
    <n v="142.28333333333333"/>
    <x v="70"/>
    <s v="MATIAS ALAMOS - CL KATANA"/>
    <x v="8"/>
    <s v="02:12:59"/>
  </r>
  <r>
    <x v="1"/>
    <x v="1"/>
    <n v="40"/>
    <n v="40"/>
    <s v="AD"/>
    <m/>
    <s v="R"/>
    <m/>
    <m/>
    <m/>
    <s v="CARLOS"/>
    <s v="LETELIER SIVORI"/>
    <m/>
    <s v="CL DALYAT KINNDA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51"/>
    <n v="10660"/>
    <n v="10660"/>
    <x v="6"/>
    <n v="18"/>
    <s v="02:57:40"/>
    <n v="115"/>
    <n v="-44.68333333333333"/>
    <n v="110.31666666666666"/>
    <x v="71"/>
    <s v="CARLOS LETELIER SIVORI - CL DALYAT KINNDAH"/>
    <x v="1"/>
    <s v="02:12:59"/>
  </r>
  <r>
    <x v="1"/>
    <x v="1"/>
    <n v="40"/>
    <n v="40"/>
    <s v="YR"/>
    <s v="1"/>
    <s v="R"/>
    <s v=""/>
    <s v=""/>
    <m/>
    <s v="JUAN PABLO"/>
    <s v="CRISTI"/>
    <m/>
    <s v="CASINO NIGHT"/>
    <m/>
    <s v=""/>
    <m/>
    <s v=""/>
    <s v="CHL"/>
    <s v=""/>
    <s v="11:30:00"/>
    <s v="12:49:09"/>
    <s v="12:52:25"/>
    <s v="14,56"/>
    <s v="15,16"/>
    <s v="4945"/>
    <m/>
    <s v="13:32:25"/>
    <s v="14:46:04"/>
    <s v="14:49:42"/>
    <s v="15,53"/>
    <s v="16,29"/>
    <s v="4637"/>
    <m/>
    <m/>
    <m/>
    <m/>
    <m/>
    <m/>
    <m/>
    <m/>
    <m/>
    <m/>
    <m/>
    <m/>
    <m/>
    <m/>
    <m/>
    <m/>
    <n v="15.71"/>
    <n v="9582"/>
    <n v="9582"/>
    <x v="7"/>
    <n v="6"/>
    <s v="02:39:42"/>
    <n v="175"/>
    <n v="-26.716666666666665"/>
    <n v="188.28333333333333"/>
    <x v="104"/>
    <s v="JUAN PABLO CRISTI - CASINO NIGHT"/>
    <x v="1"/>
    <s v="02:12:59"/>
  </r>
  <r>
    <x v="1"/>
    <x v="1"/>
    <n v="40"/>
    <n v="40"/>
    <s v="YR"/>
    <s v="2"/>
    <s v="R"/>
    <s v=""/>
    <s v=""/>
    <m/>
    <s v="LUCIANO"/>
    <s v="ALMARA"/>
    <m/>
    <s v="EPICO"/>
    <m/>
    <s v=""/>
    <m/>
    <s v=""/>
    <s v="CHL"/>
    <s v=""/>
    <s v="11:30:00"/>
    <s v="12:48:52"/>
    <s v="12:54:58"/>
    <s v="14,12"/>
    <s v="15,21"/>
    <s v="5098"/>
    <m/>
    <s v="13:34:58"/>
    <s v="14:46:07"/>
    <s v="14:53:45"/>
    <s v="15,23"/>
    <s v="16,87"/>
    <s v="4727"/>
    <m/>
    <m/>
    <m/>
    <m/>
    <m/>
    <m/>
    <m/>
    <m/>
    <m/>
    <m/>
    <m/>
    <m/>
    <m/>
    <m/>
    <m/>
    <m/>
    <n v="16"/>
    <n v="9825"/>
    <n v="9825"/>
    <x v="7"/>
    <n v="8"/>
    <s v="02:43:45"/>
    <n v="165"/>
    <n v="-30.766666666666666"/>
    <n v="174.23333333333335"/>
    <x v="105"/>
    <s v="LUCIANO ALMARA - EPICO"/>
    <x v="1"/>
    <s v="02:12:59"/>
  </r>
  <r>
    <x v="1"/>
    <x v="1"/>
    <n v="40"/>
    <n v="40"/>
    <s v="YR"/>
    <s v="3"/>
    <s v="R"/>
    <s v=""/>
    <s v=""/>
    <m/>
    <s v="ALISON"/>
    <s v="CASTILLO"/>
    <m/>
    <s v="BUENA MOZA"/>
    <m/>
    <s v=""/>
    <m/>
    <s v=""/>
    <s v="CHL"/>
    <s v=""/>
    <s v="11:30:00"/>
    <s v="12:48:42"/>
    <s v="12:53:39"/>
    <s v="14,35"/>
    <s v="15,25"/>
    <s v="5019"/>
    <m/>
    <s v="13:33:39"/>
    <s v="15:01:49"/>
    <s v="15:07:05"/>
    <s v="12,84"/>
    <s v="13,61"/>
    <s v="5607"/>
    <m/>
    <m/>
    <m/>
    <m/>
    <m/>
    <m/>
    <m/>
    <m/>
    <m/>
    <m/>
    <m/>
    <m/>
    <m/>
    <m/>
    <m/>
    <m/>
    <n v="14.38"/>
    <n v="10626"/>
    <n v="10626"/>
    <x v="7"/>
    <n v="13"/>
    <s v="02:57:06"/>
    <n v="140"/>
    <n v="-44.116666666666667"/>
    <n v="135.88333333333333"/>
    <x v="106"/>
    <s v="ALISON CASTILLO - BUENA MOZA"/>
    <x v="2"/>
    <s v="02:12:59"/>
  </r>
  <r>
    <x v="1"/>
    <x v="1"/>
    <n v="40"/>
    <n v="40"/>
    <s v="YR"/>
    <s v="4"/>
    <s v="R"/>
    <s v=""/>
    <s v=""/>
    <m/>
    <s v="AGUSTINA"/>
    <s v="CASTILLO"/>
    <m/>
    <s v="MORENA"/>
    <m/>
    <s v=""/>
    <m/>
    <s v=""/>
    <s v="CHL"/>
    <s v=""/>
    <s v="11:30:00"/>
    <s v="12:48:37"/>
    <s v="12:52:28"/>
    <s v="14,55"/>
    <s v="15,26"/>
    <s v="4949"/>
    <m/>
    <s v="13:32:28"/>
    <s v="15:01:51"/>
    <s v="15:07:07"/>
    <s v="12,68"/>
    <s v="13,43"/>
    <s v="5679"/>
    <m/>
    <m/>
    <m/>
    <m/>
    <m/>
    <m/>
    <m/>
    <m/>
    <m/>
    <m/>
    <m/>
    <m/>
    <m/>
    <m/>
    <m/>
    <m/>
    <n v="14.29"/>
    <n v="10627"/>
    <n v="10627"/>
    <x v="7"/>
    <n v="14"/>
    <s v="02:57:07"/>
    <n v="135"/>
    <n v="-44.133333333333333"/>
    <n v="130.86666666666667"/>
    <x v="107"/>
    <s v="AGUSTINA CASTILLO - MORENA"/>
    <x v="2"/>
    <s v="02:12:59"/>
  </r>
  <r>
    <x v="1"/>
    <x v="1"/>
    <n v="40"/>
    <n v="40"/>
    <s v="YR"/>
    <s v="5"/>
    <s v="R"/>
    <s v=""/>
    <s v=""/>
    <m/>
    <s v="FERNANDO"/>
    <s v="LAGOS DIAZ"/>
    <m/>
    <s v="ITAHITI"/>
    <m/>
    <s v=""/>
    <m/>
    <s v=""/>
    <s v="CHL"/>
    <s v=""/>
    <s v="11:30:00"/>
    <s v="12:49:06"/>
    <s v="12:55:25"/>
    <s v="14,05"/>
    <s v="15,17"/>
    <s v="5125"/>
    <m/>
    <s v="13:35:25"/>
    <s v="15:01:53"/>
    <s v="15:07:30"/>
    <s v="13,03"/>
    <s v="13,88"/>
    <s v="5525"/>
    <m/>
    <m/>
    <m/>
    <m/>
    <m/>
    <m/>
    <m/>
    <m/>
    <m/>
    <m/>
    <m/>
    <m/>
    <m/>
    <m/>
    <m/>
    <m/>
    <n v="14.49"/>
    <n v="10650"/>
    <n v="10650"/>
    <x v="7"/>
    <n v="16"/>
    <s v="02:57:30"/>
    <n v="125"/>
    <n v="-44.516666666666666"/>
    <n v="120.48333333333333"/>
    <x v="108"/>
    <s v="FERNANDO LAGOS DIAZ - ITAHITI"/>
    <x v="9"/>
    <s v="02:12:59"/>
  </r>
  <r>
    <x v="1"/>
    <x v="1"/>
    <n v="40"/>
    <n v="40"/>
    <s v="YR"/>
    <s v="6"/>
    <s v="FTQ"/>
    <s v=""/>
    <s v=""/>
    <m/>
    <s v="FERNANDA"/>
    <s v="MANZUR"/>
    <s v="103hq92"/>
    <s v="Copihue"/>
    <m/>
    <s v=""/>
    <m/>
    <s v=""/>
    <s v="CHL"/>
    <s v=""/>
    <s v="11:30:00"/>
    <s v="12:48:38"/>
    <s v="12:52:22"/>
    <s v="14,57"/>
    <s v="15,26"/>
    <s v="4942"/>
    <m/>
    <s v="13:32:22"/>
    <s v=""/>
    <s v=""/>
    <s v=""/>
    <s v=""/>
    <s v=""/>
    <s v="FTQ GA"/>
    <m/>
    <m/>
    <m/>
    <m/>
    <m/>
    <m/>
    <m/>
    <m/>
    <m/>
    <m/>
    <m/>
    <m/>
    <m/>
    <m/>
    <m/>
    <n v="15.26"/>
    <n v="4942"/>
    <s v="NA"/>
    <x v="7"/>
    <s v="NA"/>
    <s v="NA"/>
    <n v="0"/>
    <e v="#VALUE!"/>
    <n v="0"/>
    <x v="109"/>
    <s v="FERNANDA MANZUR - COPIHUE"/>
    <x v="9"/>
    <s v="02:12:59"/>
  </r>
  <r>
    <x v="1"/>
    <x v="1"/>
    <n v="40"/>
    <n v="40"/>
    <s v="YR"/>
    <m/>
    <s v="R"/>
    <m/>
    <m/>
    <m/>
    <s v="EMMA"/>
    <s v="LETELIER"/>
    <m/>
    <s v="CL ANATOL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64"/>
    <n v="10264"/>
    <x v="7"/>
    <n v="9"/>
    <s v="02:51:04"/>
    <n v="160"/>
    <n v="-38.083333333333336"/>
    <n v="161.91666666666666"/>
    <x v="78"/>
    <s v="EMMA LETELIER - CL ANATOLIA"/>
    <x v="8"/>
    <s v="02:12:59"/>
  </r>
  <r>
    <x v="1"/>
    <x v="1"/>
    <n v="40"/>
    <n v="40"/>
    <s v="YR"/>
    <m/>
    <s v="R"/>
    <m/>
    <m/>
    <m/>
    <s v="OLIVIA"/>
    <s v="ALAMOS"/>
    <m/>
    <s v="WAFIK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29"/>
    <n v="10329"/>
    <x v="7"/>
    <n v="10"/>
    <s v="02:52:09"/>
    <n v="155"/>
    <n v="-39.166666666666664"/>
    <n v="155.83333333333334"/>
    <x v="79"/>
    <s v="OLIVIA ALAMOS - WAFIK"/>
    <x v="8"/>
    <s v="02:12:59"/>
  </r>
  <r>
    <x v="1"/>
    <x v="1"/>
    <n v="40"/>
    <n v="40"/>
    <s v="YR"/>
    <m/>
    <s v="R"/>
    <m/>
    <m/>
    <m/>
    <s v="VALENTINA"/>
    <s v="LETELIER"/>
    <m/>
    <s v="PERSEVERANCIA PETE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646"/>
    <n v="10646"/>
    <x v="7"/>
    <n v="15"/>
    <s v="02:57:26"/>
    <n v="130"/>
    <n v="-44.45"/>
    <n v="125.55"/>
    <x v="80"/>
    <s v="VALENTINA LETELIER - PERSEVERANCIA PETETE"/>
    <x v="8"/>
    <s v="02:12:59"/>
  </r>
  <r>
    <x v="2"/>
    <x v="0"/>
    <n v="120"/>
    <n v="121"/>
    <s v="AD"/>
    <s v="1"/>
    <s v="R"/>
    <s v=""/>
    <s v=""/>
    <s v="10139724"/>
    <s v="ORLANDO"/>
    <s v="VILLALOBOS"/>
    <s v="106TB67"/>
    <s v="SALAM"/>
    <m/>
    <s v=""/>
    <m/>
    <s v=""/>
    <s v="CHL"/>
    <s v=""/>
    <s v="17,88"/>
    <s v="7650"/>
    <m/>
    <s v="00:03:01"/>
    <s v="18,22"/>
    <s v="6324"/>
    <m/>
    <s v="00:02:40"/>
    <s v="17,56"/>
    <s v="6560"/>
    <m/>
    <s v="00:02:53"/>
    <s v="22,91"/>
    <s v="2985"/>
    <m/>
    <s v="00:18:24"/>
    <m/>
    <m/>
    <m/>
    <m/>
    <m/>
    <m/>
    <m/>
    <m/>
    <m/>
    <m/>
    <m/>
    <m/>
    <m/>
    <n v="18.52"/>
    <n v="23519"/>
    <n v="23519"/>
    <x v="0"/>
    <n v="1"/>
    <s v="06:31:59"/>
    <n v="200"/>
    <n v="0"/>
    <n v="321"/>
    <x v="25"/>
    <s v="ORLANDO VILLALOBOS - SALAM"/>
    <x v="0"/>
    <s v="06:31:59"/>
  </r>
  <r>
    <x v="2"/>
    <x v="0"/>
    <n v="120"/>
    <n v="121"/>
    <s v="AD"/>
    <s v="2"/>
    <s v="R"/>
    <s v=""/>
    <s v=""/>
    <s v="10092659"/>
    <s v="JOSEFINA"/>
    <s v="MATURANA FELL"/>
    <s v="107AQ50"/>
    <s v="TOBA DEJAVU"/>
    <m/>
    <s v=""/>
    <m/>
    <s v=""/>
    <s v="CHL"/>
    <s v=""/>
    <s v="18,05"/>
    <s v="7578"/>
    <m/>
    <s v="00:01:46"/>
    <s v="18,27"/>
    <s v="6306"/>
    <m/>
    <s v="00:01:07"/>
    <s v="17,33"/>
    <s v="6646"/>
    <m/>
    <s v="00:02:44"/>
    <s v="21,99"/>
    <s v="3110"/>
    <m/>
    <s v="00:05:33"/>
    <m/>
    <m/>
    <m/>
    <m/>
    <m/>
    <m/>
    <m/>
    <m/>
    <m/>
    <m/>
    <m/>
    <m/>
    <m/>
    <n v="18.43"/>
    <n v="23640"/>
    <n v="23640"/>
    <x v="0"/>
    <n v="2"/>
    <s v="06:34:00"/>
    <n v="195"/>
    <n v="-2.0166666666666666"/>
    <n v="313.98333333333335"/>
    <x v="35"/>
    <s v="JOSEFINA MATURANA FELL - TOBA DEJAVU"/>
    <x v="3"/>
    <s v="06:31:59"/>
  </r>
  <r>
    <x v="2"/>
    <x v="0"/>
    <n v="120"/>
    <n v="121"/>
    <s v="AD"/>
    <s v="3"/>
    <s v="FTQ"/>
    <s v=""/>
    <s v=""/>
    <s v="10070382"/>
    <s v="CATALINA"/>
    <s v="LLORENS CLARK"/>
    <s v="105GX51"/>
    <s v="LUNA"/>
    <m/>
    <s v=""/>
    <m/>
    <s v=""/>
    <s v="CHL"/>
    <s v=""/>
    <s v="18,1"/>
    <s v="7556"/>
    <m/>
    <s v="00:01:30"/>
    <s v="18,01"/>
    <s v="6395"/>
    <m/>
    <s v="00:02:35"/>
    <s v="17,23"/>
    <s v="6685"/>
    <m/>
    <s v="00:04:38"/>
    <s v="23,23"/>
    <s v="2944"/>
    <s v="FTQ GA"/>
    <s v="00:15:22"/>
    <m/>
    <m/>
    <m/>
    <m/>
    <m/>
    <m/>
    <m/>
    <m/>
    <m/>
    <m/>
    <m/>
    <m/>
    <m/>
    <n v="18.47"/>
    <n v="23580"/>
    <s v="NA"/>
    <x v="0"/>
    <s v="NA"/>
    <s v="NA"/>
    <n v="0"/>
    <e v="#VALUE!"/>
    <n v="0"/>
    <x v="82"/>
    <s v="CATALINA LLORENS CLARK - LUNA"/>
    <x v="1"/>
    <s v="06:31:59"/>
  </r>
  <r>
    <x v="2"/>
    <x v="0"/>
    <n v="120"/>
    <n v="121"/>
    <s v="AD"/>
    <s v="4"/>
    <s v="FTQ"/>
    <s v=""/>
    <s v=""/>
    <s v="10067266"/>
    <s v="FELIPE"/>
    <s v="SAT YABER"/>
    <s v="106KP67"/>
    <s v="CAL MAR ROLON"/>
    <m/>
    <s v=""/>
    <m/>
    <s v=""/>
    <s v="CHL"/>
    <s v=""/>
    <s v="17,73"/>
    <s v="7714"/>
    <m/>
    <s v="00:02:53"/>
    <s v="18,31"/>
    <s v="6290"/>
    <m/>
    <s v="00:03:04"/>
    <s v="17,01"/>
    <s v="6772"/>
    <s v="FTQ GA"/>
    <s v="00:06:54"/>
    <m/>
    <m/>
    <m/>
    <m/>
    <m/>
    <m/>
    <m/>
    <m/>
    <m/>
    <m/>
    <m/>
    <m/>
    <m/>
    <m/>
    <m/>
    <m/>
    <m/>
    <n v="17.670000000000002"/>
    <n v="20776"/>
    <s v="NA"/>
    <x v="0"/>
    <s v="NA"/>
    <s v="NA"/>
    <n v="0"/>
    <e v="#VALUE!"/>
    <n v="0"/>
    <x v="5"/>
    <s v="FELIPE SAT YABER - CAL MAR ROLON"/>
    <x v="2"/>
    <s v="06:31:59"/>
  </r>
  <r>
    <x v="2"/>
    <x v="0"/>
    <n v="120"/>
    <n v="121"/>
    <s v="AD"/>
    <s v="5"/>
    <s v="FTQ"/>
    <s v=""/>
    <s v=""/>
    <s v="10072686"/>
    <s v="PABLO"/>
    <s v="LLOMPART"/>
    <s v="107AQ56"/>
    <s v="ANCAR FARUK"/>
    <m/>
    <s v=""/>
    <m/>
    <s v=""/>
    <s v="CHL"/>
    <s v=""/>
    <s v="16,8"/>
    <s v="8141"/>
    <m/>
    <s v="00:02:09"/>
    <s v="17,47"/>
    <s v="6595"/>
    <m/>
    <s v="00:04:36"/>
    <s v="16,04"/>
    <s v="7183"/>
    <s v="FTQ GA"/>
    <s v="00:05:33"/>
    <m/>
    <m/>
    <m/>
    <m/>
    <m/>
    <m/>
    <m/>
    <m/>
    <m/>
    <m/>
    <m/>
    <m/>
    <m/>
    <m/>
    <m/>
    <m/>
    <m/>
    <n v="16.75"/>
    <n v="21919"/>
    <s v="NA"/>
    <x v="0"/>
    <s v="NA"/>
    <s v="NA"/>
    <n v="0"/>
    <e v="#VALUE!"/>
    <n v="0"/>
    <x v="30"/>
    <s v="PABLO LLOMPART - ANCAR FARUK"/>
    <x v="4"/>
    <s v="06:31:59"/>
  </r>
  <r>
    <x v="2"/>
    <x v="0"/>
    <n v="120"/>
    <n v="121"/>
    <s v="YR"/>
    <s v="1"/>
    <s v="R"/>
    <s v=""/>
    <s v=""/>
    <s v="10203380"/>
    <s v="CRISTOBAL JESUS"/>
    <s v="ROJAS SANCHEZ"/>
    <s v="106BG29"/>
    <s v="ALI"/>
    <m/>
    <s v=""/>
    <m/>
    <s v=""/>
    <s v="CHL"/>
    <s v=""/>
    <s v="22,94"/>
    <s v="5963"/>
    <m/>
    <s v="00:04:52"/>
    <s v="18"/>
    <s v="6400"/>
    <m/>
    <s v="00:03:11"/>
    <s v="16,35"/>
    <s v="7045"/>
    <m/>
    <s v="00:05:52"/>
    <s v="14,7"/>
    <s v="4653"/>
    <m/>
    <s v="00:06:51"/>
    <m/>
    <m/>
    <m/>
    <m/>
    <m/>
    <m/>
    <m/>
    <m/>
    <m/>
    <m/>
    <m/>
    <m/>
    <m/>
    <n v="18.100000000000001"/>
    <n v="24061"/>
    <n v="24061"/>
    <x v="1"/>
    <n v="3"/>
    <s v="06:41:01"/>
    <n v="190"/>
    <n v="-9.0333333333333332"/>
    <n v="301.96666666666664"/>
    <x v="17"/>
    <s v="CRISTOBAL JESUS ROJAS SANCHEZ - ALI"/>
    <x v="2"/>
    <s v="06:31:59"/>
  </r>
  <r>
    <x v="2"/>
    <x v="0"/>
    <n v="120"/>
    <n v="121"/>
    <s v="YR"/>
    <s v="2"/>
    <s v="FTQ"/>
    <s v=""/>
    <s v=""/>
    <s v="10172476"/>
    <s v="FLORENCIA"/>
    <s v="CARDONE ALMARZA"/>
    <s v="106ER59"/>
    <s v="BANITA"/>
    <m/>
    <s v=""/>
    <m/>
    <s v=""/>
    <s v="CHL"/>
    <s v=""/>
    <s v="21,98"/>
    <s v="6225"/>
    <m/>
    <s v="00:01:34"/>
    <s v="17,54"/>
    <s v="6568"/>
    <m/>
    <s v="00:02:06"/>
    <s v="17,01"/>
    <s v="6771"/>
    <s v="FTQ GA"/>
    <s v="00:03:16"/>
    <m/>
    <m/>
    <m/>
    <m/>
    <m/>
    <m/>
    <m/>
    <m/>
    <m/>
    <m/>
    <m/>
    <m/>
    <m/>
    <m/>
    <m/>
    <m/>
    <m/>
    <n v="18.77"/>
    <n v="19564"/>
    <s v="NA"/>
    <x v="1"/>
    <s v="NA"/>
    <s v="NA"/>
    <n v="0"/>
    <e v="#VALUE!"/>
    <n v="0"/>
    <x v="19"/>
    <s v="FLORENCIA CARDONE ALMARZA - BANITA"/>
    <x v="5"/>
    <s v="06:31:59"/>
  </r>
  <r>
    <x v="2"/>
    <x v="0"/>
    <n v="120"/>
    <n v="121"/>
    <s v="YR"/>
    <s v="3"/>
    <s v="FTQ"/>
    <s v=""/>
    <s v=""/>
    <s v="10172600"/>
    <s v="JESUS Maximiliano"/>
    <s v="CERPA VERA"/>
    <s v="105SM79"/>
    <s v="HLS CHOCOLATE AMARGO"/>
    <m/>
    <s v=""/>
    <m/>
    <s v=""/>
    <s v="CHL"/>
    <s v=""/>
    <s v="23,78"/>
    <s v="5753"/>
    <m/>
    <s v="00:01:19"/>
    <s v="18,23"/>
    <s v="6318"/>
    <s v="FTQ GA"/>
    <s v="00:00:52"/>
    <m/>
    <m/>
    <m/>
    <m/>
    <m/>
    <m/>
    <m/>
    <m/>
    <m/>
    <m/>
    <m/>
    <m/>
    <m/>
    <m/>
    <m/>
    <m/>
    <m/>
    <m/>
    <m/>
    <m/>
    <m/>
    <n v="20.88"/>
    <n v="12071"/>
    <s v="NA"/>
    <x v="1"/>
    <s v="NA"/>
    <s v="NA"/>
    <n v="0"/>
    <e v="#VALUE!"/>
    <n v="0"/>
    <x v="16"/>
    <s v="JESUS MAXIMILIANO CERPA VERA - HLS CHOCOLATE AMARGO"/>
    <x v="1"/>
    <s v="06:31:59"/>
  </r>
  <r>
    <x v="2"/>
    <x v="0"/>
    <n v="100"/>
    <n v="102"/>
    <s v="AD"/>
    <s v="1"/>
    <s v="R"/>
    <s v=""/>
    <s v=""/>
    <s v="10116707"/>
    <s v="CRISTIAN"/>
    <s v="CORNEJO CABEZAS"/>
    <s v="106PT44"/>
    <s v="SERCKIS"/>
    <m/>
    <s v=""/>
    <m/>
    <s v=""/>
    <s v="CHL"/>
    <s v=""/>
    <s v="19,35"/>
    <s v="7068"/>
    <m/>
    <s v="00:01:57"/>
    <s v="18,33"/>
    <s v="6286"/>
    <m/>
    <s v="00:05:09"/>
    <s v="19,15"/>
    <s v="6015"/>
    <m/>
    <s v="00:10:14"/>
    <m/>
    <m/>
    <m/>
    <m/>
    <m/>
    <m/>
    <m/>
    <m/>
    <m/>
    <m/>
    <m/>
    <m/>
    <m/>
    <m/>
    <m/>
    <m/>
    <m/>
    <n v="18.96"/>
    <n v="19369"/>
    <n v="19369"/>
    <x v="2"/>
    <n v="1"/>
    <s v="05:22:49"/>
    <n v="200"/>
    <n v="0"/>
    <n v="302"/>
    <x v="110"/>
    <s v="CRISTIAN CORNEJO CABEZAS - SERCKIS"/>
    <x v="2"/>
    <s v="05:22:49"/>
  </r>
  <r>
    <x v="2"/>
    <x v="0"/>
    <n v="100"/>
    <n v="102"/>
    <s v="AD"/>
    <s v="2"/>
    <s v="R"/>
    <s v=""/>
    <s v=""/>
    <m/>
    <s v="FRANCISCO "/>
    <s v="VALDEVENITO"/>
    <s v="107KC17"/>
    <s v="RHAJASTAN"/>
    <m/>
    <s v=""/>
    <m/>
    <s v=""/>
    <s v="CHL"/>
    <s v=""/>
    <s v="18,41"/>
    <s v="7429"/>
    <m/>
    <s v="00:02:58"/>
    <s v="18,8"/>
    <s v="6127"/>
    <m/>
    <s v="00:04:58"/>
    <s v="17,99"/>
    <s v="6405"/>
    <m/>
    <s v="00:04:30"/>
    <m/>
    <m/>
    <m/>
    <m/>
    <m/>
    <m/>
    <m/>
    <m/>
    <m/>
    <m/>
    <m/>
    <m/>
    <m/>
    <m/>
    <m/>
    <m/>
    <m/>
    <n v="18.399999999999999"/>
    <n v="19961"/>
    <n v="19961"/>
    <x v="2"/>
    <n v="2"/>
    <s v="05:32:41"/>
    <n v="195"/>
    <n v="-9.8666666666666671"/>
    <n v="287.13333333333333"/>
    <x v="57"/>
    <s v="FRANCISCO  VALDEVENITO - RHAJASTAN"/>
    <x v="1"/>
    <s v="05:22:49"/>
  </r>
  <r>
    <x v="2"/>
    <x v="0"/>
    <n v="100"/>
    <n v="102"/>
    <s v="AD"/>
    <s v="3"/>
    <s v="R"/>
    <s v=""/>
    <s v=""/>
    <m/>
    <s v="PILAR"/>
    <s v="TORREALBA"/>
    <s v="107IZ55"/>
    <s v="FOLCA"/>
    <m/>
    <s v=""/>
    <m/>
    <s v=""/>
    <s v="CHL"/>
    <s v=""/>
    <s v="18,37"/>
    <s v="7447"/>
    <m/>
    <s v="00:02:18"/>
    <s v="18,85"/>
    <s v="6111"/>
    <m/>
    <s v="00:04:53"/>
    <s v="17,99"/>
    <s v="6405"/>
    <m/>
    <s v="00:04:31"/>
    <m/>
    <m/>
    <m/>
    <m/>
    <m/>
    <m/>
    <m/>
    <m/>
    <m/>
    <m/>
    <m/>
    <m/>
    <m/>
    <m/>
    <m/>
    <m/>
    <m/>
    <n v="18.39"/>
    <n v="19963"/>
    <n v="19963"/>
    <x v="2"/>
    <n v="3"/>
    <s v="05:32:43"/>
    <n v="190"/>
    <n v="-9.9"/>
    <n v="282.10000000000002"/>
    <x v="111"/>
    <s v="PILAR TORREALBA - FOLCA"/>
    <x v="1"/>
    <s v="05:22:49"/>
  </r>
  <r>
    <x v="2"/>
    <x v="0"/>
    <n v="100"/>
    <n v="102"/>
    <s v="AD"/>
    <s v="4"/>
    <s v="R"/>
    <s v=""/>
    <s v=""/>
    <s v="10203378"/>
    <s v="JORGE"/>
    <s v="ESPARZA ROJAS"/>
    <s v="106QO62"/>
    <s v="HF CAIRO"/>
    <m/>
    <s v=""/>
    <m/>
    <s v=""/>
    <s v="CHL"/>
    <s v=""/>
    <s v="18,4"/>
    <s v="7436"/>
    <m/>
    <s v="00:03:03"/>
    <s v="19,93"/>
    <s v="5780"/>
    <m/>
    <s v="00:02:36"/>
    <s v="16,55"/>
    <s v="6961"/>
    <m/>
    <s v="00:06:19"/>
    <m/>
    <m/>
    <m/>
    <m/>
    <m/>
    <m/>
    <m/>
    <m/>
    <m/>
    <m/>
    <m/>
    <m/>
    <m/>
    <m/>
    <m/>
    <m/>
    <m/>
    <n v="18.2"/>
    <n v="20177"/>
    <n v="20177"/>
    <x v="2"/>
    <n v="4"/>
    <s v="05:36:17"/>
    <n v="185"/>
    <n v="-13.466666666666667"/>
    <n v="273.53333333333336"/>
    <x v="26"/>
    <s v="JORGE ESPARZA ROJAS - HF CAIRO"/>
    <x v="1"/>
    <s v="05:22:49"/>
  </r>
  <r>
    <x v="2"/>
    <x v="0"/>
    <n v="100"/>
    <n v="102"/>
    <s v="AD"/>
    <s v="5"/>
    <s v="R"/>
    <s v=""/>
    <s v=""/>
    <s v="10187939"/>
    <s v="EMILIA"/>
    <s v="PATTERSON"/>
    <m/>
    <s v="SANTA SUSANA MATILDE"/>
    <m/>
    <s v=""/>
    <m/>
    <s v=""/>
    <s v="CHL"/>
    <s v=""/>
    <s v="17,45"/>
    <s v="7840"/>
    <m/>
    <s v="00:03:29"/>
    <s v="17,24"/>
    <s v="6683"/>
    <m/>
    <s v="00:04:10"/>
    <s v="17,14"/>
    <s v="6723"/>
    <m/>
    <s v="00:09:37"/>
    <m/>
    <m/>
    <m/>
    <m/>
    <m/>
    <m/>
    <m/>
    <m/>
    <m/>
    <m/>
    <m/>
    <m/>
    <m/>
    <m/>
    <m/>
    <m/>
    <m/>
    <n v="17.28"/>
    <n v="21246"/>
    <n v="21246"/>
    <x v="2"/>
    <n v="8"/>
    <s v="05:54:06"/>
    <n v="165"/>
    <n v="-31.283333333333335"/>
    <n v="235.71666666666667"/>
    <x v="112"/>
    <s v="EMILIA PATTERSON - SANTA SUSANA MATILDE"/>
    <x v="9"/>
    <s v="05:22:49"/>
  </r>
  <r>
    <x v="2"/>
    <x v="0"/>
    <n v="100"/>
    <n v="102"/>
    <s v="AD"/>
    <s v="6"/>
    <s v="R"/>
    <s v=""/>
    <s v=""/>
    <s v="10045218"/>
    <s v="ALVARO"/>
    <s v="LLOMPART GRIMM"/>
    <s v="107AX06"/>
    <s v="HLS ELEKTRA"/>
    <m/>
    <s v=""/>
    <m/>
    <s v=""/>
    <s v="CHL"/>
    <s v=""/>
    <s v="15,12"/>
    <s v="9048"/>
    <m/>
    <s v="00:01:41"/>
    <s v="17"/>
    <s v="6778"/>
    <m/>
    <s v="00:01:29"/>
    <s v="16,29"/>
    <s v="7070"/>
    <m/>
    <s v="00:08:35"/>
    <m/>
    <m/>
    <m/>
    <m/>
    <m/>
    <m/>
    <m/>
    <m/>
    <m/>
    <m/>
    <m/>
    <m/>
    <m/>
    <m/>
    <m/>
    <m/>
    <m/>
    <n v="16.04"/>
    <n v="22896"/>
    <n v="22896"/>
    <x v="2"/>
    <n v="9"/>
    <s v="06:21:36"/>
    <n v="160"/>
    <n v="-58.783333333333331"/>
    <n v="203.21666666666667"/>
    <x v="37"/>
    <s v="ALVARO LLOMPART GRIMM - HLS ELEKTRA"/>
    <x v="1"/>
    <s v="05:22:49"/>
  </r>
  <r>
    <x v="2"/>
    <x v="0"/>
    <n v="100"/>
    <n v="102"/>
    <s v="AD"/>
    <s v="7"/>
    <s v="R"/>
    <s v=""/>
    <s v=""/>
    <s v="10105805"/>
    <s v="FRANCISCO "/>
    <s v="EGUIGUREN VALDÉS"/>
    <m/>
    <s v="TOBA BURKA"/>
    <m/>
    <s v=""/>
    <m/>
    <s v=""/>
    <s v="CHL"/>
    <s v=""/>
    <s v="15,1"/>
    <s v="9062"/>
    <m/>
    <s v="00:01:58"/>
    <s v="16,98"/>
    <s v="6783"/>
    <m/>
    <s v="00:01:51"/>
    <s v="16,34"/>
    <s v="7052"/>
    <m/>
    <s v="00:02:59"/>
    <m/>
    <m/>
    <m/>
    <m/>
    <m/>
    <m/>
    <m/>
    <m/>
    <m/>
    <m/>
    <m/>
    <m/>
    <m/>
    <m/>
    <m/>
    <m/>
    <m/>
    <n v="16.04"/>
    <n v="22897"/>
    <n v="22897"/>
    <x v="2"/>
    <n v="10"/>
    <s v="06:21:37"/>
    <n v="155"/>
    <n v="-58.8"/>
    <n v="198.2"/>
    <x v="81"/>
    <s v="FRANCISCO  EGUIGUREN VALDÉS - TOBA BURKA"/>
    <x v="4"/>
    <s v="05:22:49"/>
  </r>
  <r>
    <x v="2"/>
    <x v="0"/>
    <n v="100"/>
    <n v="102"/>
    <s v="AD"/>
    <s v="8"/>
    <s v="R"/>
    <s v=""/>
    <s v=""/>
    <s v="10113898"/>
    <s v="JOSE ANDRES "/>
    <s v="POBLETE SALCEDO"/>
    <s v="106FS86"/>
    <s v="GARROCHA"/>
    <m/>
    <s v=""/>
    <m/>
    <s v=""/>
    <s v="CHL"/>
    <s v=""/>
    <s v="17,92"/>
    <s v="7634"/>
    <m/>
    <s v="00:05:07"/>
    <s v="17,84"/>
    <s v="6459"/>
    <m/>
    <s v="00:05:55"/>
    <s v="11,51"/>
    <s v="10010"/>
    <m/>
    <s v="00:03:31"/>
    <m/>
    <m/>
    <m/>
    <m/>
    <m/>
    <m/>
    <m/>
    <m/>
    <m/>
    <m/>
    <m/>
    <m/>
    <m/>
    <m/>
    <m/>
    <m/>
    <m/>
    <n v="15.23"/>
    <n v="24103"/>
    <n v="24103"/>
    <x v="2"/>
    <n v="13"/>
    <s v="06:41:43"/>
    <n v="140"/>
    <n v="-78.900000000000006"/>
    <n v="163.1"/>
    <x v="113"/>
    <s v="JOSE ANDRES  POBLETE SALCEDO - GARROCHA"/>
    <x v="1"/>
    <s v="05:22:49"/>
  </r>
  <r>
    <x v="2"/>
    <x v="0"/>
    <n v="100"/>
    <n v="102"/>
    <s v="AD"/>
    <s v="9"/>
    <s v="FTQ"/>
    <s v=""/>
    <s v=""/>
    <s v="10176275"/>
    <s v="OSVALDO"/>
    <s v="ARAYA URZUA"/>
    <s v="106DC61"/>
    <s v="EL MANOLO"/>
    <m/>
    <s v=""/>
    <m/>
    <s v=""/>
    <s v="CHL"/>
    <s v=""/>
    <s v="19,21"/>
    <s v="7121"/>
    <m/>
    <s v="00:02:17"/>
    <s v="18,55"/>
    <s v="6211"/>
    <m/>
    <s v="00:04:40"/>
    <s v="19,08"/>
    <s v="6039"/>
    <s v="FTQ GA"/>
    <s v="00:11:18"/>
    <m/>
    <m/>
    <m/>
    <m/>
    <m/>
    <m/>
    <m/>
    <m/>
    <m/>
    <m/>
    <m/>
    <m/>
    <m/>
    <m/>
    <m/>
    <m/>
    <m/>
    <n v="18.96"/>
    <n v="19371"/>
    <s v="NA"/>
    <x v="2"/>
    <s v="NA"/>
    <s v="NA"/>
    <n v="0"/>
    <e v="#VALUE!"/>
    <n v="0"/>
    <x v="114"/>
    <s v="OSVALDO ARAYA URZUA - EL MANOLO"/>
    <x v="1"/>
    <s v="05:22:49"/>
  </r>
  <r>
    <x v="2"/>
    <x v="0"/>
    <n v="100"/>
    <n v="102"/>
    <s v="AD"/>
    <s v="10"/>
    <s v="FTQ"/>
    <s v=""/>
    <s v=""/>
    <s v="10247234"/>
    <s v="JUAN JOSE"/>
    <s v="SEARLE MARTINEZ"/>
    <s v="107IY42"/>
    <s v="TOBA ASTURIAS"/>
    <m/>
    <s v=""/>
    <m/>
    <s v=""/>
    <s v="CHL"/>
    <s v=""/>
    <s v="19,03"/>
    <s v="7187"/>
    <m/>
    <s v="00:03:48"/>
    <s v="18,48"/>
    <s v="6233"/>
    <m/>
    <s v="00:06:14"/>
    <s v="18,21"/>
    <s v="6327"/>
    <s v="FTQ GA"/>
    <s v="00:11:41"/>
    <m/>
    <m/>
    <m/>
    <m/>
    <m/>
    <m/>
    <m/>
    <m/>
    <m/>
    <m/>
    <m/>
    <m/>
    <m/>
    <m/>
    <m/>
    <m/>
    <m/>
    <n v="18.600000000000001"/>
    <n v="19747"/>
    <s v="NA"/>
    <x v="2"/>
    <s v="NA"/>
    <s v="NA"/>
    <n v="0"/>
    <e v="#VALUE!"/>
    <n v="0"/>
    <x v="22"/>
    <s v="JUAN JOSE SEARLE MARTINEZ - TOBA ASTURIAS"/>
    <x v="3"/>
    <s v="05:22:49"/>
  </r>
  <r>
    <x v="2"/>
    <x v="0"/>
    <n v="100"/>
    <n v="102"/>
    <s v="AD"/>
    <s v="11"/>
    <s v="FTQ"/>
    <s v=""/>
    <s v=""/>
    <s v="10172700"/>
    <s v="ALVARO"/>
    <s v="COX MUJICA"/>
    <s v="106BG28"/>
    <s v="BANDOLERO AC "/>
    <m/>
    <s v=""/>
    <m/>
    <s v=""/>
    <s v="CHL"/>
    <s v=""/>
    <s v="17,97"/>
    <s v="7612"/>
    <m/>
    <s v="00:05:24"/>
    <s v="17,54"/>
    <s v="6566"/>
    <m/>
    <s v="00:06:29"/>
    <s v="17,53"/>
    <s v="6570"/>
    <s v="FTQ ME"/>
    <s v="00:19:05"/>
    <m/>
    <m/>
    <m/>
    <m/>
    <m/>
    <m/>
    <m/>
    <m/>
    <m/>
    <m/>
    <m/>
    <m/>
    <m/>
    <m/>
    <m/>
    <m/>
    <m/>
    <n v="17.7"/>
    <n v="20748"/>
    <s v="NA"/>
    <x v="2"/>
    <s v="NA"/>
    <s v="NA"/>
    <n v="0"/>
    <e v="#VALUE!"/>
    <n v="0"/>
    <x v="115"/>
    <s v="ALVARO COX MUJICA - BANDOLERO AC "/>
    <x v="1"/>
    <s v="05:22:49"/>
  </r>
  <r>
    <x v="2"/>
    <x v="0"/>
    <n v="100"/>
    <n v="102"/>
    <s v="AD"/>
    <s v="12"/>
    <s v="FTQ"/>
    <s v=""/>
    <s v=""/>
    <s v="10046993"/>
    <s v="SEBASTIAN"/>
    <s v="SALINAS"/>
    <m/>
    <s v="HF FOLKARI"/>
    <m/>
    <s v=""/>
    <m/>
    <s v=""/>
    <s v="CHL"/>
    <s v=""/>
    <s v="17,73"/>
    <s v="7717"/>
    <m/>
    <s v="00:02:22"/>
    <s v="17,56"/>
    <s v="6562"/>
    <m/>
    <s v="00:09:30"/>
    <s v=""/>
    <s v=""/>
    <s v="FTQ ME"/>
    <s v=""/>
    <m/>
    <m/>
    <m/>
    <m/>
    <m/>
    <m/>
    <m/>
    <m/>
    <m/>
    <m/>
    <m/>
    <m/>
    <m/>
    <m/>
    <m/>
    <m/>
    <m/>
    <n v="17.649999999999999"/>
    <n v="14279"/>
    <s v="NA"/>
    <x v="2"/>
    <s v="NA"/>
    <s v="NA"/>
    <n v="0"/>
    <e v="#VALUE!"/>
    <n v="0"/>
    <x v="116"/>
    <s v="SEBASTIAN SALINAS - HF FOLKARI"/>
    <x v="7"/>
    <s v="05:22:49"/>
  </r>
  <r>
    <x v="2"/>
    <x v="0"/>
    <n v="100"/>
    <n v="102"/>
    <s v="AD"/>
    <s v="13"/>
    <s v="FTQ"/>
    <s v=""/>
    <s v=""/>
    <s v="10094691"/>
    <s v="MICAELA"/>
    <s v="TORRES HORTA"/>
    <m/>
    <s v="HF LC GHALIB"/>
    <m/>
    <s v=""/>
    <m/>
    <s v=""/>
    <s v="CHL"/>
    <s v=""/>
    <s v="19,42"/>
    <s v="7045"/>
    <m/>
    <s v="00:01:05"/>
    <s v="18,95"/>
    <s v="6080"/>
    <s v="FTQ GA"/>
    <s v="00:01:15"/>
    <m/>
    <m/>
    <m/>
    <m/>
    <m/>
    <m/>
    <m/>
    <m/>
    <m/>
    <m/>
    <m/>
    <m/>
    <m/>
    <m/>
    <m/>
    <m/>
    <m/>
    <m/>
    <m/>
    <m/>
    <m/>
    <n v="19.2"/>
    <n v="13125"/>
    <s v="NA"/>
    <x v="2"/>
    <s v="NA"/>
    <s v="NA"/>
    <n v="0"/>
    <e v="#VALUE!"/>
    <n v="0"/>
    <x v="21"/>
    <s v="MICAELA TORRES HORTA - HF LC GHALIB"/>
    <x v="1"/>
    <s v="05:22:49"/>
  </r>
  <r>
    <x v="2"/>
    <x v="0"/>
    <n v="100"/>
    <n v="102"/>
    <s v="AD"/>
    <s v="14"/>
    <s v="FTQ"/>
    <s v=""/>
    <s v=""/>
    <s v="10181712"/>
    <s v="TRINIDAD"/>
    <s v="VALENZUELA FUENTES"/>
    <s v="107JZ68"/>
    <s v="HL KALIZI"/>
    <m/>
    <s v=""/>
    <m/>
    <s v=""/>
    <s v="CHL"/>
    <s v=""/>
    <s v="19,39"/>
    <s v="7055"/>
    <m/>
    <s v="00:01:40"/>
    <s v="18,91"/>
    <s v="6092"/>
    <s v="FTQ GA"/>
    <s v="00:01:45"/>
    <m/>
    <m/>
    <m/>
    <m/>
    <m/>
    <m/>
    <m/>
    <m/>
    <m/>
    <m/>
    <m/>
    <m/>
    <m/>
    <m/>
    <m/>
    <m/>
    <m/>
    <m/>
    <m/>
    <m/>
    <m/>
    <n v="19.170000000000002"/>
    <n v="13147"/>
    <s v="NA"/>
    <x v="2"/>
    <s v="NA"/>
    <s v="NA"/>
    <n v="0"/>
    <e v="#VALUE!"/>
    <n v="0"/>
    <x v="87"/>
    <s v="TRINIDAD VALENZUELA FUENTES - HL KALIZI"/>
    <x v="1"/>
    <s v="05:22:49"/>
  </r>
  <r>
    <x v="2"/>
    <x v="0"/>
    <n v="100"/>
    <n v="102"/>
    <s v="AD"/>
    <s v="15"/>
    <s v="FTQ"/>
    <s v=""/>
    <s v=""/>
    <s v="10067221"/>
    <s v="OSCAR"/>
    <s v="TAHAN"/>
    <m/>
    <s v="ALCAZAR RICHARSON"/>
    <m/>
    <s v=""/>
    <m/>
    <s v=""/>
    <s v="CHL"/>
    <s v=""/>
    <s v="17,68"/>
    <s v="7738"/>
    <m/>
    <s v="00:03:08"/>
    <s v=""/>
    <s v=""/>
    <s v="RET"/>
    <s v=""/>
    <m/>
    <m/>
    <m/>
    <m/>
    <m/>
    <m/>
    <m/>
    <m/>
    <m/>
    <m/>
    <m/>
    <m/>
    <m/>
    <m/>
    <m/>
    <m/>
    <m/>
    <m/>
    <m/>
    <m/>
    <m/>
    <n v="17.68"/>
    <n v="7738"/>
    <s v="NA"/>
    <x v="2"/>
    <s v="NA"/>
    <s v="NA"/>
    <n v="0"/>
    <e v="#VALUE!"/>
    <n v="0"/>
    <x v="29"/>
    <s v="OSCAR TAHAN - ALCAZAR RICHARSON"/>
    <x v="7"/>
    <s v="05:22:49"/>
  </r>
  <r>
    <x v="2"/>
    <x v="0"/>
    <n v="100"/>
    <n v="102"/>
    <s v="AD"/>
    <s v="16"/>
    <s v="FTQ"/>
    <s v=""/>
    <s v=""/>
    <s v="10086065"/>
    <s v="PAULA"/>
    <s v="LLORENS CLARK"/>
    <s v="106QM54"/>
    <s v="ML SAMIRA"/>
    <m/>
    <s v=""/>
    <m/>
    <s v=""/>
    <s v="CHL"/>
    <s v=""/>
    <s v="19,02"/>
    <s v="7193"/>
    <s v="FTQ GA"/>
    <s v="00:02:00"/>
    <m/>
    <m/>
    <m/>
    <m/>
    <m/>
    <m/>
    <m/>
    <m/>
    <m/>
    <m/>
    <m/>
    <m/>
    <m/>
    <m/>
    <m/>
    <m/>
    <m/>
    <m/>
    <m/>
    <m/>
    <m/>
    <m/>
    <m/>
    <m/>
    <m/>
    <n v="19.02"/>
    <n v="7193"/>
    <s v="NA"/>
    <x v="2"/>
    <s v="NA"/>
    <s v="NA"/>
    <n v="0"/>
    <e v="#VALUE!"/>
    <n v="0"/>
    <x v="86"/>
    <s v="PAULA LLORENS CLARK - ML SAMIRA"/>
    <x v="1"/>
    <s v="05:22:49"/>
  </r>
  <r>
    <x v="2"/>
    <x v="0"/>
    <n v="100"/>
    <n v="102"/>
    <s v="AD"/>
    <s v="17"/>
    <s v="FTQ"/>
    <s v=""/>
    <s v=""/>
    <s v="10018246"/>
    <s v="JUAN FRANCISCO"/>
    <s v="DEL CANTO"/>
    <m/>
    <s v="CHACOLI"/>
    <m/>
    <s v=""/>
    <m/>
    <s v=""/>
    <s v="CHL"/>
    <s v=""/>
    <s v="14,94"/>
    <s v="9158"/>
    <s v="FTQ GA"/>
    <s v=""/>
    <m/>
    <m/>
    <m/>
    <m/>
    <m/>
    <m/>
    <m/>
    <m/>
    <m/>
    <m/>
    <m/>
    <m/>
    <m/>
    <m/>
    <m/>
    <m/>
    <m/>
    <m/>
    <m/>
    <m/>
    <m/>
    <m/>
    <m/>
    <m/>
    <m/>
    <n v="14.94"/>
    <n v="9158"/>
    <s v="NA"/>
    <x v="2"/>
    <s v="NA"/>
    <s v="NA"/>
    <n v="0"/>
    <e v="#VALUE!"/>
    <n v="0"/>
    <x v="51"/>
    <s v="JUAN FRANCISCO DEL CANTO - CHACOLI"/>
    <x v="7"/>
    <s v="05:22:49"/>
  </r>
  <r>
    <x v="2"/>
    <x v="0"/>
    <n v="100"/>
    <n v="102"/>
    <s v="YR"/>
    <s v="1"/>
    <s v="R"/>
    <s v=""/>
    <s v=""/>
    <s v="10247235"/>
    <s v="NICOLAS"/>
    <s v="SILVA"/>
    <s v="107IY41"/>
    <s v="Toba Bronco"/>
    <m/>
    <s v=""/>
    <m/>
    <s v=""/>
    <s v="CHL"/>
    <s v=""/>
    <s v="16,8"/>
    <s v="8141"/>
    <m/>
    <s v="00:05:45"/>
    <s v="17,66"/>
    <s v="6524"/>
    <m/>
    <s v="00:04:44"/>
    <s v="20,48"/>
    <s v="5624"/>
    <m/>
    <s v="00:18:56"/>
    <m/>
    <m/>
    <m/>
    <m/>
    <m/>
    <m/>
    <m/>
    <m/>
    <m/>
    <m/>
    <m/>
    <m/>
    <m/>
    <m/>
    <m/>
    <m/>
    <m/>
    <n v="18.100000000000001"/>
    <n v="20289"/>
    <n v="20289"/>
    <x v="3"/>
    <n v="5"/>
    <s v="05:38:09"/>
    <n v="180"/>
    <n v="-15.333333333333334"/>
    <n v="266.66666666666669"/>
    <x v="46"/>
    <s v="NICOLAS SILVA - TOBA BRONCO"/>
    <x v="3"/>
    <s v="05:22:49"/>
  </r>
  <r>
    <x v="2"/>
    <x v="0"/>
    <n v="100"/>
    <n v="102"/>
    <s v="YR"/>
    <s v="2"/>
    <s v="R"/>
    <s v=""/>
    <s v=""/>
    <s v="10183943"/>
    <s v="ELISA "/>
    <s v="RIOS GARCIA HUIDOBRO"/>
    <s v="107IZ51"/>
    <s v="SI SUEÑO"/>
    <m/>
    <s v=""/>
    <m/>
    <s v=""/>
    <s v="CHL"/>
    <s v=""/>
    <s v="17,11"/>
    <s v="7997"/>
    <m/>
    <s v="00:03:24"/>
    <s v="17,56"/>
    <s v="6560"/>
    <m/>
    <s v="00:03:01"/>
    <s v="20,06"/>
    <s v="5743"/>
    <m/>
    <s v="00:17:27"/>
    <m/>
    <m/>
    <m/>
    <m/>
    <m/>
    <m/>
    <m/>
    <m/>
    <m/>
    <m/>
    <m/>
    <m/>
    <m/>
    <m/>
    <m/>
    <m/>
    <m/>
    <n v="18.09"/>
    <n v="20300"/>
    <n v="20300"/>
    <x v="3"/>
    <n v="6"/>
    <s v="05:38:20"/>
    <n v="175"/>
    <n v="-15.516666666666667"/>
    <n v="261.48333333333335"/>
    <x v="41"/>
    <s v="ELISA  RIOS GARCIA HUIDOBRO - SI SUEÑO"/>
    <x v="1"/>
    <s v="05:22:49"/>
  </r>
  <r>
    <x v="2"/>
    <x v="0"/>
    <n v="100"/>
    <n v="102"/>
    <s v="YR"/>
    <s v="3"/>
    <s v="R"/>
    <s v=""/>
    <s v=""/>
    <s v="10247115"/>
    <s v="FERNANDA"/>
    <s v="TORRES HORTA"/>
    <m/>
    <s v="TOBA CARISSA"/>
    <m/>
    <s v=""/>
    <m/>
    <s v=""/>
    <s v="CHL"/>
    <s v=""/>
    <s v="17,38"/>
    <s v="7869"/>
    <m/>
    <s v="00:01:10"/>
    <s v="17,31"/>
    <s v="6656"/>
    <m/>
    <s v="00:02:26"/>
    <s v="19,67"/>
    <s v="5857"/>
    <m/>
    <s v="00:14:50"/>
    <m/>
    <m/>
    <m/>
    <m/>
    <m/>
    <m/>
    <m/>
    <m/>
    <m/>
    <m/>
    <m/>
    <m/>
    <m/>
    <m/>
    <m/>
    <m/>
    <m/>
    <n v="18.02"/>
    <n v="20382"/>
    <n v="20382"/>
    <x v="3"/>
    <n v="7"/>
    <s v="05:39:42"/>
    <n v="170"/>
    <n v="-16.883333333333333"/>
    <n v="255.11666666666667"/>
    <x v="38"/>
    <s v="FERNANDA TORRES HORTA - TOBA CARISSA"/>
    <x v="1"/>
    <s v="05:22:49"/>
  </r>
  <r>
    <x v="2"/>
    <x v="0"/>
    <n v="100"/>
    <n v="102"/>
    <s v="YR"/>
    <s v="4"/>
    <s v="R"/>
    <s v=""/>
    <s v=""/>
    <s v="10172596"/>
    <s v="BORJA"/>
    <s v="MAYOL"/>
    <s v="107IY58"/>
    <s v="MALA CAÑA"/>
    <m/>
    <s v=""/>
    <m/>
    <s v=""/>
    <s v="CHL"/>
    <s v=""/>
    <s v="17,22"/>
    <s v="7944"/>
    <m/>
    <s v="00:02:11"/>
    <s v="13,97"/>
    <s v="8247"/>
    <m/>
    <s v="00:04:36"/>
    <s v="16,79"/>
    <s v="6863"/>
    <m/>
    <s v="00:04:40"/>
    <m/>
    <m/>
    <m/>
    <m/>
    <m/>
    <m/>
    <m/>
    <m/>
    <m/>
    <m/>
    <m/>
    <m/>
    <m/>
    <m/>
    <m/>
    <m/>
    <m/>
    <n v="15.93"/>
    <n v="23054"/>
    <n v="23054"/>
    <x v="3"/>
    <n v="11"/>
    <s v="06:24:14"/>
    <n v="150"/>
    <n v="-61.416666666666664"/>
    <n v="190.58333333333334"/>
    <x v="15"/>
    <s v="BORJA MAYOL - MALA CAÑA"/>
    <x v="5"/>
    <s v="05:22:49"/>
  </r>
  <r>
    <x v="2"/>
    <x v="0"/>
    <n v="100"/>
    <n v="102"/>
    <s v="YR"/>
    <s v="5"/>
    <s v="R"/>
    <s v=""/>
    <s v=""/>
    <s v="10247219"/>
    <s v="AMPARO"/>
    <s v="LOPEZ HORTA"/>
    <m/>
    <s v="Toba Amapola"/>
    <m/>
    <s v=""/>
    <m/>
    <s v=""/>
    <s v="CHL"/>
    <s v=""/>
    <s v="14,38"/>
    <s v="9511"/>
    <m/>
    <s v="00:07:22"/>
    <s v="19,18"/>
    <s v="6006"/>
    <m/>
    <s v="00:05:48"/>
    <s v="14,07"/>
    <s v="8185"/>
    <m/>
    <s v="00:05:38"/>
    <m/>
    <m/>
    <m/>
    <m/>
    <m/>
    <m/>
    <m/>
    <m/>
    <m/>
    <m/>
    <m/>
    <m/>
    <m/>
    <m/>
    <m/>
    <m/>
    <m/>
    <n v="15.49"/>
    <n v="23702"/>
    <n v="23702"/>
    <x v="3"/>
    <n v="12"/>
    <s v="06:35:02"/>
    <n v="145"/>
    <n v="-72.216666666666669"/>
    <n v="174.78333333333333"/>
    <x v="42"/>
    <s v="AMPARO LOPEZ HORTA - TOBA AMAPOLA"/>
    <x v="3"/>
    <s v="05:22:49"/>
  </r>
  <r>
    <x v="2"/>
    <x v="0"/>
    <n v="100"/>
    <n v="102"/>
    <s v="YR"/>
    <s v="6"/>
    <s v="FTQ"/>
    <s v=""/>
    <s v=""/>
    <s v="10160530"/>
    <s v="VICENTE "/>
    <s v="LARRAIN ARJONA"/>
    <s v="107LC92"/>
    <s v="HC TRAUCO"/>
    <m/>
    <s v=""/>
    <m/>
    <s v=""/>
    <s v="CHL"/>
    <s v=""/>
    <s v="17,09"/>
    <s v="8004"/>
    <m/>
    <s v="00:03:21"/>
    <s v=""/>
    <s v=""/>
    <s v="FTQ GA"/>
    <s v=""/>
    <m/>
    <m/>
    <m/>
    <m/>
    <m/>
    <m/>
    <m/>
    <m/>
    <m/>
    <m/>
    <m/>
    <m/>
    <m/>
    <m/>
    <m/>
    <m/>
    <m/>
    <m/>
    <m/>
    <m/>
    <m/>
    <n v="17.09"/>
    <n v="8004"/>
    <s v="NA"/>
    <x v="3"/>
    <s v="NA"/>
    <s v="NA"/>
    <n v="0"/>
    <e v="#VALUE!"/>
    <n v="0"/>
    <x v="14"/>
    <s v="VICENTE  LARRAIN ARJONA - HC TRAUCO"/>
    <x v="4"/>
    <s v="05:22:49"/>
  </r>
  <r>
    <x v="2"/>
    <x v="1"/>
    <n v="80"/>
    <n v="83"/>
    <s v="AD"/>
    <s v="1"/>
    <s v="R"/>
    <s v=""/>
    <s v=""/>
    <m/>
    <s v="ERNESTO "/>
    <s v="DE LA FUENTE FUENZALIDA"/>
    <s v="10149062"/>
    <s v="AL AZAN"/>
    <m/>
    <s v=""/>
    <m/>
    <s v=""/>
    <s v="CHL"/>
    <s v=""/>
    <s v="09:30:00"/>
    <s v="11:08:34"/>
    <s v="11:11:42"/>
    <s v="18,88"/>
    <s v="19,48"/>
    <s v="6103"/>
    <m/>
    <s v="11:51:42"/>
    <s v="13:33:06"/>
    <s v="13:39:25"/>
    <s v="17,83"/>
    <s v="18,94"/>
    <s v="6462"/>
    <m/>
    <s v="14:19:25"/>
    <s v="15:26:45"/>
    <s v="15:32:09"/>
    <s v="15,67"/>
    <s v="16,93"/>
    <s v="4364"/>
    <m/>
    <m/>
    <m/>
    <m/>
    <m/>
    <m/>
    <m/>
    <m/>
    <m/>
    <n v="18.63"/>
    <n v="16929"/>
    <n v="16929"/>
    <x v="4"/>
    <n v="1"/>
    <s v="04:42:09"/>
    <n v="200"/>
    <n v="0"/>
    <n v="283"/>
    <x v="94"/>
    <s v="ERNESTO  DE LA FUENTE FUENZALIDA - AL AZAN"/>
    <x v="1"/>
    <s v="04:42:09"/>
  </r>
  <r>
    <x v="2"/>
    <x v="1"/>
    <n v="80"/>
    <n v="83"/>
    <s v="AD"/>
    <s v="2"/>
    <s v="R"/>
    <s v=""/>
    <s v=""/>
    <m/>
    <s v="JOSE  ELIAS "/>
    <s v="RISHMAWI"/>
    <m/>
    <s v="ANCAR DASAM"/>
    <m/>
    <s v=""/>
    <m/>
    <s v=""/>
    <s v="CHL"/>
    <s v=""/>
    <s v="09:30:00"/>
    <s v="11:18:58"/>
    <s v="11:22:18"/>
    <s v="17,1"/>
    <s v="17,62"/>
    <s v="6738"/>
    <m/>
    <s v="12:02:18"/>
    <s v="13:58:01"/>
    <s v="14:00:31"/>
    <s v="16,24"/>
    <s v="16,59"/>
    <s v="7093"/>
    <m/>
    <s v="14:40:31"/>
    <s v="15:54:13"/>
    <s v="15:58:36"/>
    <s v="14,6"/>
    <s v="15,47"/>
    <s v="4685"/>
    <m/>
    <m/>
    <m/>
    <m/>
    <m/>
    <m/>
    <m/>
    <m/>
    <m/>
    <n v="16.690000000000001"/>
    <n v="18516"/>
    <n v="18516"/>
    <x v="4"/>
    <n v="2"/>
    <s v="05:08:36"/>
    <n v="195"/>
    <n v="-26.45"/>
    <n v="251.55"/>
    <x v="59"/>
    <s v="JOSE  ELIAS  RISHMAWI - ANCAR DASAM"/>
    <x v="4"/>
    <s v="04:42:09"/>
  </r>
  <r>
    <x v="2"/>
    <x v="1"/>
    <n v="80"/>
    <n v="83"/>
    <s v="AD"/>
    <s v="3"/>
    <s v="R"/>
    <s v=""/>
    <s v=""/>
    <m/>
    <s v="BELEN"/>
    <s v="RISHMAWI"/>
    <m/>
    <s v="ASWAD"/>
    <m/>
    <s v=""/>
    <m/>
    <s v=""/>
    <s v="CHL"/>
    <s v=""/>
    <s v="09:30:00"/>
    <s v="11:18:57"/>
    <s v="11:22:33"/>
    <s v="17,06"/>
    <s v="17,62"/>
    <s v="6754"/>
    <m/>
    <s v="12:02:33"/>
    <s v="13:58:04"/>
    <s v="14:01:20"/>
    <s v="16,16"/>
    <s v="16,62"/>
    <s v="7127"/>
    <m/>
    <s v="14:41:20"/>
    <s v="15:54:16"/>
    <s v="16:00:02"/>
    <s v="14,49"/>
    <s v="15,63"/>
    <s v="4722"/>
    <m/>
    <m/>
    <m/>
    <m/>
    <m/>
    <m/>
    <m/>
    <m/>
    <m/>
    <n v="16.75"/>
    <n v="18603"/>
    <n v="18603"/>
    <x v="4"/>
    <n v="3"/>
    <s v="05:10:03"/>
    <n v="190"/>
    <n v="-27.9"/>
    <n v="245.1"/>
    <x v="117"/>
    <s v="BELEN RISHMAWI - ASWAD"/>
    <x v="1"/>
    <s v="04:42:09"/>
  </r>
  <r>
    <x v="2"/>
    <x v="1"/>
    <n v="80"/>
    <n v="83"/>
    <s v="AD"/>
    <s v="4"/>
    <s v="R"/>
    <s v=""/>
    <s v=""/>
    <s v="10141895"/>
    <s v="CRISTOBAL"/>
    <s v="LARRAIN ARJONA"/>
    <s v="106DX26"/>
    <s v="SI PADME"/>
    <m/>
    <s v=""/>
    <m/>
    <s v=""/>
    <s v="CHL"/>
    <s v=""/>
    <s v="09:30:00"/>
    <s v="11:31:03"/>
    <s v="11:32:39"/>
    <s v="15,65"/>
    <s v="15,86"/>
    <s v="7359"/>
    <m/>
    <s v="12:12:39"/>
    <s v="14:07:25"/>
    <s v="14:09:36"/>
    <s v="16,42"/>
    <s v="16,73"/>
    <s v="7017"/>
    <m/>
    <s v="14:49:36"/>
    <s v="16:08:34"/>
    <s v="16:12:33"/>
    <s v="13,74"/>
    <s v="14,44"/>
    <s v="4977"/>
    <m/>
    <m/>
    <m/>
    <m/>
    <m/>
    <m/>
    <m/>
    <m/>
    <m/>
    <n v="15.82"/>
    <n v="19354"/>
    <n v="19354"/>
    <x v="4"/>
    <n v="6"/>
    <s v="05:22:34"/>
    <n v="175"/>
    <n v="-40.416666666666664"/>
    <n v="217.58333333333334"/>
    <x v="12"/>
    <s v="CRISTOBAL LARRAIN ARJONA - SI PADME"/>
    <x v="4"/>
    <s v="04:42:09"/>
  </r>
  <r>
    <x v="2"/>
    <x v="1"/>
    <n v="80"/>
    <n v="83"/>
    <s v="AD"/>
    <s v="5"/>
    <s v="R"/>
    <s v=""/>
    <s v=""/>
    <s v="10040015"/>
    <s v="MANUELA"/>
    <s v="VALENZUELA VARGAS"/>
    <m/>
    <s v="MADJALINKA"/>
    <m/>
    <s v=""/>
    <m/>
    <s v=""/>
    <s v="CHL"/>
    <s v=""/>
    <s v="09:30:00"/>
    <s v="11:31:06"/>
    <s v="11:34:31"/>
    <s v="15,42"/>
    <s v="15,85"/>
    <s v="7472"/>
    <m/>
    <s v="12:14:31"/>
    <s v="14:07:57"/>
    <s v="14:11:27"/>
    <s v="16,42"/>
    <s v="16,93"/>
    <s v="7016"/>
    <m/>
    <s v="14:51:27"/>
    <s v="16:09:02"/>
    <s v="16:13:52"/>
    <s v="13,83"/>
    <s v="14,7"/>
    <s v="4945"/>
    <m/>
    <m/>
    <m/>
    <m/>
    <m/>
    <m/>
    <m/>
    <m/>
    <m/>
    <n v="15.96"/>
    <n v="19433"/>
    <n v="19433"/>
    <x v="4"/>
    <n v="7"/>
    <s v="05:23:53"/>
    <n v="170"/>
    <n v="-41.733333333333334"/>
    <n v="211.26666666666665"/>
    <x v="2"/>
    <s v="MANUELA VALENZUELA VARGAS - MADJALINKA"/>
    <x v="1"/>
    <s v="04:42:09"/>
  </r>
  <r>
    <x v="2"/>
    <x v="1"/>
    <n v="80"/>
    <n v="83"/>
    <s v="AD"/>
    <s v="6"/>
    <s v="R"/>
    <s v=""/>
    <s v=""/>
    <m/>
    <s v="GABRIEL"/>
    <s v="BRAVO CABEZAS"/>
    <m/>
    <s v="RC JOTA"/>
    <m/>
    <s v=""/>
    <m/>
    <s v=""/>
    <s v="CHL"/>
    <s v=""/>
    <s v="09:30:00"/>
    <s v="11:31:19"/>
    <s v="11:33:28"/>
    <s v="15,55"/>
    <s v="15,83"/>
    <s v="7408"/>
    <m/>
    <s v="12:13:28"/>
    <s v="14:07:35"/>
    <s v="14:12:07"/>
    <s v="16,18"/>
    <s v="16,83"/>
    <s v="7119"/>
    <m/>
    <s v="14:52:07"/>
    <s v="16:09:00"/>
    <s v="16:15:34"/>
    <s v="13,66"/>
    <s v="14,83"/>
    <s v="5007"/>
    <m/>
    <m/>
    <m/>
    <m/>
    <m/>
    <m/>
    <m/>
    <m/>
    <m/>
    <n v="15.95"/>
    <n v="19534"/>
    <n v="19534"/>
    <x v="4"/>
    <n v="8"/>
    <s v="05:25:34"/>
    <n v="165"/>
    <n v="-43.416666666666664"/>
    <n v="204.58333333333334"/>
    <x v="118"/>
    <s v="GABRIEL BRAVO CABEZAS - RC JOTA"/>
    <x v="1"/>
    <s v="04:42:09"/>
  </r>
  <r>
    <x v="2"/>
    <x v="1"/>
    <n v="80"/>
    <n v="83"/>
    <s v="AD"/>
    <s v="7"/>
    <s v="R"/>
    <s v=""/>
    <s v=""/>
    <s v="10102392"/>
    <s v="MACARENA"/>
    <s v="SUAZO ZEPEDA"/>
    <m/>
    <s v="HF FILCKA"/>
    <m/>
    <s v=""/>
    <m/>
    <s v=""/>
    <s v="CHL"/>
    <s v=""/>
    <s v="09:30:00"/>
    <s v="11:31:12"/>
    <s v="11:33:24"/>
    <s v="15,56"/>
    <s v="15,84"/>
    <s v="7405"/>
    <m/>
    <s v="12:13:24"/>
    <s v="14:07:30"/>
    <s v="14:11:53"/>
    <s v="16,21"/>
    <s v="16,83"/>
    <s v="7109"/>
    <m/>
    <s v="14:51:53"/>
    <s v="16:09:03"/>
    <s v="16:17:03"/>
    <s v="13,38"/>
    <s v="14,77"/>
    <s v="5110"/>
    <m/>
    <m/>
    <m/>
    <m/>
    <m/>
    <m/>
    <m/>
    <m/>
    <m/>
    <n v="15.94"/>
    <n v="19624"/>
    <n v="19624"/>
    <x v="4"/>
    <n v="9"/>
    <s v="05:27:04"/>
    <n v="160"/>
    <n v="-44.916666666666664"/>
    <n v="198.08333333333334"/>
    <x v="27"/>
    <s v="MACARENA SUAZO ZEPEDA - HF FILCKA"/>
    <x v="4"/>
    <s v="04:42:09"/>
  </r>
  <r>
    <x v="2"/>
    <x v="1"/>
    <n v="80"/>
    <n v="83"/>
    <s v="AD"/>
    <s v="8"/>
    <s v="R"/>
    <s v=""/>
    <s v=""/>
    <s v="10097227"/>
    <s v="FRANCESCA"/>
    <s v="GIOIA MANSILLA"/>
    <m/>
    <s v="SHARAV"/>
    <m/>
    <s v=""/>
    <m/>
    <s v=""/>
    <s v="CHL"/>
    <s v=""/>
    <s v="09:30:00"/>
    <s v="11:26:21"/>
    <s v="11:31:09"/>
    <s v="15,85"/>
    <s v="16,5"/>
    <s v="7269"/>
    <m/>
    <s v="12:11:09"/>
    <s v="14:07:32"/>
    <s v="14:11:20"/>
    <s v="15,97"/>
    <s v="16,5"/>
    <s v="7212"/>
    <m/>
    <s v="14:51:20"/>
    <s v="16:12:35"/>
    <s v="16:22:06"/>
    <s v="12,56"/>
    <s v="14,03"/>
    <s v="5446"/>
    <m/>
    <m/>
    <m/>
    <m/>
    <m/>
    <m/>
    <m/>
    <m/>
    <m/>
    <n v="15.86"/>
    <n v="19927"/>
    <n v="19927"/>
    <x v="4"/>
    <n v="10"/>
    <s v="05:32:07"/>
    <n v="155"/>
    <n v="-49.966666666666669"/>
    <n v="188.03333333333333"/>
    <x v="119"/>
    <s v="FRANCESCA GIOIA MANSILLA - SHARAV"/>
    <x v="1"/>
    <s v="04:42:09"/>
  </r>
  <r>
    <x v="2"/>
    <x v="1"/>
    <n v="80"/>
    <n v="83"/>
    <s v="AD"/>
    <s v="9"/>
    <s v="R"/>
    <s v=""/>
    <s v=""/>
    <m/>
    <s v="BRUNO"/>
    <s v="CALTAGIRONE"/>
    <m/>
    <s v="TOBA BOSS"/>
    <m/>
    <s v=""/>
    <m/>
    <s v=""/>
    <s v="CHL"/>
    <s v=""/>
    <s v="09:30:00"/>
    <s v="11:24:56"/>
    <s v="11:26:52"/>
    <s v="16,43"/>
    <s v="16,7"/>
    <s v="7012"/>
    <m/>
    <s v="12:06:52"/>
    <s v="14:05:04"/>
    <s v="14:08:20"/>
    <s v="15,81"/>
    <s v="16,24"/>
    <s v="7288"/>
    <m/>
    <s v="14:48:20"/>
    <s v="16:20:11"/>
    <s v="16:22:35"/>
    <s v="12,09"/>
    <s v="12,41"/>
    <s v="5655"/>
    <m/>
    <m/>
    <m/>
    <m/>
    <m/>
    <m/>
    <m/>
    <m/>
    <m/>
    <n v="15.32"/>
    <n v="19956"/>
    <n v="19956"/>
    <x v="4"/>
    <n v="11"/>
    <s v="05:32:36"/>
    <n v="150"/>
    <n v="-50.45"/>
    <n v="182.55"/>
    <x v="120"/>
    <s v="BRUNO CALTAGIRONE - TOBA BOSS"/>
    <x v="6"/>
    <s v="04:42:09"/>
  </r>
  <r>
    <x v="2"/>
    <x v="1"/>
    <n v="80"/>
    <n v="83"/>
    <s v="AD"/>
    <s v="10"/>
    <s v="R"/>
    <s v=""/>
    <s v=""/>
    <m/>
    <s v="JOSE IGNACIO"/>
    <s v="POLLONI  VIVERO"/>
    <m/>
    <s v="TOBA BAGUAL"/>
    <m/>
    <s v=""/>
    <m/>
    <s v=""/>
    <s v="CHL"/>
    <s v=""/>
    <s v="09:30:00"/>
    <s v="11:25:10"/>
    <s v="11:29:19"/>
    <s v="16,09"/>
    <s v="16,67"/>
    <s v="7160"/>
    <m/>
    <s v="12:09:19"/>
    <s v="14:05:12"/>
    <s v="14:11:25"/>
    <s v="15,73"/>
    <s v="16,57"/>
    <s v="7326"/>
    <m/>
    <s v="14:51:25"/>
    <s v="16:20:15"/>
    <s v="16:25:43"/>
    <s v="12,09"/>
    <s v="12,83"/>
    <s v="5657"/>
    <m/>
    <m/>
    <m/>
    <m/>
    <m/>
    <m/>
    <m/>
    <m/>
    <m/>
    <n v="15.57"/>
    <n v="20143"/>
    <n v="20143"/>
    <x v="4"/>
    <n v="12"/>
    <s v="05:35:43"/>
    <n v="145"/>
    <n v="-53.56666666666667"/>
    <n v="174.43333333333334"/>
    <x v="55"/>
    <s v="JOSE IGNACIO POLLONI  VIVERO - TOBA BAGUAL"/>
    <x v="3"/>
    <s v="04:42:09"/>
  </r>
  <r>
    <x v="2"/>
    <x v="1"/>
    <n v="80"/>
    <n v="83"/>
    <s v="AD"/>
    <s v="11"/>
    <s v="FTQ"/>
    <s v=""/>
    <s v=""/>
    <m/>
    <s v="PABLO"/>
    <s v="VALDES RAMIREZ"/>
    <m/>
    <s v="CAL DUFUR"/>
    <m/>
    <s v=""/>
    <m/>
    <s v=""/>
    <s v="CHL"/>
    <s v=""/>
    <s v="09:30:00"/>
    <s v="11:26:18"/>
    <s v="11:31:45"/>
    <s v="15,77"/>
    <s v="16,51"/>
    <s v="7306"/>
    <m/>
    <s v="12:11:45"/>
    <s v="14:05:10"/>
    <s v="14:11:42"/>
    <s v="16,01"/>
    <s v="16,93"/>
    <s v="7196"/>
    <m/>
    <s v="14:51:42"/>
    <s v="16:20:08"/>
    <s v="16:26:06"/>
    <s v="12,08"/>
    <s v="12,89"/>
    <s v="5664"/>
    <s v="FTQ GA"/>
    <m/>
    <m/>
    <m/>
    <m/>
    <m/>
    <m/>
    <m/>
    <m/>
    <n v="15.65"/>
    <n v="20167"/>
    <s v="NA"/>
    <x v="4"/>
    <s v="NA"/>
    <s v="NA"/>
    <n v="0"/>
    <e v="#VALUE!"/>
    <n v="0"/>
    <x v="121"/>
    <s v="PABLO VALDES RAMIREZ - CAL DUFUR"/>
    <x v="6"/>
    <s v="04:42:09"/>
  </r>
  <r>
    <x v="2"/>
    <x v="1"/>
    <n v="80"/>
    <n v="83"/>
    <s v="AD"/>
    <s v="12"/>
    <s v="FTQ"/>
    <s v=""/>
    <s v=""/>
    <m/>
    <s v="PEDRO "/>
    <s v="BALMACEDA TAGLE"/>
    <m/>
    <s v="JAKIM CAST"/>
    <m/>
    <s v=""/>
    <m/>
    <s v=""/>
    <s v="CHL"/>
    <s v=""/>
    <s v="09:30:00"/>
    <s v="11:31:28"/>
    <s v="11:33:57"/>
    <s v="15,49"/>
    <s v="15,81"/>
    <s v="7437"/>
    <m/>
    <s v="12:13:57"/>
    <s v="14:07:37"/>
    <s v="14:14:27"/>
    <s v="15,93"/>
    <s v="16,89"/>
    <s v="7230"/>
    <s v="FTQ ME"/>
    <m/>
    <m/>
    <m/>
    <m/>
    <m/>
    <m/>
    <m/>
    <m/>
    <m/>
    <m/>
    <m/>
    <m/>
    <m/>
    <m/>
    <m/>
    <n v="16.329999999999998"/>
    <n v="14668"/>
    <s v="NA"/>
    <x v="4"/>
    <s v="NA"/>
    <s v="NA"/>
    <n v="0"/>
    <e v="#VALUE!"/>
    <n v="0"/>
    <x v="66"/>
    <s v="PEDRO  BALMACEDA TAGLE - JAKIM CAST"/>
    <x v="1"/>
    <s v="04:42:09"/>
  </r>
  <r>
    <x v="2"/>
    <x v="1"/>
    <n v="80"/>
    <n v="83"/>
    <s v="YR"/>
    <s v="1"/>
    <s v="R"/>
    <s v=""/>
    <s v=""/>
    <m/>
    <s v="PEDRO"/>
    <s v="MAYOL LARRAIN"/>
    <m/>
    <s v="ESPERANZA HASSAN"/>
    <m/>
    <s v=""/>
    <m/>
    <s v=""/>
    <s v="CHL"/>
    <s v=""/>
    <s v="10:00:00"/>
    <s v="11:58:20"/>
    <s v="12:02:02"/>
    <s v="15,73"/>
    <s v="16,23"/>
    <s v="7323"/>
    <m/>
    <s v="12:42:02"/>
    <s v="14:38:01"/>
    <s v="14:41:22"/>
    <s v="16,09"/>
    <s v="16,56"/>
    <s v="7160"/>
    <m/>
    <s v="15:21:22"/>
    <s v="16:36:26"/>
    <s v="16:40:24"/>
    <s v="14,43"/>
    <s v="15,19"/>
    <s v="4741"/>
    <m/>
    <m/>
    <m/>
    <m/>
    <m/>
    <m/>
    <m/>
    <m/>
    <m/>
    <n v="16.100000000000001"/>
    <n v="19224"/>
    <n v="19224"/>
    <x v="5"/>
    <n v="4"/>
    <s v="05:20:24"/>
    <n v="185"/>
    <n v="-38.25"/>
    <n v="229.75"/>
    <x v="122"/>
    <s v="PEDRO MAYOL LARRAIN - ESPERANZA HASSAN"/>
    <x v="1"/>
    <s v="04:42:09"/>
  </r>
  <r>
    <x v="2"/>
    <x v="1"/>
    <n v="80"/>
    <n v="83"/>
    <s v="YR"/>
    <s v="2"/>
    <s v="R"/>
    <s v=""/>
    <s v=""/>
    <s v="10108052"/>
    <s v="VICENTE"/>
    <s v="MAYOL Larrain"/>
    <m/>
    <s v="ALCAZAR PRAGA"/>
    <m/>
    <s v=""/>
    <m/>
    <s v=""/>
    <s v="CHL"/>
    <s v=""/>
    <s v="10:00:00"/>
    <s v="11:58:23"/>
    <s v="12:01:58"/>
    <s v="15,74"/>
    <s v="16,22"/>
    <s v="7318"/>
    <m/>
    <s v="12:41:58"/>
    <s v="14:37:58"/>
    <s v="14:41:14"/>
    <s v="16,1"/>
    <s v="16,55"/>
    <s v="7157"/>
    <m/>
    <s v="15:21:14"/>
    <s v="16:36:33"/>
    <s v="16:40:27"/>
    <s v="14,39"/>
    <s v="15,14"/>
    <s v="4753"/>
    <m/>
    <m/>
    <m/>
    <m/>
    <m/>
    <m/>
    <m/>
    <m/>
    <m/>
    <n v="16.079999999999998"/>
    <n v="19228"/>
    <n v="19228"/>
    <x v="5"/>
    <n v="5"/>
    <s v="05:20:28"/>
    <n v="180"/>
    <n v="-38.31666666666667"/>
    <n v="224.68333333333334"/>
    <x v="45"/>
    <s v="VICENTE MAYOL LARRAIN - ALCAZAR PRAGA"/>
    <x v="5"/>
    <s v="04:42:09"/>
  </r>
  <r>
    <x v="2"/>
    <x v="1"/>
    <n v="80"/>
    <n v="83"/>
    <s v="YR"/>
    <s v="3"/>
    <s v="R"/>
    <s v=""/>
    <s v=""/>
    <m/>
    <s v="Tomas"/>
    <s v="Ludwig"/>
    <m/>
    <s v="KUMALIK"/>
    <m/>
    <s v=""/>
    <m/>
    <s v=""/>
    <s v="CHL"/>
    <s v=""/>
    <s v="10:00:00"/>
    <s v="11:58:21"/>
    <s v="12:00:45"/>
    <s v="15,9"/>
    <s v="16,22"/>
    <s v="7246"/>
    <m/>
    <s v="12:40:45"/>
    <s v="14:43:18"/>
    <s v="14:48:12"/>
    <s v="15,06"/>
    <s v="15,67"/>
    <s v="7647"/>
    <m/>
    <s v="15:28:12"/>
    <s v="16:56:15"/>
    <s v="16:59:19"/>
    <s v="12,51"/>
    <s v="12,95"/>
    <s v="5466"/>
    <m/>
    <m/>
    <m/>
    <m/>
    <m/>
    <m/>
    <m/>
    <m/>
    <m/>
    <n v="15.14"/>
    <n v="20359"/>
    <n v="20359"/>
    <x v="5"/>
    <n v="13"/>
    <s v="05:39:19"/>
    <n v="140"/>
    <n v="-57.166666666666664"/>
    <n v="165.83333333333334"/>
    <x v="123"/>
    <s v="TOMAS LUDWIG - KUMALIK"/>
    <x v="1"/>
    <s v="04:42:09"/>
  </r>
  <r>
    <x v="2"/>
    <x v="1"/>
    <n v="80"/>
    <n v="83"/>
    <s v="YR"/>
    <s v="4"/>
    <s v="FTQ"/>
    <s v=""/>
    <s v=""/>
    <m/>
    <s v="EMILIA"/>
    <s v="FUENTES"/>
    <m/>
    <s v="MELCHOR"/>
    <m/>
    <s v=""/>
    <m/>
    <s v=""/>
    <s v="CHL"/>
    <s v=""/>
    <s v="10:00:00"/>
    <s v="11:58:18"/>
    <s v="12:00:07"/>
    <s v="15,98"/>
    <s v="16,23"/>
    <s v="7207"/>
    <s v="FTQ GA"/>
    <m/>
    <m/>
    <m/>
    <m/>
    <m/>
    <m/>
    <m/>
    <m/>
    <m/>
    <m/>
    <m/>
    <m/>
    <m/>
    <m/>
    <m/>
    <m/>
    <m/>
    <m/>
    <m/>
    <m/>
    <m/>
    <m/>
    <n v="16.23"/>
    <n v="7207"/>
    <s v="NA"/>
    <x v="5"/>
    <s v="NA"/>
    <s v="NA"/>
    <n v="0"/>
    <e v="#VALUE!"/>
    <n v="0"/>
    <x v="124"/>
    <s v="EMILIA FUENTES - MELCHOR"/>
    <x v="1"/>
    <s v="04:42:09"/>
  </r>
  <r>
    <x v="2"/>
    <x v="1"/>
    <n v="40"/>
    <n v="38"/>
    <s v="AD"/>
    <s v="1"/>
    <s v="R"/>
    <s v=""/>
    <s v=""/>
    <m/>
    <s v="ADRIANA"/>
    <s v="PANTOJA CONTRERAA"/>
    <m/>
    <s v="KALUHA"/>
    <m/>
    <s v=""/>
    <m/>
    <s v=""/>
    <s v="CHL"/>
    <s v=""/>
    <s v="10:30:00"/>
    <s v="11:28:53"/>
    <s v="11:34:12"/>
    <s v="17,75"/>
    <s v="19,36"/>
    <s v="3852"/>
    <m/>
    <s v="12:04:12"/>
    <s v="12:58:24"/>
    <s v="13:02:56"/>
    <s v="19,41"/>
    <s v="21,03"/>
    <s v="3525"/>
    <m/>
    <m/>
    <m/>
    <m/>
    <m/>
    <m/>
    <m/>
    <m/>
    <m/>
    <m/>
    <m/>
    <m/>
    <m/>
    <m/>
    <m/>
    <m/>
    <n v="20.16"/>
    <n v="7377"/>
    <n v="7377"/>
    <x v="6"/>
    <n v="1"/>
    <s v="02:02:57"/>
    <n v="200"/>
    <n v="0"/>
    <n v="238"/>
    <x v="125"/>
    <s v="ADRIANA PANTOJA CONTRERAA - KALUHA"/>
    <x v="1"/>
    <s v="02:02:57"/>
  </r>
  <r>
    <x v="2"/>
    <x v="1"/>
    <n v="40"/>
    <n v="38"/>
    <s v="AD"/>
    <s v="2"/>
    <s v="R"/>
    <s v=""/>
    <s v=""/>
    <m/>
    <s v="JUAN PABLO "/>
    <s v="THOMSEN"/>
    <m/>
    <s v="CORAJE"/>
    <m/>
    <s v=""/>
    <m/>
    <s v=""/>
    <s v="CHL"/>
    <s v=""/>
    <s v="10:30:00"/>
    <s v="11:28:55"/>
    <s v="11:32:53"/>
    <s v="18,13"/>
    <s v="19,35"/>
    <s v="3773"/>
    <m/>
    <s v="12:02:53"/>
    <s v="12:58:13"/>
    <s v="13:03:01"/>
    <s v="18,95"/>
    <s v="20,6"/>
    <s v="3609"/>
    <m/>
    <m/>
    <m/>
    <m/>
    <m/>
    <m/>
    <m/>
    <m/>
    <m/>
    <m/>
    <m/>
    <m/>
    <m/>
    <m/>
    <m/>
    <m/>
    <n v="19.95"/>
    <n v="7382"/>
    <n v="7382"/>
    <x v="6"/>
    <n v="2"/>
    <s v="02:03:02"/>
    <n v="195"/>
    <n v="-8.3333333333333329E-2"/>
    <n v="232.91666666666666"/>
    <x v="76"/>
    <s v="JUAN PABLO  THOMSEN - CORAJE"/>
    <x v="1"/>
    <s v="02:02:57"/>
  </r>
  <r>
    <x v="2"/>
    <x v="1"/>
    <n v="40"/>
    <n v="38"/>
    <s v="AD"/>
    <s v="3"/>
    <s v="R"/>
    <s v=""/>
    <s v=""/>
    <m/>
    <s v="MIGUEL"/>
    <s v="RUIZ-TAGLE"/>
    <s v="106QP26"/>
    <s v="KIO"/>
    <m/>
    <s v=""/>
    <m/>
    <s v=""/>
    <s v="CHL"/>
    <s v=""/>
    <s v="10:30:00"/>
    <s v="11:29:02"/>
    <s v="11:35:38"/>
    <s v="17,37"/>
    <s v="19,31"/>
    <s v="3939"/>
    <m/>
    <s v="12:05:38"/>
    <s v="12:58:26"/>
    <s v="13:03:05"/>
    <s v="19,85"/>
    <s v="21,59"/>
    <s v="3446"/>
    <m/>
    <m/>
    <m/>
    <m/>
    <m/>
    <m/>
    <m/>
    <m/>
    <m/>
    <m/>
    <m/>
    <m/>
    <m/>
    <m/>
    <m/>
    <m/>
    <n v="20.39"/>
    <n v="7385"/>
    <n v="7385"/>
    <x v="6"/>
    <n v="3"/>
    <s v="02:03:05"/>
    <n v="190"/>
    <n v="-0.13333333333333333"/>
    <n v="227.86666666666667"/>
    <x v="126"/>
    <s v="MIGUEL RUIZ-TAGLE - KIO"/>
    <x v="1"/>
    <s v="02:02:57"/>
  </r>
  <r>
    <x v="2"/>
    <x v="1"/>
    <n v="40"/>
    <n v="38"/>
    <s v="AD"/>
    <s v="4"/>
    <s v="R"/>
    <s v=""/>
    <s v=""/>
    <s v="10118391"/>
    <s v="CARLOS "/>
    <s v="SILVA ESCOBAR"/>
    <m/>
    <s v="BABAKOOL"/>
    <m/>
    <s v=""/>
    <m/>
    <s v=""/>
    <s v="CHL"/>
    <s v=""/>
    <s v="10:30:00"/>
    <s v="11:29:17"/>
    <s v="11:36:11"/>
    <s v="17,22"/>
    <s v="19,23"/>
    <s v="3972"/>
    <m/>
    <s v="12:06:11"/>
    <s v="12:59:56"/>
    <s v="13:07:38"/>
    <s v="18,55"/>
    <s v="21,21"/>
    <s v="3687"/>
    <m/>
    <m/>
    <m/>
    <m/>
    <m/>
    <m/>
    <m/>
    <m/>
    <m/>
    <m/>
    <m/>
    <m/>
    <m/>
    <m/>
    <m/>
    <m/>
    <n v="20.170000000000002"/>
    <n v="7659"/>
    <n v="7659"/>
    <x v="6"/>
    <n v="4"/>
    <s v="02:07:39"/>
    <n v="185"/>
    <n v="-4.7"/>
    <n v="218.3"/>
    <x v="95"/>
    <s v="CARLOS  SILVA ESCOBAR - BABAKOOL"/>
    <x v="6"/>
    <s v="02:02:57"/>
  </r>
  <r>
    <x v="2"/>
    <x v="1"/>
    <n v="40"/>
    <n v="38"/>
    <s v="AD"/>
    <s v="5"/>
    <s v="R"/>
    <s v=""/>
    <s v=""/>
    <m/>
    <s v="ANDRES"/>
    <s v="GATICA JOLFRE"/>
    <m/>
    <s v="CL NEPTUNO"/>
    <m/>
    <s v=""/>
    <m/>
    <s v=""/>
    <s v="CHL"/>
    <s v=""/>
    <s v="10:30:00"/>
    <s v="11:34:12"/>
    <s v="11:38:23"/>
    <s v="16,67"/>
    <s v="17,75"/>
    <s v="4104"/>
    <m/>
    <s v="12:08:23"/>
    <s v="13:04:55"/>
    <s v="13:09:04"/>
    <s v="18,79"/>
    <s v="20,17"/>
    <s v="3641"/>
    <m/>
    <m/>
    <m/>
    <m/>
    <m/>
    <m/>
    <m/>
    <m/>
    <m/>
    <m/>
    <m/>
    <m/>
    <m/>
    <m/>
    <m/>
    <m/>
    <n v="18.88"/>
    <n v="7744"/>
    <n v="7744"/>
    <x v="6"/>
    <n v="5"/>
    <s v="02:09:04"/>
    <n v="180"/>
    <n v="-6.1166666666666663"/>
    <n v="211.88333333333333"/>
    <x v="89"/>
    <s v="ANDRES GATICA JOLFRE - CL NEPTUNO"/>
    <x v="0"/>
    <s v="02:02:57"/>
  </r>
  <r>
    <x v="2"/>
    <x v="1"/>
    <n v="40"/>
    <n v="38"/>
    <s v="AD"/>
    <s v="6"/>
    <s v="R"/>
    <s v=""/>
    <s v=""/>
    <m/>
    <s v="SERGIO"/>
    <s v="ULLOA C"/>
    <m/>
    <s v="MAXIMUS"/>
    <m/>
    <s v=""/>
    <m/>
    <s v=""/>
    <s v="CHL"/>
    <s v=""/>
    <s v="10:30:00"/>
    <s v="11:28:57"/>
    <s v="11:36:21"/>
    <s v="17,18"/>
    <s v="19,34"/>
    <s v="3981"/>
    <m/>
    <s v="12:06:21"/>
    <s v="13:00:34"/>
    <s v="13:12:08"/>
    <s v="17,33"/>
    <s v="21,02"/>
    <s v="3947"/>
    <m/>
    <m/>
    <m/>
    <m/>
    <m/>
    <m/>
    <m/>
    <m/>
    <m/>
    <m/>
    <m/>
    <m/>
    <m/>
    <m/>
    <m/>
    <m/>
    <n v="20.149999999999999"/>
    <n v="7928"/>
    <n v="7928"/>
    <x v="6"/>
    <n v="6"/>
    <s v="02:12:08"/>
    <n v="175"/>
    <n v="-9.1833333333333336"/>
    <n v="203.81666666666666"/>
    <x v="65"/>
    <s v="SERGIO ULLOA C - MAXIMUS"/>
    <x v="0"/>
    <s v="02:02:57"/>
  </r>
  <r>
    <x v="2"/>
    <x v="1"/>
    <n v="40"/>
    <n v="38"/>
    <s v="AD"/>
    <s v="7"/>
    <s v="R"/>
    <s v=""/>
    <s v=""/>
    <s v="10099105"/>
    <s v="JUAN EDUARDO"/>
    <s v="SPOERER DE LA SOTTA"/>
    <m/>
    <s v="PANDORA"/>
    <m/>
    <s v=""/>
    <m/>
    <s v=""/>
    <s v="CHL"/>
    <s v=""/>
    <s v="10:30:00"/>
    <s v="11:40:40"/>
    <s v="11:47:25"/>
    <s v="14,72"/>
    <s v="16,13"/>
    <s v="4645"/>
    <m/>
    <s v="12:17:25"/>
    <s v="13:33:23"/>
    <s v="13:38:58"/>
    <s v="13,98"/>
    <s v="15,01"/>
    <s v="4894"/>
    <m/>
    <m/>
    <m/>
    <m/>
    <m/>
    <m/>
    <m/>
    <m/>
    <m/>
    <m/>
    <m/>
    <m/>
    <m/>
    <m/>
    <m/>
    <m/>
    <n v="15.55"/>
    <n v="9539"/>
    <n v="9539"/>
    <x v="6"/>
    <n v="10"/>
    <s v="02:38:59"/>
    <n v="155"/>
    <n v="-36.033333333333331"/>
    <n v="156.96666666666667"/>
    <x v="127"/>
    <s v="JUAN EDUARDO SPOERER DE LA SOTTA - PANDORA"/>
    <x v="1"/>
    <s v="02:02:57"/>
  </r>
  <r>
    <x v="2"/>
    <x v="1"/>
    <n v="40"/>
    <n v="38"/>
    <s v="AD"/>
    <s v="8"/>
    <s v="R"/>
    <s v=""/>
    <s v=""/>
    <s v="10032360"/>
    <s v="ALFREDO"/>
    <s v="SAT YABER"/>
    <m/>
    <s v="SANTA SUSANA OLIVIA"/>
    <m/>
    <s v=""/>
    <m/>
    <s v=""/>
    <s v="CHL"/>
    <s v=""/>
    <s v="10:30:00"/>
    <s v="11:52:43"/>
    <s v="11:58:00"/>
    <s v="12,95"/>
    <s v="13,78"/>
    <s v="5280"/>
    <m/>
    <s v="12:28:00"/>
    <s v="13:40:10"/>
    <s v="13:43:13"/>
    <s v="15,15"/>
    <s v="15,8"/>
    <s v="4514"/>
    <m/>
    <m/>
    <m/>
    <m/>
    <m/>
    <m/>
    <m/>
    <m/>
    <m/>
    <m/>
    <m/>
    <m/>
    <m/>
    <m/>
    <m/>
    <m/>
    <n v="14.72"/>
    <n v="9794"/>
    <n v="9794"/>
    <x v="6"/>
    <n v="11"/>
    <s v="02:43:14"/>
    <n v="150"/>
    <n v="-40.283333333333331"/>
    <n v="147.71666666666667"/>
    <x v="128"/>
    <s v="ALFREDO SAT YABER - SANTA SUSANA OLIVIA"/>
    <x v="9"/>
    <s v="02:02:57"/>
  </r>
  <r>
    <x v="2"/>
    <x v="1"/>
    <n v="40"/>
    <n v="38"/>
    <s v="AD"/>
    <s v="9"/>
    <s v="R"/>
    <s v=""/>
    <s v=""/>
    <m/>
    <s v="JONATHAN"/>
    <s v="VALDES"/>
    <m/>
    <s v="TOBA COSACO"/>
    <m/>
    <s v=""/>
    <m/>
    <s v=""/>
    <s v="CHL"/>
    <s v=""/>
    <s v="10:30:00"/>
    <s v="11:52:49"/>
    <s v="11:56:01"/>
    <s v="13,25"/>
    <s v="13,76"/>
    <s v="5161"/>
    <m/>
    <s v="12:26:01"/>
    <s v="13:40:06"/>
    <s v="13:45:27"/>
    <s v="14,35"/>
    <s v="15,39"/>
    <s v="4766"/>
    <m/>
    <m/>
    <m/>
    <m/>
    <m/>
    <m/>
    <m/>
    <m/>
    <m/>
    <m/>
    <m/>
    <m/>
    <m/>
    <m/>
    <m/>
    <m/>
    <n v="14.53"/>
    <n v="9927"/>
    <n v="9927"/>
    <x v="6"/>
    <n v="12"/>
    <s v="02:45:27"/>
    <n v="145"/>
    <n v="-42.5"/>
    <n v="140.5"/>
    <x v="129"/>
    <s v="JONATHAN VALDES - TOBA COSACO"/>
    <x v="6"/>
    <s v="02:02:57"/>
  </r>
  <r>
    <x v="2"/>
    <x v="1"/>
    <n v="40"/>
    <n v="38"/>
    <s v="AD"/>
    <s v="10"/>
    <s v="R"/>
    <s v=""/>
    <s v=""/>
    <s v="10014233"/>
    <s v="MARIA PAZ"/>
    <s v="VARGAS"/>
    <s v="107AR30"/>
    <s v="COLIPI"/>
    <m/>
    <s v=""/>
    <m/>
    <s v=""/>
    <s v="CHL"/>
    <s v=""/>
    <s v="10:30:00"/>
    <s v="11:51:56"/>
    <s v="11:53:51"/>
    <s v="13,59"/>
    <s v="13,91"/>
    <s v="5031"/>
    <m/>
    <s v="12:23:51"/>
    <s v="13:48:57"/>
    <s v="13:51:14"/>
    <s v="13,05"/>
    <s v="13,4"/>
    <s v="5243"/>
    <m/>
    <m/>
    <m/>
    <m/>
    <m/>
    <m/>
    <m/>
    <m/>
    <m/>
    <m/>
    <m/>
    <m/>
    <m/>
    <m/>
    <m/>
    <m/>
    <n v="13.65"/>
    <n v="10275"/>
    <n v="10275"/>
    <x v="6"/>
    <n v="18"/>
    <s v="02:51:15"/>
    <n v="115"/>
    <n v="-48.3"/>
    <n v="104.7"/>
    <x v="130"/>
    <s v="MARIA PAZ VARGAS - COLIPI"/>
    <x v="1"/>
    <s v="02:02:57"/>
  </r>
  <r>
    <x v="2"/>
    <x v="1"/>
    <n v="40"/>
    <n v="38"/>
    <s v="AD"/>
    <s v="11"/>
    <s v="R"/>
    <s v=""/>
    <s v=""/>
    <m/>
    <s v="FELIPE"/>
    <s v="ARTHUR UGARTE"/>
    <m/>
    <s v="KHERJIM Y"/>
    <m/>
    <s v=""/>
    <m/>
    <s v=""/>
    <s v="CHL"/>
    <s v=""/>
    <s v="10:30:00"/>
    <s v="11:51:53"/>
    <s v="11:55:45"/>
    <s v="13,29"/>
    <s v="13,92"/>
    <s v="5145"/>
    <m/>
    <s v="12:25:45"/>
    <s v="13:48:59"/>
    <s v="13:52:10"/>
    <s v="13,19"/>
    <s v="13,69"/>
    <s v="5185"/>
    <m/>
    <m/>
    <m/>
    <m/>
    <m/>
    <m/>
    <m/>
    <m/>
    <m/>
    <m/>
    <m/>
    <m/>
    <m/>
    <m/>
    <m/>
    <m/>
    <n v="13.81"/>
    <n v="10330"/>
    <n v="10330"/>
    <x v="6"/>
    <n v="19"/>
    <s v="02:52:10"/>
    <n v="110"/>
    <n v="-49.216666666666669"/>
    <n v="98.783333333333331"/>
    <x v="131"/>
    <s v="FELIPE ARTHUR UGARTE - KHERJIM Y"/>
    <x v="1"/>
    <s v="02:02:57"/>
  </r>
  <r>
    <x v="2"/>
    <x v="1"/>
    <n v="40"/>
    <n v="38"/>
    <s v="AD"/>
    <s v="12"/>
    <s v="R"/>
    <s v=""/>
    <s v=""/>
    <m/>
    <s v="JAIME"/>
    <s v="BARRIENTOS RAMIREZ"/>
    <m/>
    <s v="FERRARI"/>
    <m/>
    <s v=""/>
    <m/>
    <s v=""/>
    <s v="CHL"/>
    <s v=""/>
    <s v="10:30:00"/>
    <s v="11:48:55"/>
    <s v="11:56:24"/>
    <s v="13,19"/>
    <s v="14,45"/>
    <s v="5185"/>
    <m/>
    <s v="12:26:24"/>
    <s v="13:44:56"/>
    <s v="13:52:58"/>
    <s v="13,17"/>
    <s v="14,52"/>
    <s v="5194"/>
    <m/>
    <m/>
    <m/>
    <m/>
    <m/>
    <m/>
    <m/>
    <m/>
    <m/>
    <m/>
    <m/>
    <m/>
    <m/>
    <m/>
    <m/>
    <m/>
    <n v="14.48"/>
    <n v="10378"/>
    <n v="10378"/>
    <x v="6"/>
    <n v="20"/>
    <s v="02:52:58"/>
    <n v="105"/>
    <n v="-50.016666666666666"/>
    <n v="92.983333333333334"/>
    <x v="132"/>
    <s v="JAIME BARRIENTOS RAMIREZ - FERRARI"/>
    <x v="1"/>
    <s v="02:02:57"/>
  </r>
  <r>
    <x v="2"/>
    <x v="1"/>
    <n v="40"/>
    <n v="38"/>
    <s v="AD"/>
    <s v="13"/>
    <s v="R"/>
    <s v=""/>
    <s v=""/>
    <m/>
    <s v="CAMILA"/>
    <s v="LARRAIN DOERNER"/>
    <m/>
    <s v="BARONESA"/>
    <m/>
    <s v=""/>
    <m/>
    <s v=""/>
    <s v="CHL"/>
    <s v=""/>
    <s v="10:30:00"/>
    <s v="11:49:00"/>
    <s v="11:55:36"/>
    <s v="13,32"/>
    <s v="14,43"/>
    <s v="5136"/>
    <m/>
    <s v="12:25:36"/>
    <s v="13:46:22"/>
    <s v="13:57:59"/>
    <s v="12,34"/>
    <s v="14,11"/>
    <s v="5543"/>
    <m/>
    <m/>
    <m/>
    <m/>
    <m/>
    <m/>
    <m/>
    <m/>
    <m/>
    <m/>
    <m/>
    <m/>
    <m/>
    <m/>
    <m/>
    <m/>
    <n v="14.27"/>
    <n v="10679"/>
    <n v="10679"/>
    <x v="6"/>
    <n v="21"/>
    <s v="02:57:59"/>
    <n v="100"/>
    <n v="-55.033333333333331"/>
    <n v="82.966666666666669"/>
    <x v="133"/>
    <s v="CAMILA LARRAIN DOERNER - BARONESA"/>
    <x v="5"/>
    <s v="02:02:57"/>
  </r>
  <r>
    <x v="2"/>
    <x v="1"/>
    <n v="40"/>
    <n v="38"/>
    <s v="AD"/>
    <s v="14"/>
    <s v="R"/>
    <s v=""/>
    <s v=""/>
    <s v="10138423"/>
    <s v="JOSE PEDRO"/>
    <s v="VARELA ALFONSO"/>
    <m/>
    <s v="CL OCTAVIA"/>
    <m/>
    <s v=""/>
    <m/>
    <s v=""/>
    <s v="CHL"/>
    <s v=""/>
    <s v="10:30:00"/>
    <s v="11:54:32"/>
    <s v="11:59:52"/>
    <s v="12,68"/>
    <s v="13,48"/>
    <s v="5393"/>
    <m/>
    <s v="12:29:52"/>
    <s v="13:56:01"/>
    <s v="14:01:30"/>
    <s v="12,44"/>
    <s v="13,23"/>
    <s v="5498"/>
    <m/>
    <m/>
    <m/>
    <m/>
    <m/>
    <m/>
    <m/>
    <m/>
    <m/>
    <m/>
    <m/>
    <m/>
    <m/>
    <m/>
    <m/>
    <m/>
    <n v="13.36"/>
    <n v="10891"/>
    <n v="10891"/>
    <x v="6"/>
    <n v="22"/>
    <s v="03:01:31"/>
    <n v="95"/>
    <n v="-58.56666666666667"/>
    <n v="74.433333333333337"/>
    <x v="8"/>
    <s v="JOSE PEDRO VARELA ALFONSO - CL OCTAVIA"/>
    <x v="0"/>
    <s v="02:02:57"/>
  </r>
  <r>
    <x v="2"/>
    <x v="1"/>
    <n v="40"/>
    <n v="38"/>
    <s v="AD"/>
    <s v="15"/>
    <s v="R"/>
    <s v=""/>
    <s v=""/>
    <s v="10072514"/>
    <s v="MAXI"/>
    <s v="WIMMER"/>
    <m/>
    <s v="CL PEGASO"/>
    <m/>
    <s v=""/>
    <m/>
    <s v=""/>
    <s v="CHL"/>
    <s v=""/>
    <s v="10:30:00"/>
    <s v="11:54:30"/>
    <s v="12:08:46"/>
    <s v="11,54"/>
    <s v="13,49"/>
    <s v="5927"/>
    <m/>
    <s v="12:38:46"/>
    <s v="13:55:59"/>
    <s v="14:01:42"/>
    <s v="13,75"/>
    <s v="14,76"/>
    <s v="4976"/>
    <m/>
    <m/>
    <m/>
    <m/>
    <m/>
    <m/>
    <m/>
    <m/>
    <m/>
    <m/>
    <m/>
    <m/>
    <m/>
    <m/>
    <m/>
    <m/>
    <n v="14.1"/>
    <n v="10903"/>
    <n v="10903"/>
    <x v="6"/>
    <n v="23"/>
    <s v="03:01:43"/>
    <n v="90"/>
    <n v="-58.766666666666666"/>
    <n v="69.233333333333334"/>
    <x v="24"/>
    <s v="MAXI WIMMER - CL PEGASO"/>
    <x v="0"/>
    <s v="02:02:57"/>
  </r>
  <r>
    <x v="2"/>
    <x v="1"/>
    <n v="40"/>
    <n v="38"/>
    <s v="AD"/>
    <s v="16"/>
    <s v="R"/>
    <s v=""/>
    <s v=""/>
    <m/>
    <s v="JAVIERA"/>
    <s v="LAGOS DIAZ"/>
    <m/>
    <s v="HARRY"/>
    <m/>
    <s v=""/>
    <m/>
    <s v=""/>
    <s v="CHL"/>
    <s v=""/>
    <s v="10:30:00"/>
    <s v="12:12:44"/>
    <s v="12:22:54"/>
    <s v="10,1"/>
    <s v="11,1"/>
    <s v="6775"/>
    <m/>
    <s v="12:52:54"/>
    <s v="14:11:13"/>
    <s v="14:18:34"/>
    <s v="13,31"/>
    <s v="14,56"/>
    <s v="5139"/>
    <m/>
    <m/>
    <m/>
    <m/>
    <m/>
    <m/>
    <m/>
    <m/>
    <m/>
    <m/>
    <m/>
    <m/>
    <m/>
    <m/>
    <m/>
    <m/>
    <n v="12.59"/>
    <n v="11914"/>
    <n v="11914"/>
    <x v="6"/>
    <n v="24"/>
    <s v="03:18:34"/>
    <n v="85"/>
    <n v="-75.616666666666674"/>
    <n v="47.383333333333326"/>
    <x v="134"/>
    <s v="JAVIERA LAGOS DIAZ - HARRY"/>
    <x v="1"/>
    <s v="02:02:57"/>
  </r>
  <r>
    <x v="2"/>
    <x v="1"/>
    <n v="40"/>
    <n v="38"/>
    <s v="AD"/>
    <s v="17"/>
    <s v="R"/>
    <s v=""/>
    <s v=""/>
    <m/>
    <s v="AGUSTIN"/>
    <s v="MARTINEZ"/>
    <s v="104HF83"/>
    <s v="MC ventisquero"/>
    <m/>
    <s v=""/>
    <m/>
    <s v=""/>
    <s v="CHL"/>
    <s v=""/>
    <s v="10:30:00"/>
    <s v="12:17:52"/>
    <s v="12:25:08"/>
    <s v="9,9"/>
    <s v="10,57"/>
    <s v="6909"/>
    <m/>
    <s v="12:55:08"/>
    <s v="14:29:44"/>
    <s v="14:36:40"/>
    <s v="11,23"/>
    <s v="12,05"/>
    <s v="6092"/>
    <m/>
    <m/>
    <m/>
    <m/>
    <m/>
    <m/>
    <m/>
    <m/>
    <m/>
    <m/>
    <m/>
    <m/>
    <m/>
    <m/>
    <m/>
    <m/>
    <n v="11.26"/>
    <n v="13001"/>
    <n v="13001"/>
    <x v="6"/>
    <n v="25"/>
    <s v="03:36:41"/>
    <n v="80"/>
    <n v="-93.733333333333334"/>
    <n v="37.99999983"/>
    <x v="102"/>
    <s v="AGUSTIN MARTINEZ - MC VENTISQUERO"/>
    <x v="1"/>
    <s v="02:02:57"/>
  </r>
  <r>
    <x v="2"/>
    <x v="1"/>
    <n v="40"/>
    <n v="38"/>
    <s v="AD"/>
    <s v="18"/>
    <s v="R"/>
    <s v=""/>
    <s v=""/>
    <s v="10085801"/>
    <s v="CATALINA"/>
    <s v="ORTUZAR ORPHANOPOULOS"/>
    <m/>
    <s v="MC CHAMULLO"/>
    <m/>
    <s v=""/>
    <m/>
    <s v=""/>
    <s v="CHL"/>
    <s v=""/>
    <s v="10:30:00"/>
    <s v="12:17:57"/>
    <s v="12:25:05"/>
    <s v="9,9"/>
    <s v="10,56"/>
    <s v="6906"/>
    <m/>
    <s v="12:55:05"/>
    <s v="14:29:46"/>
    <s v="14:36:48"/>
    <s v="11,21"/>
    <s v="12,04"/>
    <s v="6103"/>
    <m/>
    <m/>
    <m/>
    <m/>
    <m/>
    <m/>
    <m/>
    <m/>
    <m/>
    <m/>
    <m/>
    <m/>
    <m/>
    <m/>
    <m/>
    <m/>
    <n v="11.25"/>
    <n v="13009"/>
    <n v="13009"/>
    <x v="6"/>
    <n v="26"/>
    <s v="03:36:49"/>
    <n v="75"/>
    <n v="-93.866666666666674"/>
    <n v="37.999999819999999"/>
    <x v="4"/>
    <s v="CATALINA ORTUZAR ORPHANOPOULOS - MC CHAMULLO"/>
    <x v="1"/>
    <s v="02:02:57"/>
  </r>
  <r>
    <x v="2"/>
    <x v="1"/>
    <n v="40"/>
    <n v="38"/>
    <s v="AD"/>
    <s v="19"/>
    <s v="FTQ"/>
    <s v=""/>
    <s v=""/>
    <m/>
    <s v="JOSE ANTONIO"/>
    <s v="ACHONDO"/>
    <m/>
    <s v="KASSIL"/>
    <m/>
    <s v=""/>
    <m/>
    <s v=""/>
    <s v="CHL"/>
    <s v=""/>
    <s v="10:30:00"/>
    <s v="11:40:42"/>
    <s v="11:47:37"/>
    <s v="14,69"/>
    <s v="16,12"/>
    <s v="4657"/>
    <m/>
    <s v="12:17:37"/>
    <s v="13:33:21"/>
    <s v="13:39:09"/>
    <s v="13,98"/>
    <s v="15,05"/>
    <s v="4892"/>
    <s v="FTQ GA"/>
    <m/>
    <m/>
    <m/>
    <m/>
    <m/>
    <m/>
    <m/>
    <m/>
    <m/>
    <m/>
    <m/>
    <m/>
    <m/>
    <m/>
    <m/>
    <n v="15.57"/>
    <n v="9549"/>
    <s v="NA"/>
    <x v="6"/>
    <s v="NA"/>
    <s v="NA"/>
    <n v="0"/>
    <e v="#VALUE!"/>
    <n v="0"/>
    <x v="135"/>
    <s v="JOSE ANTONIO ACHONDO - KASSIL"/>
    <x v="1"/>
    <s v="02:02:57"/>
  </r>
  <r>
    <x v="2"/>
    <x v="1"/>
    <n v="40"/>
    <n v="38"/>
    <s v="AD"/>
    <s v="20"/>
    <s v="FTQ"/>
    <s v=""/>
    <s v=""/>
    <s v="10036576"/>
    <s v="RENI "/>
    <s v="MULLER"/>
    <m/>
    <s v="BENU"/>
    <m/>
    <s v=""/>
    <m/>
    <s v=""/>
    <s v="CHL"/>
    <s v=""/>
    <s v="10:30:00"/>
    <s v="11:49:03"/>
    <s v="11:51:34"/>
    <s v="13,97"/>
    <s v="14,42"/>
    <s v="4895"/>
    <m/>
    <s v="12:21:34"/>
    <s v="13:39:49"/>
    <s v="13:42:33"/>
    <s v="14,08"/>
    <s v="14,57"/>
    <s v="4859"/>
    <s v="FTQ GA"/>
    <m/>
    <m/>
    <m/>
    <m/>
    <m/>
    <m/>
    <m/>
    <m/>
    <m/>
    <m/>
    <m/>
    <m/>
    <m/>
    <m/>
    <m/>
    <n v="14.49"/>
    <n v="9753"/>
    <s v="NA"/>
    <x v="6"/>
    <s v="NA"/>
    <s v="NA"/>
    <n v="0"/>
    <e v="#VALUE!"/>
    <n v="0"/>
    <x v="67"/>
    <s v="RENI  MULLER - BENU"/>
    <x v="1"/>
    <s v="02:02:57"/>
  </r>
  <r>
    <x v="2"/>
    <x v="1"/>
    <n v="40"/>
    <n v="38"/>
    <s v="AD"/>
    <s v="21"/>
    <s v="FTQ"/>
    <s v=""/>
    <s v=""/>
    <m/>
    <s v="CAMILA"/>
    <s v="QUEZADAS"/>
    <m/>
    <s v="KUMRAM CAST"/>
    <m/>
    <s v=""/>
    <m/>
    <s v=""/>
    <s v="CHL"/>
    <s v=""/>
    <s v="10:30:00"/>
    <s v="11:48:56"/>
    <s v="11:52:26"/>
    <s v="13,83"/>
    <s v="14,44"/>
    <s v="4947"/>
    <m/>
    <s v="12:22:26"/>
    <s v="13:39:47"/>
    <s v="13:42:35"/>
    <s v="14,22"/>
    <s v="14,74"/>
    <s v="4809"/>
    <s v="FTQ GA"/>
    <m/>
    <m/>
    <m/>
    <m/>
    <m/>
    <m/>
    <m/>
    <m/>
    <m/>
    <m/>
    <m/>
    <m/>
    <m/>
    <m/>
    <m/>
    <n v="14.59"/>
    <n v="9755"/>
    <s v="NA"/>
    <x v="6"/>
    <s v="NA"/>
    <s v="NA"/>
    <n v="0"/>
    <e v="#VALUE!"/>
    <n v="0"/>
    <x v="68"/>
    <s v="CAMILA QUEZADAS - KUMRAM CAST"/>
    <x v="1"/>
    <s v="02:02:57"/>
  </r>
  <r>
    <x v="2"/>
    <x v="1"/>
    <n v="40"/>
    <n v="38"/>
    <s v="AD"/>
    <s v="22"/>
    <s v="FTQ"/>
    <s v=""/>
    <s v=""/>
    <m/>
    <s v="SEBASTIAN"/>
    <s v="IRRIBARRA CONA"/>
    <m/>
    <s v="RB URRACA"/>
    <m/>
    <s v=""/>
    <m/>
    <s v=""/>
    <s v="CHL"/>
    <s v=""/>
    <s v="10:30:00"/>
    <s v="11:40:34"/>
    <s v="11:46:26"/>
    <s v="14,91"/>
    <s v="16,15"/>
    <s v="4586"/>
    <s v="FTQ GA"/>
    <m/>
    <m/>
    <m/>
    <m/>
    <m/>
    <m/>
    <m/>
    <m/>
    <m/>
    <m/>
    <m/>
    <m/>
    <m/>
    <m/>
    <m/>
    <m/>
    <m/>
    <m/>
    <m/>
    <m/>
    <m/>
    <m/>
    <n v="16.149999999999999"/>
    <n v="4586"/>
    <s v="NA"/>
    <x v="6"/>
    <s v="NA"/>
    <s v="NA"/>
    <n v="0"/>
    <e v="#VALUE!"/>
    <n v="0"/>
    <x v="63"/>
    <s v="SEBASTIAN IRRIBARRA CONA - RB URRACA"/>
    <x v="8"/>
    <s v="02:02:57"/>
  </r>
  <r>
    <x v="2"/>
    <x v="1"/>
    <n v="40"/>
    <n v="38"/>
    <s v="AD"/>
    <s v="23"/>
    <s v="FTQ"/>
    <s v=""/>
    <s v=""/>
    <m/>
    <s v="MARIA JOSE"/>
    <s v="QUEZADA"/>
    <m/>
    <s v="T INGLES"/>
    <m/>
    <s v=""/>
    <m/>
    <s v=""/>
    <s v="CHL"/>
    <s v=""/>
    <s v="10:30:00"/>
    <s v="11:40:36"/>
    <s v="11:55:37"/>
    <s v="13,32"/>
    <s v="16,15"/>
    <s v="5137"/>
    <s v="FTQ GA"/>
    <m/>
    <m/>
    <m/>
    <m/>
    <m/>
    <m/>
    <m/>
    <m/>
    <m/>
    <m/>
    <m/>
    <m/>
    <m/>
    <m/>
    <m/>
    <m/>
    <m/>
    <m/>
    <m/>
    <m/>
    <m/>
    <m/>
    <n v="16.149999999999999"/>
    <n v="5137"/>
    <s v="NA"/>
    <x v="6"/>
    <s v="NA"/>
    <s v="NA"/>
    <n v="0"/>
    <e v="#VALUE!"/>
    <n v="0"/>
    <x v="54"/>
    <s v="MARIA JOSE QUEZADA - T INGLES"/>
    <x v="1"/>
    <s v="02:02:57"/>
  </r>
  <r>
    <x v="2"/>
    <x v="1"/>
    <n v="40"/>
    <n v="38"/>
    <s v="YR"/>
    <s v="1"/>
    <s v="R"/>
    <s v=""/>
    <s v=""/>
    <m/>
    <s v="FERNANDA"/>
    <s v="MANZUR"/>
    <m/>
    <s v="MORENA"/>
    <m/>
    <s v=""/>
    <m/>
    <s v=""/>
    <s v="CHL"/>
    <s v=""/>
    <s v="11:00:00"/>
    <s v="12:08:00"/>
    <s v="12:13:27"/>
    <s v="15,52"/>
    <s v="16,76"/>
    <s v="4407"/>
    <m/>
    <s v="12:43:27"/>
    <s v="13:52:44"/>
    <s v="13:57:49"/>
    <s v="15,33"/>
    <s v="16,45"/>
    <s v="4462"/>
    <m/>
    <m/>
    <m/>
    <m/>
    <m/>
    <m/>
    <m/>
    <m/>
    <m/>
    <m/>
    <m/>
    <m/>
    <m/>
    <m/>
    <m/>
    <m/>
    <n v="16.61"/>
    <n v="8869"/>
    <n v="8869"/>
    <x v="7"/>
    <n v="7"/>
    <s v="02:27:49"/>
    <n v="170"/>
    <n v="-24.866666666666667"/>
    <n v="183.13333333333333"/>
    <x v="109"/>
    <s v="FERNANDA MANZUR - MORENA"/>
    <x v="9"/>
    <s v="02:02:57"/>
  </r>
  <r>
    <x v="2"/>
    <x v="1"/>
    <n v="40"/>
    <n v="38"/>
    <s v="YR"/>
    <s v="2"/>
    <s v="R"/>
    <s v=""/>
    <s v=""/>
    <m/>
    <s v="AGUSTINA"/>
    <s v="CASTILLO"/>
    <m/>
    <s v="TOWANDA"/>
    <m/>
    <s v=""/>
    <m/>
    <s v=""/>
    <s v="CHL"/>
    <s v=""/>
    <s v="11:00:00"/>
    <s v="12:07:56"/>
    <s v="12:15:27"/>
    <s v="15,11"/>
    <s v="16,78"/>
    <s v="4527"/>
    <m/>
    <s v="12:45:27"/>
    <s v="13:53:00"/>
    <s v="13:59:08"/>
    <s v="15,47"/>
    <s v="16,88"/>
    <s v="4421"/>
    <m/>
    <m/>
    <m/>
    <m/>
    <m/>
    <m/>
    <m/>
    <m/>
    <m/>
    <m/>
    <m/>
    <m/>
    <m/>
    <m/>
    <m/>
    <m/>
    <n v="16.829999999999998"/>
    <n v="8948"/>
    <n v="8948"/>
    <x v="7"/>
    <n v="8"/>
    <s v="02:29:08"/>
    <n v="165"/>
    <n v="-26.183333333333334"/>
    <n v="176.81666666666666"/>
    <x v="107"/>
    <s v="AGUSTINA CASTILLO - TOWANDA"/>
    <x v="2"/>
    <s v="02:02:57"/>
  </r>
  <r>
    <x v="2"/>
    <x v="1"/>
    <n v="40"/>
    <n v="38"/>
    <s v="YR"/>
    <s v="3"/>
    <s v="R"/>
    <s v=""/>
    <s v=""/>
    <m/>
    <s v="ALISON"/>
    <s v="CASTILLO"/>
    <m/>
    <s v="BUENA MOZA"/>
    <m/>
    <s v=""/>
    <m/>
    <s v=""/>
    <s v="CHL"/>
    <s v=""/>
    <s v="11:00:00"/>
    <s v="12:08:05"/>
    <s v="12:14:53"/>
    <s v="15,22"/>
    <s v="16,74"/>
    <s v="4493"/>
    <m/>
    <s v="12:44:53"/>
    <s v="13:52:47"/>
    <s v="13:59:14"/>
    <s v="15,33"/>
    <s v="16,79"/>
    <s v="4461"/>
    <m/>
    <m/>
    <m/>
    <m/>
    <m/>
    <m/>
    <m/>
    <m/>
    <m/>
    <m/>
    <m/>
    <m/>
    <m/>
    <m/>
    <m/>
    <m/>
    <n v="16.77"/>
    <n v="8954"/>
    <n v="8954"/>
    <x v="7"/>
    <n v="9"/>
    <s v="02:29:14"/>
    <n v="160"/>
    <n v="-26.283333333333335"/>
    <n v="171.71666666666667"/>
    <x v="106"/>
    <s v="ALISON CASTILLO - BUENA MOZA"/>
    <x v="2"/>
    <s v="02:02:57"/>
  </r>
  <r>
    <x v="2"/>
    <x v="1"/>
    <n v="40"/>
    <n v="38"/>
    <s v="YR"/>
    <s v="4"/>
    <s v="R"/>
    <s v=""/>
    <s v=""/>
    <m/>
    <s v="ANGEL"/>
    <s v="CASTILLO"/>
    <m/>
    <s v="CHAMPULLI ORDAGO"/>
    <m/>
    <s v=""/>
    <m/>
    <s v=""/>
    <s v="CHL"/>
    <s v=""/>
    <s v="11:00:00"/>
    <s v="12:12:32"/>
    <s v="12:16:03"/>
    <s v="14,99"/>
    <s v="15,72"/>
    <s v="4563"/>
    <m/>
    <s v="12:46:03"/>
    <s v="14:11:07"/>
    <s v="14:16:17"/>
    <s v="12,63"/>
    <s v="13,4"/>
    <s v="5414"/>
    <m/>
    <m/>
    <m/>
    <m/>
    <m/>
    <m/>
    <m/>
    <m/>
    <m/>
    <m/>
    <m/>
    <m/>
    <m/>
    <m/>
    <m/>
    <m/>
    <n v="14.47"/>
    <n v="9977"/>
    <n v="9977"/>
    <x v="7"/>
    <n v="13"/>
    <s v="02:46:17"/>
    <n v="140"/>
    <n v="-43.333333333333336"/>
    <n v="134.66666666666666"/>
    <x v="92"/>
    <s v="ANGEL CASTILLO - CHAMPULLI ORDAGO"/>
    <x v="9"/>
    <s v="02:02:57"/>
  </r>
  <r>
    <x v="2"/>
    <x v="1"/>
    <n v="40"/>
    <n v="38"/>
    <s v="YR"/>
    <s v="5"/>
    <s v="R"/>
    <s v=""/>
    <s v=""/>
    <s v="10247116"/>
    <s v="PIA"/>
    <s v="SANCHEZ"/>
    <m/>
    <s v="AURORA"/>
    <m/>
    <s v=""/>
    <m/>
    <s v=""/>
    <s v="CHL"/>
    <s v=""/>
    <s v="11:00:00"/>
    <s v="12:14:10"/>
    <s v="12:17:22"/>
    <s v="14,74"/>
    <s v="15,37"/>
    <s v="4642"/>
    <m/>
    <s v="12:47:22"/>
    <s v="14:12:58"/>
    <s v="14:17:13"/>
    <s v="12,69"/>
    <s v="13,32"/>
    <s v="5391"/>
    <m/>
    <m/>
    <m/>
    <m/>
    <m/>
    <m/>
    <m/>
    <m/>
    <m/>
    <m/>
    <m/>
    <m/>
    <m/>
    <m/>
    <m/>
    <m/>
    <n v="14.27"/>
    <n v="10033"/>
    <n v="10033"/>
    <x v="7"/>
    <n v="14"/>
    <s v="02:47:13"/>
    <n v="135"/>
    <n v="-44.266666666666666"/>
    <n v="128.73333333333335"/>
    <x v="50"/>
    <s v="PIA SANCHEZ - AURORA"/>
    <x v="1"/>
    <s v="02:02:57"/>
  </r>
  <r>
    <x v="2"/>
    <x v="1"/>
    <n v="40"/>
    <n v="38"/>
    <s v="YR"/>
    <s v="6"/>
    <s v="R"/>
    <s v=""/>
    <s v=""/>
    <m/>
    <s v="ISIDORA"/>
    <s v="FUENTES"/>
    <m/>
    <s v="LO CAMPO COQUITO"/>
    <m/>
    <s v=""/>
    <m/>
    <s v=""/>
    <s v="CHL"/>
    <s v=""/>
    <s v="11:00:00"/>
    <s v="12:14:08"/>
    <s v="12:26:01"/>
    <s v="13,25"/>
    <s v="15,38"/>
    <s v="5161"/>
    <m/>
    <s v="12:56:01"/>
    <s v="14:13:01"/>
    <s v="14:17:45"/>
    <s v="13,95"/>
    <s v="14,81"/>
    <s v="4904"/>
    <m/>
    <m/>
    <m/>
    <m/>
    <m/>
    <m/>
    <m/>
    <m/>
    <m/>
    <m/>
    <m/>
    <m/>
    <m/>
    <m/>
    <m/>
    <m/>
    <n v="15.09"/>
    <n v="10065"/>
    <n v="10065"/>
    <x v="7"/>
    <n v="15"/>
    <s v="02:47:45"/>
    <n v="130"/>
    <n v="-44.8"/>
    <n v="123.2"/>
    <x v="136"/>
    <s v="ISIDORA FUENTES - LO CAMPO COQUITO"/>
    <x v="1"/>
    <s v="02:02:57"/>
  </r>
  <r>
    <x v="2"/>
    <x v="1"/>
    <n v="40"/>
    <n v="38"/>
    <s v="YR"/>
    <s v="7"/>
    <s v="R"/>
    <s v=""/>
    <s v=""/>
    <m/>
    <s v="FERNANDO"/>
    <s v="LAGOS DIAZ"/>
    <m/>
    <s v="ITAITI"/>
    <m/>
    <s v=""/>
    <m/>
    <s v=""/>
    <s v="CHL"/>
    <s v=""/>
    <s v="11:00:00"/>
    <s v="12:12:40"/>
    <s v="12:22:52"/>
    <s v="13,76"/>
    <s v="15,69"/>
    <s v="4972"/>
    <m/>
    <s v="12:52:52"/>
    <s v="14:11:07"/>
    <s v="14:18:18"/>
    <s v="13,34"/>
    <s v="14,57"/>
    <s v="5126"/>
    <m/>
    <m/>
    <m/>
    <m/>
    <m/>
    <m/>
    <m/>
    <m/>
    <m/>
    <m/>
    <m/>
    <m/>
    <m/>
    <m/>
    <m/>
    <m/>
    <n v="15.11"/>
    <n v="10098"/>
    <n v="10098"/>
    <x v="7"/>
    <n v="16"/>
    <s v="02:48:18"/>
    <n v="125"/>
    <n v="-45.35"/>
    <n v="117.65"/>
    <x v="108"/>
    <s v="FERNANDO LAGOS DIAZ - ITAITI"/>
    <x v="9"/>
    <s v="02:02:57"/>
  </r>
  <r>
    <x v="2"/>
    <x v="1"/>
    <n v="40"/>
    <n v="38"/>
    <s v="YR"/>
    <s v="8"/>
    <s v="R"/>
    <s v=""/>
    <s v=""/>
    <m/>
    <s v="BEATRIZ"/>
    <s v="LOPEZ"/>
    <m/>
    <s v="LO CAMPO CIMARRON"/>
    <m/>
    <s v=""/>
    <m/>
    <s v=""/>
    <s v="CHL"/>
    <s v=""/>
    <s v="11:00:00"/>
    <s v="12:08:03"/>
    <s v="12:15:50"/>
    <s v="15,03"/>
    <s v="16,75"/>
    <s v="4550"/>
    <m/>
    <s v="12:45:50"/>
    <s v="14:15:18"/>
    <s v="14:19:30"/>
    <s v="12,17"/>
    <s v="12,74"/>
    <s v="5620"/>
    <m/>
    <m/>
    <m/>
    <m/>
    <m/>
    <m/>
    <m/>
    <m/>
    <m/>
    <m/>
    <m/>
    <m/>
    <m/>
    <m/>
    <m/>
    <m/>
    <n v="14.47"/>
    <n v="10170"/>
    <n v="10170"/>
    <x v="7"/>
    <n v="17"/>
    <s v="02:49:30"/>
    <n v="120"/>
    <n v="-46.55"/>
    <n v="111.45"/>
    <x v="137"/>
    <s v="BEATRIZ LOPEZ - LO CAMPO CIMARRON"/>
    <x v="1"/>
    <s v="02:02:57"/>
  </r>
  <r>
    <x v="2"/>
    <x v="1"/>
    <n v="40"/>
    <n v="38"/>
    <s v="YR"/>
    <s v="9"/>
    <s v="FTQ"/>
    <s v=""/>
    <s v=""/>
    <m/>
    <s v="ENRIQUE"/>
    <s v="COFRE"/>
    <m/>
    <s v="AISHA"/>
    <m/>
    <s v=""/>
    <m/>
    <s v=""/>
    <s v="CHL"/>
    <s v=""/>
    <s v="11:00:00"/>
    <s v="12:11:57"/>
    <s v="12:23:47"/>
    <s v="13,61"/>
    <s v="15,84"/>
    <s v="5027"/>
    <m/>
    <s v="12:53:47"/>
    <s v="14:06:47"/>
    <s v="14:17:26"/>
    <s v="13,63"/>
    <s v="15,62"/>
    <s v="5019"/>
    <s v="FTQ GA"/>
    <m/>
    <m/>
    <m/>
    <m/>
    <m/>
    <m/>
    <m/>
    <m/>
    <m/>
    <m/>
    <m/>
    <m/>
    <m/>
    <m/>
    <m/>
    <n v="15.73"/>
    <n v="10046"/>
    <s v="NA"/>
    <x v="7"/>
    <s v="NA"/>
    <s v="NA"/>
    <n v="0"/>
    <e v="#VALUE!"/>
    <n v="0"/>
    <x v="138"/>
    <s v="ENRIQUE COFRE - AISHA"/>
    <x v="5"/>
    <s v="02:02:57"/>
  </r>
  <r>
    <x v="2"/>
    <x v="1"/>
    <n v="20"/>
    <n v="19"/>
    <s v="PR"/>
    <s v="1"/>
    <s v="R"/>
    <s v=""/>
    <s v=""/>
    <m/>
    <s v="TRINIDAD"/>
    <s v="BRANDT"/>
    <m/>
    <s v="BALA"/>
    <m/>
    <s v=""/>
    <m/>
    <s v=""/>
    <s v="CHL"/>
    <s v=""/>
    <s v="12:00:00"/>
    <s v="13:08:17"/>
    <s v="13:15:33"/>
    <s v="15,09"/>
    <s v="16,69"/>
    <s v="4534"/>
    <m/>
    <m/>
    <m/>
    <m/>
    <m/>
    <m/>
    <m/>
    <m/>
    <m/>
    <m/>
    <m/>
    <m/>
    <m/>
    <m/>
    <m/>
    <m/>
    <m/>
    <m/>
    <m/>
    <m/>
    <m/>
    <m/>
    <m/>
    <n v="16.690000000000001"/>
    <n v="4534"/>
    <n v="4534"/>
    <x v="8"/>
    <n v="1"/>
    <s v="01:15:34"/>
    <n v="200"/>
    <n v="0"/>
    <n v="219"/>
    <x v="139"/>
    <s v="TRINIDAD BRANDT - BALA"/>
    <x v="1"/>
    <s v="01:15:34"/>
  </r>
  <r>
    <x v="2"/>
    <x v="1"/>
    <n v="20"/>
    <n v="19"/>
    <s v="PR"/>
    <s v="2"/>
    <s v="R"/>
    <s v=""/>
    <s v=""/>
    <m/>
    <s v="MARCO"/>
    <s v="URENDA"/>
    <m/>
    <s v="ANULEP"/>
    <m/>
    <s v=""/>
    <m/>
    <s v=""/>
    <s v="CHL"/>
    <s v=""/>
    <s v="12:00:00"/>
    <s v="13:08:21"/>
    <s v="13:15:36"/>
    <s v="15,08"/>
    <s v="16,68"/>
    <s v="4537"/>
    <m/>
    <m/>
    <m/>
    <m/>
    <m/>
    <m/>
    <m/>
    <m/>
    <m/>
    <m/>
    <m/>
    <m/>
    <m/>
    <m/>
    <m/>
    <m/>
    <m/>
    <m/>
    <m/>
    <m/>
    <m/>
    <m/>
    <m/>
    <n v="16.68"/>
    <n v="4537"/>
    <n v="4537"/>
    <x v="8"/>
    <n v="2"/>
    <s v="01:15:37"/>
    <n v="195"/>
    <n v="-0.05"/>
    <n v="213.95"/>
    <x v="140"/>
    <s v="MARCO URENDA - ANULEP"/>
    <x v="1"/>
    <s v="01:15:34"/>
  </r>
  <r>
    <x v="2"/>
    <x v="1"/>
    <n v="20"/>
    <n v="19"/>
    <s v="PR"/>
    <s v="3"/>
    <s v="R"/>
    <s v=""/>
    <s v=""/>
    <m/>
    <s v="VICTORIA"/>
    <s v="URENDA"/>
    <m/>
    <s v="PASCUALA"/>
    <m/>
    <s v=""/>
    <m/>
    <s v=""/>
    <s v="CHL"/>
    <s v=""/>
    <s v="12:00:00"/>
    <s v="13:08:35"/>
    <s v="13:15:43"/>
    <s v="15,06"/>
    <s v="16,62"/>
    <s v="4543"/>
    <m/>
    <m/>
    <m/>
    <m/>
    <m/>
    <m/>
    <m/>
    <m/>
    <m/>
    <m/>
    <m/>
    <m/>
    <m/>
    <m/>
    <m/>
    <m/>
    <m/>
    <m/>
    <m/>
    <m/>
    <m/>
    <m/>
    <m/>
    <n v="16.62"/>
    <n v="4543"/>
    <n v="4543"/>
    <x v="8"/>
    <n v="3"/>
    <s v="01:15:43"/>
    <n v="190"/>
    <n v="-0.15"/>
    <n v="208.85"/>
    <x v="141"/>
    <s v="VICTORIA URENDA - PASCUALA"/>
    <x v="1"/>
    <s v="01:15:34"/>
  </r>
  <r>
    <x v="2"/>
    <x v="1"/>
    <n v="20"/>
    <n v="19"/>
    <s v="PR"/>
    <s v="4"/>
    <s v="R"/>
    <s v=""/>
    <s v=""/>
    <m/>
    <s v="CARLOS"/>
    <s v="ORTIZ"/>
    <m/>
    <s v="MOISES"/>
    <m/>
    <s v=""/>
    <m/>
    <s v=""/>
    <s v="CHL"/>
    <s v=""/>
    <s v="12:00:00"/>
    <s v="13:08:31"/>
    <s v="13:18:09"/>
    <s v="14,59"/>
    <s v="16,64"/>
    <s v="4689"/>
    <m/>
    <m/>
    <m/>
    <m/>
    <m/>
    <m/>
    <m/>
    <m/>
    <m/>
    <m/>
    <m/>
    <m/>
    <m/>
    <m/>
    <m/>
    <m/>
    <m/>
    <m/>
    <m/>
    <m/>
    <m/>
    <m/>
    <m/>
    <n v="16.64"/>
    <n v="4689"/>
    <n v="4689"/>
    <x v="8"/>
    <n v="4"/>
    <s v="01:18:09"/>
    <n v="185"/>
    <n v="-2.5833333333333335"/>
    <n v="201.41666666666666"/>
    <x v="142"/>
    <s v="CARLOS ORTIZ - MOISES"/>
    <x v="1"/>
    <s v="01:15:34"/>
  </r>
  <r>
    <x v="2"/>
    <x v="1"/>
    <n v="20"/>
    <n v="19"/>
    <s v="PR"/>
    <s v="5"/>
    <s v="R"/>
    <s v=""/>
    <s v=""/>
    <m/>
    <s v="ANGELITA"/>
    <s v="BRANDT"/>
    <m/>
    <s v="MACAO"/>
    <m/>
    <s v=""/>
    <m/>
    <s v=""/>
    <s v="CHL"/>
    <s v=""/>
    <s v="12:00:00"/>
    <s v="13:08:07"/>
    <s v="13:18:12"/>
    <s v="14,58"/>
    <s v="16,73"/>
    <s v="4693"/>
    <m/>
    <m/>
    <m/>
    <m/>
    <m/>
    <m/>
    <m/>
    <m/>
    <m/>
    <m/>
    <m/>
    <m/>
    <m/>
    <m/>
    <m/>
    <m/>
    <m/>
    <m/>
    <m/>
    <m/>
    <m/>
    <m/>
    <m/>
    <n v="16.73"/>
    <n v="4693"/>
    <n v="4693"/>
    <x v="8"/>
    <n v="5"/>
    <s v="01:18:13"/>
    <n v="180"/>
    <n v="-2.65"/>
    <n v="196.35"/>
    <x v="143"/>
    <s v="ANGELITA BRANDT - MACAO"/>
    <x v="1"/>
    <s v="01:15:34"/>
  </r>
  <r>
    <x v="2"/>
    <x v="1"/>
    <n v="20"/>
    <n v="19"/>
    <s v="PR"/>
    <s v="6"/>
    <s v="R"/>
    <s v=""/>
    <s v=""/>
    <m/>
    <s v="ALFONSO"/>
    <s v="BAROILHET"/>
    <s v="104TD18"/>
    <s v="EMIR"/>
    <m/>
    <s v=""/>
    <m/>
    <s v=""/>
    <s v="CHL"/>
    <s v=""/>
    <s v="12:00:00"/>
    <s v="13:07:45"/>
    <s v="13:19:09"/>
    <s v="14,4"/>
    <s v="16,82"/>
    <s v="4750"/>
    <m/>
    <m/>
    <m/>
    <m/>
    <m/>
    <m/>
    <m/>
    <m/>
    <m/>
    <m/>
    <m/>
    <m/>
    <m/>
    <m/>
    <m/>
    <m/>
    <m/>
    <m/>
    <m/>
    <m/>
    <m/>
    <m/>
    <m/>
    <n v="16.82"/>
    <n v="4750"/>
    <n v="4750"/>
    <x v="8"/>
    <n v="6"/>
    <s v="01:19:10"/>
    <n v="175"/>
    <n v="-3.6"/>
    <n v="190.4"/>
    <x v="144"/>
    <s v="ALFONSO BAROILHET - EMIR"/>
    <x v="1"/>
    <s v="01:15:34"/>
  </r>
  <r>
    <x v="2"/>
    <x v="1"/>
    <n v="20"/>
    <n v="19"/>
    <s v="PR"/>
    <s v="7"/>
    <s v="R"/>
    <s v=""/>
    <s v=""/>
    <m/>
    <s v="GAELA"/>
    <s v="HOURCQ"/>
    <s v="105KN15"/>
    <s v="HIDRA"/>
    <m/>
    <s v=""/>
    <m/>
    <s v=""/>
    <s v="CHL"/>
    <s v=""/>
    <s v="12:00:00"/>
    <s v="13:07:49"/>
    <s v="13:20:19"/>
    <s v="14,19"/>
    <s v="16,81"/>
    <s v="4820"/>
    <m/>
    <m/>
    <m/>
    <m/>
    <m/>
    <m/>
    <m/>
    <m/>
    <m/>
    <m/>
    <m/>
    <m/>
    <m/>
    <m/>
    <m/>
    <m/>
    <m/>
    <m/>
    <m/>
    <m/>
    <m/>
    <m/>
    <m/>
    <n v="16.809999999999999"/>
    <n v="4820"/>
    <n v="4820"/>
    <x v="8"/>
    <n v="7"/>
    <s v="01:20:20"/>
    <n v="170"/>
    <n v="-4.7666666666666666"/>
    <n v="184.23333333333332"/>
    <x v="145"/>
    <s v="GAELA HOURCQ - HIDRA"/>
    <x v="1"/>
    <s v="01:15:34"/>
  </r>
  <r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"/>
    <m/>
    <m/>
    <m/>
    <m/>
    <m/>
    <x v="146"/>
    <m/>
    <x v="1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06">
  <r>
    <x v="0"/>
    <x v="0"/>
    <x v="0"/>
    <n v="320"/>
    <n v="1"/>
    <n v="1"/>
    <x v="0"/>
    <n v="320"/>
    <n v="0"/>
  </r>
  <r>
    <x v="0"/>
    <x v="0"/>
    <x v="1"/>
    <n v="228.9"/>
    <n v="2"/>
    <n v="1"/>
    <x v="0"/>
    <n v="228.9"/>
    <n v="0"/>
  </r>
  <r>
    <x v="0"/>
    <x v="0"/>
    <x v="2"/>
    <n v="213.55"/>
    <n v="3"/>
    <n v="1"/>
    <x v="0"/>
    <n v="213.55"/>
    <n v="0"/>
  </r>
  <r>
    <x v="0"/>
    <x v="0"/>
    <x v="3"/>
    <n v="208.46666666666667"/>
    <n v="4"/>
    <n v="1"/>
    <x v="0"/>
    <n v="208.46666666666667"/>
    <n v="0"/>
  </r>
  <r>
    <x v="0"/>
    <x v="0"/>
    <x v="4"/>
    <n v="160"/>
    <n v="5"/>
    <n v="0"/>
    <x v="1"/>
    <n v="0"/>
    <n v="160"/>
  </r>
  <r>
    <x v="0"/>
    <x v="0"/>
    <x v="5"/>
    <n v="139.83333333333334"/>
    <n v="6"/>
    <n v="0"/>
    <x v="1"/>
    <n v="0"/>
    <n v="139.83333333333334"/>
  </r>
  <r>
    <x v="0"/>
    <x v="1"/>
    <x v="6"/>
    <n v="259.86666666666667"/>
    <n v="1"/>
    <n v="1"/>
    <x v="0"/>
    <n v="259.86666666666667"/>
    <n v="0"/>
  </r>
  <r>
    <x v="0"/>
    <x v="1"/>
    <x v="7"/>
    <n v="232.86666666666667"/>
    <n v="2"/>
    <n v="1"/>
    <x v="0"/>
    <n v="232.86666666666667"/>
    <n v="0"/>
  </r>
  <r>
    <x v="0"/>
    <x v="1"/>
    <x v="8"/>
    <n v="222.78333333333333"/>
    <n v="3"/>
    <n v="1"/>
    <x v="0"/>
    <n v="222.78333333333333"/>
    <n v="0"/>
  </r>
  <r>
    <x v="0"/>
    <x v="1"/>
    <x v="9"/>
    <n v="192.5"/>
    <n v="4"/>
    <n v="1"/>
    <x v="0"/>
    <n v="192.5"/>
    <n v="0"/>
  </r>
  <r>
    <x v="0"/>
    <x v="1"/>
    <x v="10"/>
    <n v="155.33333333333334"/>
    <n v="5"/>
    <n v="0"/>
    <x v="1"/>
    <n v="0"/>
    <n v="155.33333333333334"/>
  </r>
  <r>
    <x v="0"/>
    <x v="1"/>
    <x v="11"/>
    <n v="0"/>
    <n v="6"/>
    <n v="0"/>
    <x v="1"/>
    <n v="0"/>
    <n v="0"/>
  </r>
  <r>
    <x v="0"/>
    <x v="1"/>
    <x v="12"/>
    <n v="0"/>
    <n v="7"/>
    <n v="0"/>
    <x v="1"/>
    <n v="0"/>
    <n v="0"/>
  </r>
  <r>
    <x v="0"/>
    <x v="2"/>
    <x v="13"/>
    <n v="240"/>
    <n v="1"/>
    <n v="1"/>
    <x v="0"/>
    <n v="240"/>
    <n v="0"/>
  </r>
  <r>
    <x v="0"/>
    <x v="2"/>
    <x v="14"/>
    <n v="211.63333333333333"/>
    <n v="2"/>
    <n v="1"/>
    <x v="0"/>
    <n v="211.63333333333333"/>
    <n v="0"/>
  </r>
  <r>
    <x v="0"/>
    <x v="2"/>
    <x v="15"/>
    <n v="198.48333333333332"/>
    <n v="3"/>
    <n v="1"/>
    <x v="0"/>
    <n v="198.48333333333332"/>
    <n v="0"/>
  </r>
  <r>
    <x v="0"/>
    <x v="2"/>
    <x v="16"/>
    <n v="192.81666666666666"/>
    <n v="4"/>
    <n v="1"/>
    <x v="0"/>
    <n v="192.81666666666666"/>
    <n v="0"/>
  </r>
  <r>
    <x v="0"/>
    <x v="2"/>
    <x v="17"/>
    <n v="172.18333333333334"/>
    <n v="5"/>
    <n v="0"/>
    <x v="1"/>
    <n v="0"/>
    <n v="172.18333333333334"/>
  </r>
  <r>
    <x v="0"/>
    <x v="2"/>
    <x v="18"/>
    <n v="0"/>
    <n v="6"/>
    <n v="0"/>
    <x v="1"/>
    <n v="0"/>
    <n v="0"/>
  </r>
  <r>
    <x v="0"/>
    <x v="3"/>
    <x v="19"/>
    <n v="429.54999999999995"/>
    <n v="1"/>
    <n v="1"/>
    <x v="0"/>
    <n v="429.54999999999995"/>
    <n v="0"/>
  </r>
  <r>
    <x v="0"/>
    <x v="3"/>
    <x v="20"/>
    <n v="417.2"/>
    <n v="2"/>
    <n v="1"/>
    <x v="0"/>
    <n v="417.2"/>
    <n v="0"/>
  </r>
  <r>
    <x v="0"/>
    <x v="3"/>
    <x v="21"/>
    <n v="102.61666666666667"/>
    <n v="3"/>
    <n v="1"/>
    <x v="0"/>
    <n v="102.61666666666667"/>
    <n v="0"/>
  </r>
  <r>
    <x v="0"/>
    <x v="4"/>
    <x v="22"/>
    <n v="498.70000000000005"/>
    <n v="1"/>
    <n v="1"/>
    <x v="0"/>
    <n v="498.70000000000005"/>
    <n v="0"/>
  </r>
  <r>
    <x v="0"/>
    <x v="4"/>
    <x v="23"/>
    <n v="187.45"/>
    <n v="2"/>
    <n v="1"/>
    <x v="0"/>
    <n v="187.45"/>
    <n v="0"/>
  </r>
  <r>
    <x v="0"/>
    <x v="4"/>
    <x v="24"/>
    <n v="148.15"/>
    <n v="3"/>
    <n v="1"/>
    <x v="0"/>
    <n v="148.15"/>
    <n v="0"/>
  </r>
  <r>
    <x v="0"/>
    <x v="4"/>
    <x v="25"/>
    <n v="107.8"/>
    <n v="4"/>
    <n v="1"/>
    <x v="0"/>
    <n v="107.8"/>
    <n v="0"/>
  </r>
  <r>
    <x v="0"/>
    <x v="4"/>
    <x v="26"/>
    <n v="0"/>
    <n v="5"/>
    <n v="0"/>
    <x v="1"/>
    <n v="0"/>
    <n v="0"/>
  </r>
  <r>
    <x v="0"/>
    <x v="4"/>
    <x v="27"/>
    <n v="0"/>
    <n v="6"/>
    <n v="0"/>
    <x v="1"/>
    <n v="0"/>
    <n v="0"/>
  </r>
  <r>
    <x v="0"/>
    <x v="5"/>
    <x v="28"/>
    <n v="279.78333333333336"/>
    <n v="1"/>
    <n v="1"/>
    <x v="0"/>
    <n v="279.78333333333336"/>
    <n v="0"/>
  </r>
  <r>
    <x v="0"/>
    <x v="5"/>
    <x v="29"/>
    <n v="228.31666666666666"/>
    <n v="2"/>
    <n v="1"/>
    <x v="0"/>
    <n v="228.31666666666666"/>
    <n v="0"/>
  </r>
  <r>
    <x v="0"/>
    <x v="5"/>
    <x v="30"/>
    <n v="217.73333333333335"/>
    <n v="3"/>
    <n v="1"/>
    <x v="0"/>
    <n v="217.73333333333335"/>
    <n v="0"/>
  </r>
  <r>
    <x v="0"/>
    <x v="5"/>
    <x v="31"/>
    <n v="130.5"/>
    <n v="4"/>
    <n v="1"/>
    <x v="0"/>
    <n v="130.5"/>
    <n v="0"/>
  </r>
  <r>
    <x v="0"/>
    <x v="6"/>
    <x v="32"/>
    <n v="280"/>
    <n v="1"/>
    <n v="1"/>
    <x v="0"/>
    <n v="280"/>
    <n v="0"/>
  </r>
  <r>
    <x v="0"/>
    <x v="6"/>
    <x v="33"/>
    <n v="272.56666666666666"/>
    <n v="2"/>
    <n v="1"/>
    <x v="0"/>
    <n v="272.56666666666666"/>
    <n v="0"/>
  </r>
  <r>
    <x v="0"/>
    <x v="6"/>
    <x v="34"/>
    <n v="135.63333333333333"/>
    <n v="3"/>
    <n v="1"/>
    <x v="0"/>
    <n v="135.63333333333333"/>
    <n v="0"/>
  </r>
  <r>
    <x v="0"/>
    <x v="6"/>
    <x v="35"/>
    <n v="0"/>
    <n v="4"/>
    <n v="1"/>
    <x v="0"/>
    <n v="0"/>
    <n v="0"/>
  </r>
  <r>
    <x v="0"/>
    <x v="6"/>
    <x v="36"/>
    <n v="0"/>
    <n v="5"/>
    <n v="0"/>
    <x v="1"/>
    <n v="0"/>
    <n v="0"/>
  </r>
  <r>
    <x v="0"/>
    <x v="7"/>
    <x v="37"/>
    <n v="254.8"/>
    <n v="1"/>
    <n v="1"/>
    <x v="0"/>
    <n v="254.8"/>
    <n v="0"/>
  </r>
  <r>
    <x v="0"/>
    <x v="8"/>
    <x v="38"/>
    <n v="125.46666666666667"/>
    <n v="1"/>
    <n v="1"/>
    <x v="0"/>
    <n v="125.46666666666667"/>
    <n v="0"/>
  </r>
  <r>
    <x v="1"/>
    <x v="0"/>
    <x v="5"/>
    <n v="404.36666666666667"/>
    <n v="1"/>
    <n v="1"/>
    <x v="0"/>
    <n v="404.36666666666667"/>
    <n v="0"/>
  </r>
  <r>
    <x v="1"/>
    <x v="0"/>
    <x v="39"/>
    <n v="280"/>
    <n v="2"/>
    <n v="1"/>
    <x v="0"/>
    <n v="280"/>
    <n v="0"/>
  </r>
  <r>
    <x v="1"/>
    <x v="0"/>
    <x v="3"/>
    <n v="263.33333333333331"/>
    <n v="3"/>
    <n v="1"/>
    <x v="0"/>
    <n v="263.33333333333331"/>
    <n v="0"/>
  </r>
  <r>
    <x v="1"/>
    <x v="0"/>
    <x v="4"/>
    <n v="250.86666666666667"/>
    <n v="4"/>
    <n v="1"/>
    <x v="0"/>
    <n v="250.86666666666667"/>
    <n v="0"/>
  </r>
  <r>
    <x v="1"/>
    <x v="0"/>
    <x v="1"/>
    <n v="198.66666666666666"/>
    <n v="5"/>
    <n v="0"/>
    <x v="1"/>
    <n v="0"/>
    <n v="198.66666666666666"/>
  </r>
  <r>
    <x v="1"/>
    <x v="0"/>
    <x v="2"/>
    <n v="148.51666666666665"/>
    <n v="6"/>
    <n v="0"/>
    <x v="1"/>
    <n v="0"/>
    <n v="148.51666666666665"/>
  </r>
  <r>
    <x v="1"/>
    <x v="0"/>
    <x v="0"/>
    <n v="0"/>
    <n v="7"/>
    <n v="0"/>
    <x v="1"/>
    <n v="0"/>
    <n v="0"/>
  </r>
  <r>
    <x v="1"/>
    <x v="4"/>
    <x v="40"/>
    <n v="320"/>
    <n v="1"/>
    <n v="1"/>
    <x v="0"/>
    <n v="320"/>
    <n v="0"/>
  </r>
  <r>
    <x v="1"/>
    <x v="4"/>
    <x v="22"/>
    <n v="273.25"/>
    <n v="2"/>
    <n v="1"/>
    <x v="0"/>
    <n v="273.25"/>
    <n v="0"/>
  </r>
  <r>
    <x v="1"/>
    <x v="4"/>
    <x v="23"/>
    <n v="271.11666666666667"/>
    <n v="3"/>
    <n v="1"/>
    <x v="0"/>
    <n v="271.11666666666667"/>
    <n v="0"/>
  </r>
  <r>
    <x v="1"/>
    <x v="4"/>
    <x v="24"/>
    <n v="189.5"/>
    <n v="4"/>
    <n v="1"/>
    <x v="0"/>
    <n v="189.5"/>
    <n v="0"/>
  </r>
  <r>
    <x v="1"/>
    <x v="4"/>
    <x v="26"/>
    <n v="0"/>
    <n v="5"/>
    <n v="0"/>
    <x v="1"/>
    <n v="0"/>
    <n v="0"/>
  </r>
  <r>
    <x v="1"/>
    <x v="4"/>
    <x v="27"/>
    <n v="0"/>
    <n v="6"/>
    <n v="0"/>
    <x v="1"/>
    <n v="0"/>
    <n v="0"/>
  </r>
  <r>
    <x v="1"/>
    <x v="2"/>
    <x v="18"/>
    <n v="256.88333333333333"/>
    <n v="1"/>
    <n v="1"/>
    <x v="0"/>
    <n v="256.88333333333333"/>
    <n v="0"/>
  </r>
  <r>
    <x v="1"/>
    <x v="2"/>
    <x v="14"/>
    <n v="161.91666666666666"/>
    <n v="2"/>
    <n v="1"/>
    <x v="0"/>
    <n v="161.91666666666666"/>
    <n v="0"/>
  </r>
  <r>
    <x v="1"/>
    <x v="2"/>
    <x v="15"/>
    <n v="155.83333333333334"/>
    <n v="3"/>
    <n v="1"/>
    <x v="0"/>
    <n v="155.83333333333334"/>
    <n v="0"/>
  </r>
  <r>
    <x v="1"/>
    <x v="2"/>
    <x v="41"/>
    <n v="153.55000000000001"/>
    <n v="4"/>
    <n v="1"/>
    <x v="0"/>
    <n v="153.55000000000001"/>
    <n v="0"/>
  </r>
  <r>
    <x v="1"/>
    <x v="2"/>
    <x v="17"/>
    <n v="142.28333333333333"/>
    <n v="5"/>
    <n v="0"/>
    <x v="1"/>
    <n v="0"/>
    <n v="142.28333333333333"/>
  </r>
  <r>
    <x v="1"/>
    <x v="2"/>
    <x v="16"/>
    <n v="125.55"/>
    <n v="6"/>
    <n v="0"/>
    <x v="1"/>
    <n v="0"/>
    <n v="125.55"/>
  </r>
  <r>
    <x v="1"/>
    <x v="5"/>
    <x v="31"/>
    <n v="221.66666666666666"/>
    <n v="1"/>
    <n v="1"/>
    <x v="0"/>
    <n v="221.66666666666666"/>
    <n v="0"/>
  </r>
  <r>
    <x v="1"/>
    <x v="5"/>
    <x v="42"/>
    <n v="135.88333333333333"/>
    <n v="2"/>
    <n v="1"/>
    <x v="0"/>
    <n v="135.88333333333333"/>
    <n v="0"/>
  </r>
  <r>
    <x v="1"/>
    <x v="5"/>
    <x v="43"/>
    <n v="130.86666666666667"/>
    <n v="3"/>
    <n v="1"/>
    <x v="0"/>
    <n v="130.86666666666667"/>
    <n v="0"/>
  </r>
  <r>
    <x v="1"/>
    <x v="5"/>
    <x v="29"/>
    <n v="0"/>
    <n v="4"/>
    <n v="1"/>
    <x v="0"/>
    <n v="0"/>
    <n v="0"/>
  </r>
  <r>
    <x v="1"/>
    <x v="8"/>
    <x v="44"/>
    <n v="217.05"/>
    <n v="1"/>
    <n v="1"/>
    <x v="0"/>
    <n v="217.05"/>
    <n v="0"/>
  </r>
  <r>
    <x v="1"/>
    <x v="8"/>
    <x v="45"/>
    <n v="120.48333333333333"/>
    <n v="2"/>
    <n v="1"/>
    <x v="0"/>
    <n v="120.48333333333333"/>
    <n v="0"/>
  </r>
  <r>
    <x v="1"/>
    <x v="8"/>
    <x v="46"/>
    <n v="0"/>
    <n v="3"/>
    <n v="1"/>
    <x v="0"/>
    <n v="0"/>
    <n v="0"/>
  </r>
  <r>
    <x v="1"/>
    <x v="8"/>
    <x v="38"/>
    <n v="0"/>
    <n v="4"/>
    <n v="1"/>
    <x v="0"/>
    <n v="0"/>
    <n v="0"/>
  </r>
  <r>
    <x v="1"/>
    <x v="6"/>
    <x v="35"/>
    <n v="215.41666666666666"/>
    <n v="1"/>
    <n v="1"/>
    <x v="0"/>
    <n v="215.41666666666666"/>
    <n v="0"/>
  </r>
  <r>
    <x v="1"/>
    <x v="7"/>
    <x v="47"/>
    <n v="205.86666666666667"/>
    <n v="1"/>
    <n v="1"/>
    <x v="0"/>
    <n v="205.86666666666667"/>
    <n v="0"/>
  </r>
  <r>
    <x v="1"/>
    <x v="3"/>
    <x v="21"/>
    <n v="0"/>
    <n v="1"/>
    <n v="1"/>
    <x v="0"/>
    <n v="0"/>
    <n v="0"/>
  </r>
  <r>
    <x v="2"/>
    <x v="5"/>
    <x v="48"/>
    <n v="302"/>
    <n v="1"/>
    <n v="1"/>
    <x v="0"/>
    <n v="302"/>
    <n v="0"/>
  </r>
  <r>
    <x v="2"/>
    <x v="5"/>
    <x v="29"/>
    <n v="301.96666666666664"/>
    <n v="2"/>
    <n v="1"/>
    <x v="0"/>
    <n v="301.96666666666664"/>
    <n v="0"/>
  </r>
  <r>
    <x v="2"/>
    <x v="5"/>
    <x v="43"/>
    <n v="176.81666666666666"/>
    <n v="3"/>
    <n v="1"/>
    <x v="0"/>
    <n v="176.81666666666666"/>
    <n v="0"/>
  </r>
  <r>
    <x v="2"/>
    <x v="5"/>
    <x v="42"/>
    <n v="171.71666666666667"/>
    <n v="4"/>
    <n v="1"/>
    <x v="0"/>
    <n v="171.71666666666667"/>
    <n v="0"/>
  </r>
  <r>
    <x v="2"/>
    <x v="5"/>
    <x v="28"/>
    <n v="0"/>
    <n v="5"/>
    <n v="0"/>
    <x v="1"/>
    <n v="0"/>
    <n v="0"/>
  </r>
  <r>
    <x v="2"/>
    <x v="1"/>
    <x v="11"/>
    <n v="313.98333333333335"/>
    <n v="1"/>
    <n v="1"/>
    <x v="0"/>
    <n v="313.98333333333335"/>
    <n v="0"/>
  </r>
  <r>
    <x v="2"/>
    <x v="1"/>
    <x v="10"/>
    <n v="266.66666666666669"/>
    <n v="2"/>
    <n v="1"/>
    <x v="0"/>
    <n v="266.66666666666669"/>
    <n v="0"/>
  </r>
  <r>
    <x v="2"/>
    <x v="1"/>
    <x v="9"/>
    <n v="174.78333333333333"/>
    <n v="3"/>
    <n v="1"/>
    <x v="0"/>
    <n v="174.78333333333333"/>
    <n v="0"/>
  </r>
  <r>
    <x v="2"/>
    <x v="1"/>
    <x v="7"/>
    <n v="174.43333333333334"/>
    <n v="4"/>
    <n v="1"/>
    <x v="0"/>
    <n v="174.43333333333334"/>
    <n v="0"/>
  </r>
  <r>
    <x v="2"/>
    <x v="1"/>
    <x v="6"/>
    <n v="0"/>
    <n v="5"/>
    <n v="0"/>
    <x v="1"/>
    <n v="0"/>
    <n v="0"/>
  </r>
  <r>
    <x v="2"/>
    <x v="0"/>
    <x v="3"/>
    <n v="321"/>
    <n v="1"/>
    <n v="1"/>
    <x v="0"/>
    <n v="321"/>
    <n v="0"/>
  </r>
  <r>
    <x v="2"/>
    <x v="0"/>
    <x v="39"/>
    <n v="211.88333333333333"/>
    <n v="2"/>
    <n v="1"/>
    <x v="0"/>
    <n v="211.88333333333333"/>
    <n v="0"/>
  </r>
  <r>
    <x v="2"/>
    <x v="0"/>
    <x v="1"/>
    <n v="203.81666666666666"/>
    <n v="3"/>
    <n v="1"/>
    <x v="0"/>
    <n v="203.81666666666666"/>
    <n v="0"/>
  </r>
  <r>
    <x v="2"/>
    <x v="0"/>
    <x v="5"/>
    <n v="74.433333333333337"/>
    <n v="4"/>
    <n v="1"/>
    <x v="0"/>
    <n v="74.433333333333337"/>
    <n v="0"/>
  </r>
  <r>
    <x v="2"/>
    <x v="0"/>
    <x v="2"/>
    <n v="69.233333333333334"/>
    <n v="5"/>
    <n v="0"/>
    <x v="1"/>
    <n v="0"/>
    <n v="69.233333333333334"/>
  </r>
  <r>
    <x v="2"/>
    <x v="4"/>
    <x v="27"/>
    <n v="251.55"/>
    <n v="1"/>
    <n v="1"/>
    <x v="0"/>
    <n v="251.55"/>
    <n v="0"/>
  </r>
  <r>
    <x v="2"/>
    <x v="4"/>
    <x v="26"/>
    <n v="217.58333333333334"/>
    <n v="2"/>
    <n v="1"/>
    <x v="0"/>
    <n v="217.58333333333334"/>
    <n v="0"/>
  </r>
  <r>
    <x v="2"/>
    <x v="4"/>
    <x v="40"/>
    <n v="198.2"/>
    <n v="3"/>
    <n v="1"/>
    <x v="0"/>
    <n v="198.2"/>
    <n v="0"/>
  </r>
  <r>
    <x v="2"/>
    <x v="4"/>
    <x v="24"/>
    <n v="198.08333333333334"/>
    <n v="4"/>
    <n v="1"/>
    <x v="0"/>
    <n v="198.08333333333334"/>
    <n v="0"/>
  </r>
  <r>
    <x v="2"/>
    <x v="4"/>
    <x v="25"/>
    <n v="0"/>
    <n v="5"/>
    <n v="0"/>
    <x v="1"/>
    <n v="0"/>
    <n v="0"/>
  </r>
  <r>
    <x v="2"/>
    <x v="4"/>
    <x v="22"/>
    <n v="0"/>
    <n v="6"/>
    <n v="0"/>
    <x v="1"/>
    <n v="0"/>
    <n v="0"/>
  </r>
  <r>
    <x v="2"/>
    <x v="8"/>
    <x v="49"/>
    <n v="235.71666666666667"/>
    <n v="1"/>
    <n v="1"/>
    <x v="0"/>
    <n v="235.71666666666667"/>
    <n v="0"/>
  </r>
  <r>
    <x v="2"/>
    <x v="8"/>
    <x v="46"/>
    <n v="183.13333333333333"/>
    <n v="2"/>
    <n v="1"/>
    <x v="0"/>
    <n v="183.13333333333333"/>
    <n v="0"/>
  </r>
  <r>
    <x v="2"/>
    <x v="8"/>
    <x v="50"/>
    <n v="147.71666666666667"/>
    <n v="3"/>
    <n v="1"/>
    <x v="0"/>
    <n v="147.71666666666667"/>
    <n v="0"/>
  </r>
  <r>
    <x v="2"/>
    <x v="8"/>
    <x v="44"/>
    <n v="134.66666666666666"/>
    <n v="4"/>
    <n v="1"/>
    <x v="0"/>
    <n v="134.66666666666666"/>
    <n v="0"/>
  </r>
  <r>
    <x v="2"/>
    <x v="8"/>
    <x v="45"/>
    <n v="117.65"/>
    <n v="5"/>
    <n v="0"/>
    <x v="1"/>
    <n v="0"/>
    <n v="117.65"/>
  </r>
  <r>
    <x v="2"/>
    <x v="7"/>
    <x v="47"/>
    <n v="218.3"/>
    <n v="1"/>
    <n v="1"/>
    <x v="0"/>
    <n v="218.3"/>
    <n v="0"/>
  </r>
  <r>
    <x v="2"/>
    <x v="7"/>
    <x v="51"/>
    <n v="182.55"/>
    <n v="2"/>
    <n v="1"/>
    <x v="0"/>
    <n v="182.55"/>
    <n v="0"/>
  </r>
  <r>
    <x v="2"/>
    <x v="7"/>
    <x v="52"/>
    <n v="140.5"/>
    <n v="3"/>
    <n v="1"/>
    <x v="0"/>
    <n v="140.5"/>
    <n v="0"/>
  </r>
  <r>
    <x v="2"/>
    <x v="7"/>
    <x v="53"/>
    <n v="0"/>
    <n v="4"/>
    <n v="1"/>
    <x v="0"/>
    <n v="0"/>
    <n v="0"/>
  </r>
  <r>
    <x v="2"/>
    <x v="3"/>
    <x v="20"/>
    <n v="224.68333333333334"/>
    <n v="1"/>
    <n v="1"/>
    <x v="0"/>
    <n v="224.68333333333334"/>
    <n v="0"/>
  </r>
  <r>
    <x v="2"/>
    <x v="3"/>
    <x v="19"/>
    <n v="190.58333333333334"/>
    <n v="2"/>
    <n v="1"/>
    <x v="0"/>
    <n v="190.58333333333334"/>
    <n v="0"/>
  </r>
  <r>
    <x v="2"/>
    <x v="3"/>
    <x v="54"/>
    <n v="82.966666666666669"/>
    <n v="3"/>
    <n v="1"/>
    <x v="0"/>
    <n v="82.966666666666669"/>
    <n v="0"/>
  </r>
  <r>
    <x v="2"/>
    <x v="3"/>
    <x v="55"/>
    <n v="0"/>
    <n v="4"/>
    <n v="1"/>
    <x v="0"/>
    <n v="0"/>
    <n v="0"/>
  </r>
  <r>
    <x v="2"/>
    <x v="3"/>
    <x v="21"/>
    <n v="0"/>
    <n v="5"/>
    <n v="0"/>
    <x v="1"/>
    <n v="0"/>
    <n v="0"/>
  </r>
  <r>
    <x v="2"/>
    <x v="6"/>
    <x v="32"/>
    <n v="0"/>
    <n v="1"/>
    <n v="1"/>
    <x v="0"/>
    <n v="0"/>
    <n v="0"/>
  </r>
  <r>
    <x v="2"/>
    <x v="6"/>
    <x v="34"/>
    <n v="0"/>
    <n v="2"/>
    <n v="1"/>
    <x v="0"/>
    <n v="0"/>
    <n v="0"/>
  </r>
  <r>
    <x v="2"/>
    <x v="6"/>
    <x v="56"/>
    <n v="0"/>
    <n v="3"/>
    <n v="1"/>
    <x v="0"/>
    <n v="0"/>
    <n v="0"/>
  </r>
  <r>
    <x v="2"/>
    <x v="2"/>
    <x v="13"/>
    <n v="0"/>
    <n v="1"/>
    <n v="1"/>
    <x v="0"/>
    <n v="0"/>
    <n v="0"/>
  </r>
  <r>
    <x v="2"/>
    <x v="2"/>
    <x v="13"/>
    <n v="0"/>
    <n v="2"/>
    <n v="1"/>
    <x v="0"/>
    <n v="0"/>
    <n v="0"/>
  </r>
  <r>
    <x v="2"/>
    <x v="2"/>
    <x v="13"/>
    <n v="0"/>
    <n v="3"/>
    <n v="1"/>
    <x v="0"/>
    <n v="0"/>
    <n v="0"/>
  </r>
  <r>
    <x v="2"/>
    <x v="2"/>
    <x v="13"/>
    <n v="0"/>
    <n v="4"/>
    <n v="1"/>
    <x v="0"/>
    <n v="0"/>
    <n v="0"/>
  </r>
  <r>
    <x v="2"/>
    <x v="2"/>
    <x v="13"/>
    <n v="0"/>
    <n v="5"/>
    <n v="0"/>
    <x v="1"/>
    <n v="0"/>
    <n v="0"/>
  </r>
  <r>
    <x v="2"/>
    <x v="2"/>
    <x v="13"/>
    <n v="0"/>
    <n v="6"/>
    <n v="0"/>
    <x v="1"/>
    <n v="0"/>
    <n v="0"/>
  </r>
  <r>
    <x v="2"/>
    <x v="2"/>
    <x v="13"/>
    <n v="0"/>
    <n v="7"/>
    <n v="0"/>
    <x v="1"/>
    <n v="0"/>
    <n v="0"/>
  </r>
  <r>
    <x v="2"/>
    <x v="2"/>
    <x v="13"/>
    <n v="0"/>
    <n v="8"/>
    <n v="0"/>
    <x v="1"/>
    <n v="0"/>
    <n v="0"/>
  </r>
  <r>
    <x v="2"/>
    <x v="2"/>
    <x v="13"/>
    <n v="0"/>
    <n v="9"/>
    <n v="0"/>
    <x v="1"/>
    <n v="0"/>
    <n v="0"/>
  </r>
  <r>
    <x v="2"/>
    <x v="2"/>
    <x v="13"/>
    <n v="0"/>
    <n v="10"/>
    <n v="0"/>
    <x v="1"/>
    <n v="0"/>
    <n v="0"/>
  </r>
  <r>
    <x v="2"/>
    <x v="2"/>
    <x v="13"/>
    <n v="0"/>
    <n v="11"/>
    <n v="0"/>
    <x v="1"/>
    <n v="0"/>
    <n v="0"/>
  </r>
  <r>
    <x v="2"/>
    <x v="2"/>
    <x v="13"/>
    <n v="0"/>
    <n v="12"/>
    <n v="0"/>
    <x v="1"/>
    <n v="0"/>
    <n v="0"/>
  </r>
  <r>
    <x v="2"/>
    <x v="2"/>
    <x v="13"/>
    <n v="0"/>
    <n v="13"/>
    <n v="0"/>
    <x v="1"/>
    <n v="0"/>
    <n v="0"/>
  </r>
  <r>
    <x v="2"/>
    <x v="2"/>
    <x v="13"/>
    <n v="0"/>
    <n v="14"/>
    <n v="0"/>
    <x v="1"/>
    <n v="0"/>
    <n v="0"/>
  </r>
  <r>
    <x v="2"/>
    <x v="2"/>
    <x v="13"/>
    <n v="0"/>
    <n v="15"/>
    <n v="0"/>
    <x v="1"/>
    <n v="0"/>
    <n v="0"/>
  </r>
  <r>
    <x v="2"/>
    <x v="2"/>
    <x v="13"/>
    <n v="0"/>
    <n v="16"/>
    <n v="0"/>
    <x v="1"/>
    <n v="0"/>
    <n v="0"/>
  </r>
  <r>
    <x v="2"/>
    <x v="2"/>
    <x v="13"/>
    <n v="0"/>
    <n v="17"/>
    <n v="0"/>
    <x v="1"/>
    <n v="0"/>
    <n v="0"/>
  </r>
  <r>
    <x v="2"/>
    <x v="2"/>
    <x v="13"/>
    <n v="0"/>
    <n v="18"/>
    <n v="0"/>
    <x v="1"/>
    <n v="0"/>
    <n v="0"/>
  </r>
  <r>
    <x v="2"/>
    <x v="2"/>
    <x v="13"/>
    <n v="0"/>
    <n v="19"/>
    <n v="0"/>
    <x v="1"/>
    <n v="0"/>
    <n v="0"/>
  </r>
  <r>
    <x v="2"/>
    <x v="2"/>
    <x v="13"/>
    <n v="0"/>
    <n v="20"/>
    <n v="0"/>
    <x v="1"/>
    <n v="0"/>
    <n v="0"/>
  </r>
  <r>
    <x v="2"/>
    <x v="2"/>
    <x v="13"/>
    <n v="0"/>
    <n v="21"/>
    <n v="0"/>
    <x v="1"/>
    <n v="0"/>
    <n v="0"/>
  </r>
  <r>
    <x v="2"/>
    <x v="2"/>
    <x v="13"/>
    <n v="0"/>
    <n v="22"/>
    <n v="0"/>
    <x v="1"/>
    <n v="0"/>
    <n v="0"/>
  </r>
  <r>
    <x v="2"/>
    <x v="2"/>
    <x v="13"/>
    <n v="0"/>
    <n v="23"/>
    <n v="0"/>
    <x v="1"/>
    <n v="0"/>
    <n v="0"/>
  </r>
  <r>
    <x v="2"/>
    <x v="2"/>
    <x v="13"/>
    <n v="0"/>
    <n v="24"/>
    <n v="0"/>
    <x v="1"/>
    <n v="0"/>
    <n v="0"/>
  </r>
  <r>
    <x v="2"/>
    <x v="2"/>
    <x v="13"/>
    <n v="0"/>
    <n v="25"/>
    <n v="0"/>
    <x v="1"/>
    <n v="0"/>
    <n v="0"/>
  </r>
  <r>
    <x v="2"/>
    <x v="2"/>
    <x v="13"/>
    <n v="0"/>
    <n v="26"/>
    <n v="0"/>
    <x v="1"/>
    <n v="0"/>
    <n v="0"/>
  </r>
  <r>
    <x v="2"/>
    <x v="2"/>
    <x v="13"/>
    <n v="0"/>
    <n v="27"/>
    <n v="0"/>
    <x v="1"/>
    <n v="0"/>
    <n v="0"/>
  </r>
  <r>
    <x v="2"/>
    <x v="2"/>
    <x v="13"/>
    <n v="0"/>
    <n v="28"/>
    <n v="0"/>
    <x v="1"/>
    <n v="0"/>
    <n v="0"/>
  </r>
  <r>
    <x v="2"/>
    <x v="2"/>
    <x v="13"/>
    <n v="0"/>
    <n v="29"/>
    <n v="0"/>
    <x v="1"/>
    <n v="0"/>
    <n v="0"/>
  </r>
  <r>
    <x v="2"/>
    <x v="2"/>
    <x v="13"/>
    <n v="0"/>
    <n v="30"/>
    <n v="0"/>
    <x v="1"/>
    <n v="0"/>
    <n v="0"/>
  </r>
  <r>
    <x v="2"/>
    <x v="2"/>
    <x v="13"/>
    <n v="0"/>
    <n v="31"/>
    <n v="0"/>
    <x v="1"/>
    <n v="0"/>
    <n v="0"/>
  </r>
  <r>
    <x v="2"/>
    <x v="2"/>
    <x v="13"/>
    <n v="0"/>
    <n v="32"/>
    <n v="0"/>
    <x v="1"/>
    <n v="0"/>
    <n v="0"/>
  </r>
  <r>
    <x v="2"/>
    <x v="2"/>
    <x v="13"/>
    <n v="0"/>
    <n v="33"/>
    <n v="0"/>
    <x v="1"/>
    <n v="0"/>
    <n v="0"/>
  </r>
  <r>
    <x v="2"/>
    <x v="2"/>
    <x v="13"/>
    <n v="0"/>
    <n v="34"/>
    <n v="0"/>
    <x v="1"/>
    <n v="0"/>
    <n v="0"/>
  </r>
  <r>
    <x v="2"/>
    <x v="2"/>
    <x v="13"/>
    <n v="0"/>
    <n v="35"/>
    <n v="0"/>
    <x v="1"/>
    <n v="0"/>
    <n v="0"/>
  </r>
  <r>
    <x v="2"/>
    <x v="2"/>
    <x v="13"/>
    <n v="0"/>
    <n v="36"/>
    <n v="0"/>
    <x v="1"/>
    <n v="0"/>
    <n v="0"/>
  </r>
  <r>
    <x v="2"/>
    <x v="2"/>
    <x v="13"/>
    <n v="0"/>
    <n v="37"/>
    <n v="0"/>
    <x v="1"/>
    <n v="0"/>
    <n v="0"/>
  </r>
  <r>
    <x v="2"/>
    <x v="2"/>
    <x v="13"/>
    <n v="0"/>
    <n v="38"/>
    <n v="0"/>
    <x v="1"/>
    <n v="0"/>
    <n v="0"/>
  </r>
  <r>
    <x v="2"/>
    <x v="2"/>
    <x v="13"/>
    <n v="0"/>
    <n v="39"/>
    <n v="0"/>
    <x v="1"/>
    <n v="0"/>
    <n v="0"/>
  </r>
  <r>
    <x v="2"/>
    <x v="2"/>
    <x v="13"/>
    <n v="0"/>
    <n v="40"/>
    <n v="0"/>
    <x v="1"/>
    <n v="0"/>
    <n v="0"/>
  </r>
  <r>
    <x v="2"/>
    <x v="2"/>
    <x v="13"/>
    <n v="0"/>
    <n v="41"/>
    <n v="0"/>
    <x v="1"/>
    <n v="0"/>
    <n v="0"/>
  </r>
  <r>
    <x v="2"/>
    <x v="2"/>
    <x v="13"/>
    <n v="0"/>
    <n v="42"/>
    <n v="0"/>
    <x v="1"/>
    <n v="0"/>
    <n v="0"/>
  </r>
  <r>
    <x v="2"/>
    <x v="2"/>
    <x v="13"/>
    <n v="0"/>
    <n v="43"/>
    <n v="0"/>
    <x v="1"/>
    <n v="0"/>
    <n v="0"/>
  </r>
  <r>
    <x v="2"/>
    <x v="2"/>
    <x v="13"/>
    <n v="0"/>
    <n v="44"/>
    <n v="0"/>
    <x v="1"/>
    <n v="0"/>
    <n v="0"/>
  </r>
  <r>
    <x v="2"/>
    <x v="2"/>
    <x v="13"/>
    <n v="0"/>
    <n v="45"/>
    <n v="0"/>
    <x v="1"/>
    <n v="0"/>
    <n v="0"/>
  </r>
  <r>
    <x v="2"/>
    <x v="2"/>
    <x v="13"/>
    <n v="0"/>
    <n v="46"/>
    <n v="0"/>
    <x v="1"/>
    <n v="0"/>
    <n v="0"/>
  </r>
  <r>
    <x v="2"/>
    <x v="2"/>
    <x v="13"/>
    <n v="0"/>
    <n v="47"/>
    <n v="0"/>
    <x v="1"/>
    <n v="0"/>
    <n v="0"/>
  </r>
  <r>
    <x v="2"/>
    <x v="2"/>
    <x v="13"/>
    <n v="0"/>
    <n v="48"/>
    <n v="0"/>
    <x v="1"/>
    <n v="0"/>
    <n v="0"/>
  </r>
  <r>
    <x v="2"/>
    <x v="2"/>
    <x v="13"/>
    <n v="0"/>
    <n v="49"/>
    <n v="0"/>
    <x v="1"/>
    <n v="0"/>
    <n v="0"/>
  </r>
  <r>
    <x v="2"/>
    <x v="2"/>
    <x v="13"/>
    <n v="0"/>
    <n v="50"/>
    <n v="0"/>
    <x v="1"/>
    <n v="0"/>
    <n v="0"/>
  </r>
  <r>
    <x v="2"/>
    <x v="2"/>
    <x v="13"/>
    <n v="0"/>
    <n v="51"/>
    <n v="0"/>
    <x v="1"/>
    <n v="0"/>
    <n v="0"/>
  </r>
  <r>
    <x v="2"/>
    <x v="2"/>
    <x v="13"/>
    <n v="0"/>
    <n v="52"/>
    <n v="0"/>
    <x v="1"/>
    <n v="0"/>
    <n v="0"/>
  </r>
  <r>
    <x v="2"/>
    <x v="2"/>
    <x v="13"/>
    <n v="0"/>
    <n v="53"/>
    <n v="0"/>
    <x v="1"/>
    <n v="0"/>
    <n v="0"/>
  </r>
  <r>
    <x v="2"/>
    <x v="2"/>
    <x v="13"/>
    <n v="0"/>
    <n v="54"/>
    <n v="0"/>
    <x v="1"/>
    <n v="0"/>
    <n v="0"/>
  </r>
  <r>
    <x v="2"/>
    <x v="2"/>
    <x v="13"/>
    <n v="0"/>
    <n v="55"/>
    <n v="0"/>
    <x v="1"/>
    <n v="0"/>
    <n v="0"/>
  </r>
  <r>
    <x v="2"/>
    <x v="2"/>
    <x v="13"/>
    <n v="0"/>
    <n v="56"/>
    <n v="0"/>
    <x v="1"/>
    <n v="0"/>
    <n v="0"/>
  </r>
  <r>
    <x v="2"/>
    <x v="2"/>
    <x v="13"/>
    <n v="0"/>
    <n v="57"/>
    <n v="0"/>
    <x v="1"/>
    <n v="0"/>
    <n v="0"/>
  </r>
  <r>
    <x v="2"/>
    <x v="2"/>
    <x v="13"/>
    <n v="0"/>
    <n v="58"/>
    <n v="0"/>
    <x v="1"/>
    <n v="0"/>
    <n v="0"/>
  </r>
  <r>
    <x v="2"/>
    <x v="2"/>
    <x v="13"/>
    <n v="0"/>
    <n v="59"/>
    <n v="0"/>
    <x v="1"/>
    <n v="0"/>
    <n v="0"/>
  </r>
  <r>
    <x v="2"/>
    <x v="2"/>
    <x v="13"/>
    <n v="0"/>
    <n v="60"/>
    <n v="0"/>
    <x v="1"/>
    <n v="0"/>
    <n v="0"/>
  </r>
  <r>
    <x v="2"/>
    <x v="2"/>
    <x v="13"/>
    <n v="0"/>
    <n v="61"/>
    <n v="0"/>
    <x v="1"/>
    <n v="0"/>
    <n v="0"/>
  </r>
  <r>
    <x v="2"/>
    <x v="2"/>
    <x v="13"/>
    <n v="0"/>
    <n v="62"/>
    <n v="0"/>
    <x v="1"/>
    <n v="0"/>
    <n v="0"/>
  </r>
  <r>
    <x v="2"/>
    <x v="2"/>
    <x v="13"/>
    <n v="0"/>
    <n v="63"/>
    <n v="0"/>
    <x v="1"/>
    <n v="0"/>
    <n v="0"/>
  </r>
  <r>
    <x v="2"/>
    <x v="2"/>
    <x v="13"/>
    <n v="0"/>
    <n v="64"/>
    <n v="0"/>
    <x v="1"/>
    <n v="0"/>
    <n v="0"/>
  </r>
  <r>
    <x v="2"/>
    <x v="2"/>
    <x v="13"/>
    <n v="0"/>
    <n v="65"/>
    <n v="0"/>
    <x v="1"/>
    <n v="0"/>
    <n v="0"/>
  </r>
  <r>
    <x v="2"/>
    <x v="2"/>
    <x v="13"/>
    <n v="0"/>
    <n v="66"/>
    <n v="0"/>
    <x v="1"/>
    <n v="0"/>
    <n v="0"/>
  </r>
  <r>
    <x v="2"/>
    <x v="2"/>
    <x v="13"/>
    <n v="0"/>
    <n v="67"/>
    <n v="0"/>
    <x v="1"/>
    <n v="0"/>
    <n v="0"/>
  </r>
  <r>
    <x v="2"/>
    <x v="2"/>
    <x v="13"/>
    <n v="0"/>
    <n v="68"/>
    <n v="0"/>
    <x v="1"/>
    <n v="0"/>
    <n v="0"/>
  </r>
  <r>
    <x v="2"/>
    <x v="2"/>
    <x v="13"/>
    <n v="0"/>
    <n v="69"/>
    <n v="0"/>
    <x v="1"/>
    <n v="0"/>
    <n v="0"/>
  </r>
  <r>
    <x v="2"/>
    <x v="2"/>
    <x v="13"/>
    <n v="0"/>
    <n v="70"/>
    <n v="0"/>
    <x v="1"/>
    <n v="0"/>
    <n v="0"/>
  </r>
  <r>
    <x v="2"/>
    <x v="2"/>
    <x v="13"/>
    <n v="0"/>
    <n v="71"/>
    <n v="0"/>
    <x v="1"/>
    <n v="0"/>
    <n v="0"/>
  </r>
  <r>
    <x v="2"/>
    <x v="2"/>
    <x v="13"/>
    <n v="0"/>
    <n v="72"/>
    <n v="0"/>
    <x v="1"/>
    <n v="0"/>
    <n v="0"/>
  </r>
  <r>
    <x v="2"/>
    <x v="2"/>
    <x v="13"/>
    <n v="0"/>
    <n v="73"/>
    <n v="0"/>
    <x v="1"/>
    <n v="0"/>
    <n v="0"/>
  </r>
  <r>
    <x v="2"/>
    <x v="2"/>
    <x v="13"/>
    <n v="0"/>
    <n v="74"/>
    <n v="0"/>
    <x v="1"/>
    <n v="0"/>
    <n v="0"/>
  </r>
  <r>
    <x v="2"/>
    <x v="2"/>
    <x v="13"/>
    <n v="0"/>
    <n v="75"/>
    <n v="0"/>
    <x v="1"/>
    <n v="0"/>
    <n v="0"/>
  </r>
  <r>
    <x v="2"/>
    <x v="2"/>
    <x v="13"/>
    <n v="0"/>
    <n v="76"/>
    <n v="0"/>
    <x v="1"/>
    <n v="0"/>
    <n v="0"/>
  </r>
  <r>
    <x v="2"/>
    <x v="2"/>
    <x v="13"/>
    <n v="0"/>
    <n v="77"/>
    <n v="0"/>
    <x v="1"/>
    <n v="0"/>
    <n v="0"/>
  </r>
  <r>
    <x v="2"/>
    <x v="2"/>
    <x v="13"/>
    <n v="0"/>
    <n v="78"/>
    <n v="0"/>
    <x v="1"/>
    <n v="0"/>
    <n v="0"/>
  </r>
  <r>
    <x v="2"/>
    <x v="2"/>
    <x v="13"/>
    <n v="0"/>
    <n v="79"/>
    <n v="0"/>
    <x v="1"/>
    <n v="0"/>
    <n v="0"/>
  </r>
  <r>
    <x v="2"/>
    <x v="2"/>
    <x v="13"/>
    <n v="0"/>
    <n v="80"/>
    <n v="0"/>
    <x v="1"/>
    <n v="0"/>
    <n v="0"/>
  </r>
  <r>
    <x v="2"/>
    <x v="2"/>
    <x v="13"/>
    <n v="0"/>
    <n v="81"/>
    <n v="0"/>
    <x v="1"/>
    <n v="0"/>
    <n v="0"/>
  </r>
  <r>
    <x v="2"/>
    <x v="2"/>
    <x v="13"/>
    <n v="0"/>
    <n v="82"/>
    <n v="0"/>
    <x v="1"/>
    <n v="0"/>
    <n v="0"/>
  </r>
  <r>
    <x v="2"/>
    <x v="2"/>
    <x v="13"/>
    <n v="0"/>
    <n v="83"/>
    <n v="0"/>
    <x v="1"/>
    <n v="0"/>
    <n v="0"/>
  </r>
  <r>
    <x v="2"/>
    <x v="2"/>
    <x v="13"/>
    <n v="0"/>
    <n v="84"/>
    <n v="0"/>
    <x v="1"/>
    <n v="0"/>
    <n v="0"/>
  </r>
  <r>
    <x v="2"/>
    <x v="2"/>
    <x v="13"/>
    <n v="0"/>
    <n v="85"/>
    <n v="0"/>
    <x v="1"/>
    <n v="0"/>
    <n v="0"/>
  </r>
  <r>
    <x v="2"/>
    <x v="2"/>
    <x v="13"/>
    <n v="0"/>
    <n v="86"/>
    <n v="0"/>
    <x v="1"/>
    <n v="0"/>
    <n v="0"/>
  </r>
  <r>
    <x v="2"/>
    <x v="2"/>
    <x v="13"/>
    <n v="0"/>
    <n v="87"/>
    <n v="0"/>
    <x v="1"/>
    <n v="0"/>
    <n v="0"/>
  </r>
  <r>
    <x v="2"/>
    <x v="2"/>
    <x v="13"/>
    <n v="0"/>
    <n v="88"/>
    <n v="0"/>
    <x v="1"/>
    <n v="0"/>
    <n v="0"/>
  </r>
  <r>
    <x v="2"/>
    <x v="2"/>
    <x v="13"/>
    <n v="0"/>
    <n v="89"/>
    <n v="0"/>
    <x v="1"/>
    <n v="0"/>
    <n v="0"/>
  </r>
  <r>
    <x v="2"/>
    <x v="2"/>
    <x v="13"/>
    <n v="0"/>
    <n v="90"/>
    <n v="0"/>
    <x v="1"/>
    <n v="0"/>
    <n v="0"/>
  </r>
  <r>
    <x v="2"/>
    <x v="2"/>
    <x v="13"/>
    <n v="0"/>
    <n v="91"/>
    <n v="0"/>
    <x v="1"/>
    <n v="0"/>
    <n v="0"/>
  </r>
  <r>
    <x v="2"/>
    <x v="2"/>
    <x v="13"/>
    <n v="0"/>
    <n v="92"/>
    <n v="0"/>
    <x v="1"/>
    <n v="0"/>
    <n v="0"/>
  </r>
  <r>
    <x v="2"/>
    <x v="2"/>
    <x v="13"/>
    <n v="0"/>
    <n v="93"/>
    <n v="0"/>
    <x v="1"/>
    <n v="0"/>
    <n v="0"/>
  </r>
  <r>
    <x v="2"/>
    <x v="2"/>
    <x v="13"/>
    <n v="0"/>
    <n v="94"/>
    <n v="0"/>
    <x v="1"/>
    <n v="0"/>
    <n v="0"/>
  </r>
  <r>
    <x v="2"/>
    <x v="2"/>
    <x v="13"/>
    <n v="0"/>
    <n v="95"/>
    <n v="0"/>
    <x v="1"/>
    <n v="0"/>
    <n v="0"/>
  </r>
  <r>
    <x v="2"/>
    <x v="2"/>
    <x v="13"/>
    <n v="0"/>
    <n v="96"/>
    <n v="0"/>
    <x v="1"/>
    <n v="0"/>
    <n v="0"/>
  </r>
  <r>
    <x v="2"/>
    <x v="2"/>
    <x v="13"/>
    <n v="0"/>
    <n v="97"/>
    <n v="0"/>
    <x v="1"/>
    <n v="0"/>
    <n v="0"/>
  </r>
  <r>
    <x v="2"/>
    <x v="2"/>
    <x v="13"/>
    <n v="0"/>
    <n v="98"/>
    <n v="0"/>
    <x v="1"/>
    <n v="0"/>
    <n v="0"/>
  </r>
  <r>
    <x v="2"/>
    <x v="2"/>
    <x v="13"/>
    <n v="0"/>
    <n v="99"/>
    <n v="0"/>
    <x v="1"/>
    <n v="0"/>
    <n v="0"/>
  </r>
  <r>
    <x v="2"/>
    <x v="2"/>
    <x v="13"/>
    <n v="0"/>
    <n v="100"/>
    <n v="0"/>
    <x v="1"/>
    <n v="0"/>
    <n v="0"/>
  </r>
  <r>
    <x v="2"/>
    <x v="2"/>
    <x v="13"/>
    <n v="0"/>
    <n v="101"/>
    <n v="0"/>
    <x v="1"/>
    <n v="0"/>
    <n v="0"/>
  </r>
  <r>
    <x v="2"/>
    <x v="2"/>
    <x v="13"/>
    <n v="0"/>
    <n v="102"/>
    <n v="0"/>
    <x v="1"/>
    <n v="0"/>
    <n v="0"/>
  </r>
  <r>
    <x v="2"/>
    <x v="2"/>
    <x v="13"/>
    <n v="0"/>
    <n v="103"/>
    <n v="0"/>
    <x v="1"/>
    <n v="0"/>
    <n v="0"/>
  </r>
  <r>
    <x v="2"/>
    <x v="2"/>
    <x v="13"/>
    <n v="0"/>
    <n v="104"/>
    <n v="0"/>
    <x v="1"/>
    <n v="0"/>
    <n v="0"/>
  </r>
  <r>
    <x v="2"/>
    <x v="2"/>
    <x v="13"/>
    <n v="0"/>
    <n v="105"/>
    <n v="0"/>
    <x v="1"/>
    <n v="0"/>
    <n v="0"/>
  </r>
  <r>
    <x v="2"/>
    <x v="2"/>
    <x v="13"/>
    <n v="0"/>
    <n v="106"/>
    <n v="0"/>
    <x v="1"/>
    <n v="0"/>
    <n v="0"/>
  </r>
  <r>
    <x v="2"/>
    <x v="2"/>
    <x v="13"/>
    <n v="0"/>
    <n v="107"/>
    <n v="0"/>
    <x v="1"/>
    <n v="0"/>
    <n v="0"/>
  </r>
  <r>
    <x v="2"/>
    <x v="2"/>
    <x v="13"/>
    <n v="0"/>
    <n v="108"/>
    <n v="0"/>
    <x v="1"/>
    <n v="0"/>
    <n v="0"/>
  </r>
  <r>
    <x v="2"/>
    <x v="2"/>
    <x v="13"/>
    <n v="0"/>
    <n v="109"/>
    <n v="0"/>
    <x v="1"/>
    <n v="0"/>
    <n v="0"/>
  </r>
  <r>
    <x v="2"/>
    <x v="2"/>
    <x v="13"/>
    <n v="0"/>
    <n v="110"/>
    <n v="0"/>
    <x v="1"/>
    <n v="0"/>
    <n v="0"/>
  </r>
  <r>
    <x v="2"/>
    <x v="2"/>
    <x v="13"/>
    <n v="0"/>
    <n v="111"/>
    <n v="0"/>
    <x v="1"/>
    <n v="0"/>
    <n v="0"/>
  </r>
  <r>
    <x v="2"/>
    <x v="2"/>
    <x v="13"/>
    <n v="0"/>
    <n v="112"/>
    <n v="0"/>
    <x v="1"/>
    <n v="0"/>
    <n v="0"/>
  </r>
  <r>
    <x v="2"/>
    <x v="2"/>
    <x v="13"/>
    <n v="0"/>
    <n v="113"/>
    <n v="0"/>
    <x v="1"/>
    <n v="0"/>
    <n v="0"/>
  </r>
  <r>
    <x v="2"/>
    <x v="2"/>
    <x v="13"/>
    <n v="0"/>
    <n v="114"/>
    <n v="0"/>
    <x v="1"/>
    <n v="0"/>
    <n v="0"/>
  </r>
  <r>
    <x v="2"/>
    <x v="2"/>
    <x v="13"/>
    <n v="0"/>
    <n v="115"/>
    <n v="0"/>
    <x v="1"/>
    <n v="0"/>
    <n v="0"/>
  </r>
  <r>
    <x v="2"/>
    <x v="2"/>
    <x v="13"/>
    <n v="0"/>
    <n v="116"/>
    <n v="0"/>
    <x v="1"/>
    <n v="0"/>
    <n v="0"/>
  </r>
  <r>
    <x v="2"/>
    <x v="2"/>
    <x v="13"/>
    <n v="0"/>
    <n v="117"/>
    <n v="0"/>
    <x v="1"/>
    <n v="0"/>
    <n v="0"/>
  </r>
  <r>
    <x v="2"/>
    <x v="2"/>
    <x v="13"/>
    <n v="0"/>
    <n v="118"/>
    <n v="0"/>
    <x v="1"/>
    <n v="0"/>
    <n v="0"/>
  </r>
  <r>
    <x v="2"/>
    <x v="2"/>
    <x v="13"/>
    <n v="0"/>
    <n v="119"/>
    <n v="0"/>
    <x v="1"/>
    <n v="0"/>
    <n v="0"/>
  </r>
  <r>
    <x v="2"/>
    <x v="2"/>
    <x v="13"/>
    <n v="0"/>
    <n v="120"/>
    <n v="0"/>
    <x v="1"/>
    <n v="0"/>
    <n v="0"/>
  </r>
  <r>
    <x v="2"/>
    <x v="2"/>
    <x v="13"/>
    <n v="0"/>
    <n v="121"/>
    <n v="0"/>
    <x v="1"/>
    <n v="0"/>
    <n v="0"/>
  </r>
  <r>
    <x v="2"/>
    <x v="2"/>
    <x v="13"/>
    <n v="0"/>
    <n v="122"/>
    <n v="0"/>
    <x v="1"/>
    <n v="0"/>
    <n v="0"/>
  </r>
  <r>
    <x v="2"/>
    <x v="2"/>
    <x v="13"/>
    <n v="0"/>
    <n v="123"/>
    <n v="0"/>
    <x v="1"/>
    <n v="0"/>
    <n v="0"/>
  </r>
  <r>
    <x v="2"/>
    <x v="2"/>
    <x v="13"/>
    <n v="0"/>
    <n v="124"/>
    <n v="0"/>
    <x v="1"/>
    <n v="0"/>
    <n v="0"/>
  </r>
  <r>
    <x v="2"/>
    <x v="2"/>
    <x v="13"/>
    <n v="0"/>
    <n v="125"/>
    <n v="0"/>
    <x v="1"/>
    <n v="0"/>
    <n v="0"/>
  </r>
  <r>
    <x v="2"/>
    <x v="2"/>
    <x v="13"/>
    <n v="0"/>
    <n v="126"/>
    <n v="0"/>
    <x v="1"/>
    <n v="0"/>
    <n v="0"/>
  </r>
  <r>
    <x v="2"/>
    <x v="2"/>
    <x v="13"/>
    <n v="0"/>
    <n v="127"/>
    <n v="0"/>
    <x v="1"/>
    <n v="0"/>
    <n v="0"/>
  </r>
  <r>
    <x v="2"/>
    <x v="2"/>
    <x v="13"/>
    <n v="0"/>
    <n v="128"/>
    <n v="0"/>
    <x v="1"/>
    <n v="0"/>
    <n v="0"/>
  </r>
  <r>
    <x v="2"/>
    <x v="2"/>
    <x v="13"/>
    <n v="0"/>
    <n v="129"/>
    <n v="0"/>
    <x v="1"/>
    <n v="0"/>
    <n v="0"/>
  </r>
  <r>
    <x v="2"/>
    <x v="2"/>
    <x v="13"/>
    <n v="0"/>
    <n v="130"/>
    <n v="0"/>
    <x v="1"/>
    <n v="0"/>
    <n v="0"/>
  </r>
  <r>
    <x v="2"/>
    <x v="2"/>
    <x v="13"/>
    <n v="0"/>
    <n v="131"/>
    <n v="0"/>
    <x v="1"/>
    <n v="0"/>
    <n v="0"/>
  </r>
  <r>
    <x v="2"/>
    <x v="2"/>
    <x v="13"/>
    <n v="0"/>
    <n v="132"/>
    <n v="0"/>
    <x v="1"/>
    <n v="0"/>
    <n v="0"/>
  </r>
  <r>
    <x v="2"/>
    <x v="2"/>
    <x v="13"/>
    <n v="0"/>
    <n v="133"/>
    <n v="0"/>
    <x v="1"/>
    <n v="0"/>
    <n v="0"/>
  </r>
  <r>
    <x v="2"/>
    <x v="2"/>
    <x v="13"/>
    <n v="0"/>
    <n v="134"/>
    <n v="0"/>
    <x v="1"/>
    <n v="0"/>
    <n v="0"/>
  </r>
  <r>
    <x v="2"/>
    <x v="2"/>
    <x v="13"/>
    <n v="0"/>
    <n v="135"/>
    <n v="0"/>
    <x v="1"/>
    <n v="0"/>
    <n v="0"/>
  </r>
  <r>
    <x v="2"/>
    <x v="2"/>
    <x v="13"/>
    <n v="0"/>
    <n v="136"/>
    <n v="0"/>
    <x v="1"/>
    <n v="0"/>
    <n v="0"/>
  </r>
  <r>
    <x v="2"/>
    <x v="2"/>
    <x v="13"/>
    <n v="0"/>
    <n v="137"/>
    <n v="0"/>
    <x v="1"/>
    <n v="0"/>
    <n v="0"/>
  </r>
  <r>
    <x v="2"/>
    <x v="2"/>
    <x v="13"/>
    <n v="0"/>
    <n v="138"/>
    <n v="0"/>
    <x v="1"/>
    <n v="0"/>
    <n v="0"/>
  </r>
  <r>
    <x v="2"/>
    <x v="2"/>
    <x v="13"/>
    <n v="0"/>
    <n v="139"/>
    <n v="0"/>
    <x v="1"/>
    <n v="0"/>
    <n v="0"/>
  </r>
  <r>
    <x v="2"/>
    <x v="2"/>
    <x v="13"/>
    <n v="0"/>
    <n v="140"/>
    <n v="0"/>
    <x v="1"/>
    <n v="0"/>
    <n v="0"/>
  </r>
  <r>
    <x v="2"/>
    <x v="2"/>
    <x v="13"/>
    <n v="0"/>
    <n v="141"/>
    <n v="0"/>
    <x v="1"/>
    <n v="0"/>
    <n v="0"/>
  </r>
  <r>
    <x v="2"/>
    <x v="2"/>
    <x v="13"/>
    <n v="0"/>
    <n v="142"/>
    <n v="0"/>
    <x v="1"/>
    <n v="0"/>
    <n v="0"/>
  </r>
  <r>
    <x v="2"/>
    <x v="2"/>
    <x v="13"/>
    <n v="0"/>
    <n v="143"/>
    <n v="0"/>
    <x v="1"/>
    <n v="0"/>
    <n v="0"/>
  </r>
  <r>
    <x v="2"/>
    <x v="2"/>
    <x v="13"/>
    <n v="0"/>
    <n v="144"/>
    <n v="0"/>
    <x v="1"/>
    <n v="0"/>
    <n v="0"/>
  </r>
  <r>
    <x v="2"/>
    <x v="2"/>
    <x v="13"/>
    <n v="0"/>
    <n v="145"/>
    <n v="0"/>
    <x v="1"/>
    <n v="0"/>
    <n v="0"/>
  </r>
  <r>
    <x v="2"/>
    <x v="2"/>
    <x v="13"/>
    <n v="0"/>
    <n v="146"/>
    <n v="0"/>
    <x v="1"/>
    <n v="0"/>
    <n v="0"/>
  </r>
  <r>
    <x v="2"/>
    <x v="2"/>
    <x v="13"/>
    <n v="0"/>
    <n v="147"/>
    <n v="0"/>
    <x v="1"/>
    <n v="0"/>
    <n v="0"/>
  </r>
  <r>
    <x v="2"/>
    <x v="2"/>
    <x v="13"/>
    <n v="0"/>
    <n v="148"/>
    <n v="0"/>
    <x v="1"/>
    <n v="0"/>
    <n v="0"/>
  </r>
  <r>
    <x v="2"/>
    <x v="2"/>
    <x v="13"/>
    <n v="0"/>
    <n v="149"/>
    <n v="0"/>
    <x v="1"/>
    <n v="0"/>
    <n v="0"/>
  </r>
  <r>
    <x v="2"/>
    <x v="2"/>
    <x v="13"/>
    <n v="0"/>
    <n v="150"/>
    <n v="0"/>
    <x v="1"/>
    <n v="0"/>
    <n v="0"/>
  </r>
  <r>
    <x v="2"/>
    <x v="2"/>
    <x v="13"/>
    <n v="0"/>
    <n v="151"/>
    <n v="0"/>
    <x v="1"/>
    <n v="0"/>
    <n v="0"/>
  </r>
  <r>
    <x v="2"/>
    <x v="2"/>
    <x v="13"/>
    <n v="0"/>
    <n v="152"/>
    <n v="0"/>
    <x v="1"/>
    <n v="0"/>
    <n v="0"/>
  </r>
  <r>
    <x v="2"/>
    <x v="2"/>
    <x v="13"/>
    <n v="0"/>
    <n v="153"/>
    <n v="0"/>
    <x v="1"/>
    <n v="0"/>
    <n v="0"/>
  </r>
  <r>
    <x v="2"/>
    <x v="2"/>
    <x v="13"/>
    <n v="0"/>
    <n v="154"/>
    <n v="0"/>
    <x v="1"/>
    <n v="0"/>
    <n v="0"/>
  </r>
  <r>
    <x v="2"/>
    <x v="2"/>
    <x v="13"/>
    <n v="0"/>
    <n v="155"/>
    <n v="0"/>
    <x v="1"/>
    <n v="0"/>
    <n v="0"/>
  </r>
  <r>
    <x v="2"/>
    <x v="2"/>
    <x v="13"/>
    <n v="0"/>
    <n v="156"/>
    <n v="0"/>
    <x v="1"/>
    <n v="0"/>
    <n v="0"/>
  </r>
  <r>
    <x v="2"/>
    <x v="2"/>
    <x v="13"/>
    <n v="0"/>
    <n v="157"/>
    <n v="0"/>
    <x v="1"/>
    <n v="0"/>
    <n v="0"/>
  </r>
  <r>
    <x v="2"/>
    <x v="2"/>
    <x v="13"/>
    <n v="0"/>
    <n v="158"/>
    <n v="0"/>
    <x v="1"/>
    <n v="0"/>
    <n v="0"/>
  </r>
  <r>
    <x v="2"/>
    <x v="2"/>
    <x v="13"/>
    <n v="0"/>
    <n v="159"/>
    <n v="0"/>
    <x v="1"/>
    <n v="0"/>
    <n v="0"/>
  </r>
  <r>
    <x v="2"/>
    <x v="2"/>
    <x v="13"/>
    <n v="0"/>
    <n v="160"/>
    <n v="0"/>
    <x v="1"/>
    <n v="0"/>
    <n v="0"/>
  </r>
  <r>
    <x v="2"/>
    <x v="2"/>
    <x v="13"/>
    <n v="0"/>
    <n v="161"/>
    <n v="0"/>
    <x v="1"/>
    <n v="0"/>
    <n v="0"/>
  </r>
  <r>
    <x v="2"/>
    <x v="2"/>
    <x v="13"/>
    <n v="0"/>
    <n v="162"/>
    <n v="0"/>
    <x v="1"/>
    <n v="0"/>
    <n v="0"/>
  </r>
  <r>
    <x v="2"/>
    <x v="2"/>
    <x v="13"/>
    <n v="0"/>
    <n v="163"/>
    <n v="0"/>
    <x v="1"/>
    <n v="0"/>
    <n v="0"/>
  </r>
  <r>
    <x v="2"/>
    <x v="2"/>
    <x v="13"/>
    <n v="0"/>
    <n v="164"/>
    <n v="0"/>
    <x v="1"/>
    <n v="0"/>
    <n v="0"/>
  </r>
  <r>
    <x v="2"/>
    <x v="2"/>
    <x v="13"/>
    <n v="0"/>
    <n v="165"/>
    <n v="0"/>
    <x v="1"/>
    <n v="0"/>
    <n v="0"/>
  </r>
  <r>
    <x v="2"/>
    <x v="2"/>
    <x v="13"/>
    <n v="0"/>
    <n v="166"/>
    <n v="0"/>
    <x v="1"/>
    <n v="0"/>
    <n v="0"/>
  </r>
  <r>
    <x v="2"/>
    <x v="2"/>
    <x v="13"/>
    <n v="0"/>
    <n v="167"/>
    <n v="0"/>
    <x v="1"/>
    <n v="0"/>
    <n v="0"/>
  </r>
  <r>
    <x v="2"/>
    <x v="2"/>
    <x v="13"/>
    <n v="0"/>
    <n v="168"/>
    <n v="0"/>
    <x v="1"/>
    <n v="0"/>
    <n v="0"/>
  </r>
  <r>
    <x v="2"/>
    <x v="2"/>
    <x v="13"/>
    <n v="0"/>
    <n v="169"/>
    <n v="0"/>
    <x v="1"/>
    <n v="0"/>
    <n v="0"/>
  </r>
  <r>
    <x v="2"/>
    <x v="2"/>
    <x v="13"/>
    <n v="0"/>
    <n v="170"/>
    <n v="0"/>
    <x v="1"/>
    <n v="0"/>
    <n v="0"/>
  </r>
  <r>
    <x v="2"/>
    <x v="2"/>
    <x v="13"/>
    <n v="0"/>
    <n v="171"/>
    <n v="0"/>
    <x v="1"/>
    <n v="0"/>
    <n v="0"/>
  </r>
  <r>
    <x v="2"/>
    <x v="2"/>
    <x v="13"/>
    <n v="0"/>
    <n v="172"/>
    <n v="0"/>
    <x v="1"/>
    <n v="0"/>
    <n v="0"/>
  </r>
  <r>
    <x v="2"/>
    <x v="2"/>
    <x v="13"/>
    <n v="0"/>
    <n v="173"/>
    <n v="0"/>
    <x v="1"/>
    <n v="0"/>
    <n v="0"/>
  </r>
  <r>
    <x v="2"/>
    <x v="2"/>
    <x v="13"/>
    <n v="0"/>
    <n v="174"/>
    <n v="0"/>
    <x v="1"/>
    <n v="0"/>
    <n v="0"/>
  </r>
  <r>
    <x v="2"/>
    <x v="2"/>
    <x v="13"/>
    <n v="0"/>
    <n v="175"/>
    <n v="0"/>
    <x v="1"/>
    <n v="0"/>
    <n v="0"/>
  </r>
  <r>
    <x v="2"/>
    <x v="2"/>
    <x v="13"/>
    <n v="0"/>
    <n v="176"/>
    <n v="0"/>
    <x v="1"/>
    <n v="0"/>
    <n v="0"/>
  </r>
  <r>
    <x v="2"/>
    <x v="2"/>
    <x v="13"/>
    <n v="0"/>
    <n v="177"/>
    <n v="0"/>
    <x v="1"/>
    <n v="0"/>
    <n v="0"/>
  </r>
  <r>
    <x v="2"/>
    <x v="2"/>
    <x v="13"/>
    <n v="0"/>
    <n v="178"/>
    <n v="0"/>
    <x v="1"/>
    <n v="0"/>
    <n v="0"/>
  </r>
  <r>
    <x v="2"/>
    <x v="2"/>
    <x v="13"/>
    <n v="0"/>
    <n v="179"/>
    <n v="0"/>
    <x v="1"/>
    <n v="0"/>
    <n v="0"/>
  </r>
  <r>
    <x v="2"/>
    <x v="2"/>
    <x v="13"/>
    <n v="0"/>
    <n v="180"/>
    <n v="0"/>
    <x v="1"/>
    <n v="0"/>
    <n v="0"/>
  </r>
  <r>
    <x v="2"/>
    <x v="2"/>
    <x v="13"/>
    <n v="0"/>
    <n v="181"/>
    <n v="0"/>
    <x v="1"/>
    <n v="0"/>
    <n v="0"/>
  </r>
  <r>
    <x v="2"/>
    <x v="2"/>
    <x v="13"/>
    <n v="0"/>
    <n v="182"/>
    <n v="0"/>
    <x v="1"/>
    <n v="0"/>
    <n v="0"/>
  </r>
  <r>
    <x v="2"/>
    <x v="2"/>
    <x v="13"/>
    <n v="0"/>
    <n v="183"/>
    <n v="0"/>
    <x v="1"/>
    <n v="0"/>
    <n v="0"/>
  </r>
  <r>
    <x v="2"/>
    <x v="2"/>
    <x v="13"/>
    <n v="0"/>
    <n v="184"/>
    <n v="0"/>
    <x v="1"/>
    <n v="0"/>
    <n v="0"/>
  </r>
  <r>
    <x v="2"/>
    <x v="2"/>
    <x v="13"/>
    <n v="0"/>
    <n v="185"/>
    <n v="0"/>
    <x v="1"/>
    <n v="0"/>
    <n v="0"/>
  </r>
  <r>
    <x v="2"/>
    <x v="2"/>
    <x v="13"/>
    <n v="0"/>
    <n v="186"/>
    <n v="0"/>
    <x v="1"/>
    <n v="0"/>
    <n v="0"/>
  </r>
  <r>
    <x v="2"/>
    <x v="2"/>
    <x v="13"/>
    <n v="0"/>
    <n v="187"/>
    <n v="0"/>
    <x v="1"/>
    <n v="0"/>
    <n v="0"/>
  </r>
  <r>
    <x v="2"/>
    <x v="2"/>
    <x v="13"/>
    <n v="0"/>
    <n v="188"/>
    <n v="0"/>
    <x v="1"/>
    <n v="0"/>
    <n v="0"/>
  </r>
  <r>
    <x v="2"/>
    <x v="2"/>
    <x v="13"/>
    <n v="0"/>
    <n v="189"/>
    <n v="0"/>
    <x v="1"/>
    <n v="0"/>
    <n v="0"/>
  </r>
  <r>
    <x v="2"/>
    <x v="2"/>
    <x v="13"/>
    <n v="0"/>
    <n v="190"/>
    <n v="0"/>
    <x v="1"/>
    <n v="0"/>
    <n v="0"/>
  </r>
  <r>
    <x v="2"/>
    <x v="2"/>
    <x v="13"/>
    <n v="0"/>
    <n v="191"/>
    <n v="0"/>
    <x v="1"/>
    <n v="0"/>
    <n v="0"/>
  </r>
  <r>
    <x v="2"/>
    <x v="2"/>
    <x v="13"/>
    <n v="0"/>
    <n v="192"/>
    <n v="0"/>
    <x v="1"/>
    <n v="0"/>
    <n v="0"/>
  </r>
  <r>
    <x v="2"/>
    <x v="2"/>
    <x v="13"/>
    <n v="0"/>
    <n v="193"/>
    <n v="0"/>
    <x v="1"/>
    <n v="0"/>
    <n v="0"/>
  </r>
  <r>
    <x v="2"/>
    <x v="2"/>
    <x v="13"/>
    <n v="0"/>
    <n v="194"/>
    <n v="0"/>
    <x v="1"/>
    <n v="0"/>
    <n v="0"/>
  </r>
  <r>
    <x v="2"/>
    <x v="2"/>
    <x v="13"/>
    <n v="0"/>
    <n v="195"/>
    <n v="0"/>
    <x v="1"/>
    <n v="0"/>
    <n v="0"/>
  </r>
  <r>
    <x v="2"/>
    <x v="2"/>
    <x v="13"/>
    <n v="0"/>
    <n v="196"/>
    <n v="0"/>
    <x v="1"/>
    <n v="0"/>
    <n v="0"/>
  </r>
  <r>
    <x v="2"/>
    <x v="2"/>
    <x v="13"/>
    <n v="0"/>
    <n v="197"/>
    <n v="0"/>
    <x v="1"/>
    <n v="0"/>
    <n v="0"/>
  </r>
  <r>
    <x v="2"/>
    <x v="2"/>
    <x v="13"/>
    <n v="0"/>
    <n v="198"/>
    <n v="0"/>
    <x v="1"/>
    <n v="0"/>
    <n v="0"/>
  </r>
  <r>
    <x v="2"/>
    <x v="2"/>
    <x v="13"/>
    <n v="0"/>
    <n v="199"/>
    <n v="0"/>
    <x v="1"/>
    <n v="0"/>
    <n v="0"/>
  </r>
  <r>
    <x v="2"/>
    <x v="2"/>
    <x v="13"/>
    <n v="0"/>
    <n v="200"/>
    <n v="0"/>
    <x v="1"/>
    <n v="0"/>
    <n v="0"/>
  </r>
  <r>
    <x v="2"/>
    <x v="2"/>
    <x v="13"/>
    <n v="0"/>
    <n v="201"/>
    <n v="0"/>
    <x v="1"/>
    <n v="0"/>
    <n v="0"/>
  </r>
  <r>
    <x v="2"/>
    <x v="2"/>
    <x v="13"/>
    <n v="0"/>
    <n v="202"/>
    <n v="0"/>
    <x v="1"/>
    <n v="0"/>
    <n v="0"/>
  </r>
  <r>
    <x v="2"/>
    <x v="2"/>
    <x v="13"/>
    <n v="0"/>
    <n v="203"/>
    <n v="0"/>
    <x v="1"/>
    <n v="0"/>
    <n v="0"/>
  </r>
  <r>
    <x v="2"/>
    <x v="2"/>
    <x v="13"/>
    <n v="0"/>
    <n v="204"/>
    <n v="0"/>
    <x v="1"/>
    <n v="0"/>
    <n v="0"/>
  </r>
  <r>
    <x v="2"/>
    <x v="2"/>
    <x v="13"/>
    <n v="0"/>
    <n v="205"/>
    <n v="0"/>
    <x v="1"/>
    <n v="0"/>
    <n v="0"/>
  </r>
  <r>
    <x v="2"/>
    <x v="2"/>
    <x v="13"/>
    <n v="0"/>
    <n v="206"/>
    <n v="0"/>
    <x v="1"/>
    <n v="0"/>
    <n v="0"/>
  </r>
  <r>
    <x v="2"/>
    <x v="2"/>
    <x v="13"/>
    <n v="0"/>
    <n v="207"/>
    <n v="0"/>
    <x v="1"/>
    <n v="0"/>
    <n v="0"/>
  </r>
  <r>
    <x v="2"/>
    <x v="2"/>
    <x v="13"/>
    <n v="0"/>
    <n v="208"/>
    <n v="0"/>
    <x v="1"/>
    <n v="0"/>
    <n v="0"/>
  </r>
  <r>
    <x v="2"/>
    <x v="2"/>
    <x v="13"/>
    <n v="0"/>
    <n v="209"/>
    <n v="0"/>
    <x v="1"/>
    <n v="0"/>
    <n v="0"/>
  </r>
  <r>
    <x v="2"/>
    <x v="2"/>
    <x v="13"/>
    <n v="0"/>
    <n v="210"/>
    <n v="0"/>
    <x v="1"/>
    <n v="0"/>
    <n v="0"/>
  </r>
  <r>
    <x v="2"/>
    <x v="2"/>
    <x v="13"/>
    <n v="0"/>
    <n v="211"/>
    <n v="0"/>
    <x v="1"/>
    <n v="0"/>
    <n v="0"/>
  </r>
  <r>
    <x v="2"/>
    <x v="2"/>
    <x v="13"/>
    <n v="0"/>
    <n v="212"/>
    <n v="0"/>
    <x v="1"/>
    <n v="0"/>
    <n v="0"/>
  </r>
  <r>
    <x v="2"/>
    <x v="2"/>
    <x v="13"/>
    <n v="0"/>
    <n v="213"/>
    <n v="0"/>
    <x v="1"/>
    <n v="0"/>
    <n v="0"/>
  </r>
  <r>
    <x v="2"/>
    <x v="2"/>
    <x v="13"/>
    <n v="0"/>
    <n v="214"/>
    <n v="0"/>
    <x v="1"/>
    <n v="0"/>
    <n v="0"/>
  </r>
  <r>
    <x v="2"/>
    <x v="2"/>
    <x v="13"/>
    <n v="0"/>
    <n v="215"/>
    <n v="0"/>
    <x v="1"/>
    <n v="0"/>
    <n v="0"/>
  </r>
  <r>
    <x v="2"/>
    <x v="2"/>
    <x v="13"/>
    <n v="0"/>
    <n v="216"/>
    <n v="0"/>
    <x v="1"/>
    <n v="0"/>
    <n v="0"/>
  </r>
  <r>
    <x v="2"/>
    <x v="2"/>
    <x v="13"/>
    <n v="0"/>
    <n v="217"/>
    <n v="0"/>
    <x v="1"/>
    <n v="0"/>
    <n v="0"/>
  </r>
  <r>
    <x v="2"/>
    <x v="2"/>
    <x v="13"/>
    <n v="0"/>
    <n v="218"/>
    <n v="0"/>
    <x v="1"/>
    <n v="0"/>
    <n v="0"/>
  </r>
  <r>
    <x v="2"/>
    <x v="2"/>
    <x v="13"/>
    <n v="0"/>
    <n v="219"/>
    <n v="0"/>
    <x v="1"/>
    <n v="0"/>
    <n v="0"/>
  </r>
  <r>
    <x v="2"/>
    <x v="2"/>
    <x v="13"/>
    <n v="0"/>
    <n v="220"/>
    <n v="0"/>
    <x v="1"/>
    <n v="0"/>
    <n v="0"/>
  </r>
  <r>
    <x v="2"/>
    <x v="2"/>
    <x v="13"/>
    <n v="0"/>
    <n v="221"/>
    <n v="0"/>
    <x v="1"/>
    <n v="0"/>
    <n v="0"/>
  </r>
  <r>
    <x v="2"/>
    <x v="2"/>
    <x v="13"/>
    <n v="0"/>
    <n v="222"/>
    <n v="0"/>
    <x v="1"/>
    <n v="0"/>
    <n v="0"/>
  </r>
  <r>
    <x v="2"/>
    <x v="2"/>
    <x v="13"/>
    <n v="0"/>
    <n v="223"/>
    <n v="0"/>
    <x v="1"/>
    <n v="0"/>
    <n v="0"/>
  </r>
  <r>
    <x v="2"/>
    <x v="2"/>
    <x v="13"/>
    <n v="0"/>
    <n v="224"/>
    <n v="0"/>
    <x v="1"/>
    <n v="0"/>
    <n v="0"/>
  </r>
  <r>
    <x v="2"/>
    <x v="2"/>
    <x v="13"/>
    <n v="0"/>
    <n v="225"/>
    <n v="0"/>
    <x v="1"/>
    <n v="0"/>
    <n v="0"/>
  </r>
  <r>
    <x v="2"/>
    <x v="2"/>
    <x v="13"/>
    <n v="0"/>
    <n v="226"/>
    <n v="0"/>
    <x v="1"/>
    <n v="0"/>
    <n v="0"/>
  </r>
  <r>
    <x v="2"/>
    <x v="2"/>
    <x v="13"/>
    <n v="0"/>
    <n v="227"/>
    <n v="0"/>
    <x v="1"/>
    <n v="0"/>
    <n v="0"/>
  </r>
  <r>
    <x v="2"/>
    <x v="2"/>
    <x v="13"/>
    <n v="0"/>
    <n v="228"/>
    <n v="0"/>
    <x v="1"/>
    <n v="0"/>
    <n v="0"/>
  </r>
  <r>
    <x v="2"/>
    <x v="2"/>
    <x v="13"/>
    <n v="0"/>
    <n v="229"/>
    <n v="0"/>
    <x v="1"/>
    <n v="0"/>
    <n v="0"/>
  </r>
  <r>
    <x v="2"/>
    <x v="2"/>
    <x v="13"/>
    <n v="0"/>
    <n v="230"/>
    <n v="0"/>
    <x v="1"/>
    <n v="0"/>
    <n v="0"/>
  </r>
  <r>
    <x v="2"/>
    <x v="2"/>
    <x v="13"/>
    <n v="0"/>
    <n v="231"/>
    <n v="0"/>
    <x v="1"/>
    <n v="0"/>
    <n v="0"/>
  </r>
  <r>
    <x v="2"/>
    <x v="2"/>
    <x v="13"/>
    <n v="0"/>
    <n v="232"/>
    <n v="0"/>
    <x v="1"/>
    <n v="0"/>
    <n v="0"/>
  </r>
  <r>
    <x v="2"/>
    <x v="2"/>
    <x v="13"/>
    <n v="0"/>
    <n v="233"/>
    <n v="0"/>
    <x v="1"/>
    <n v="0"/>
    <n v="0"/>
  </r>
  <r>
    <x v="2"/>
    <x v="2"/>
    <x v="13"/>
    <n v="0"/>
    <n v="234"/>
    <n v="0"/>
    <x v="1"/>
    <n v="0"/>
    <n v="0"/>
  </r>
  <r>
    <x v="2"/>
    <x v="2"/>
    <x v="13"/>
    <n v="0"/>
    <n v="235"/>
    <n v="0"/>
    <x v="1"/>
    <n v="0"/>
    <n v="0"/>
  </r>
  <r>
    <x v="2"/>
    <x v="2"/>
    <x v="13"/>
    <n v="0"/>
    <n v="236"/>
    <n v="0"/>
    <x v="1"/>
    <n v="0"/>
    <n v="0"/>
  </r>
  <r>
    <x v="2"/>
    <x v="2"/>
    <x v="13"/>
    <n v="0"/>
    <n v="237"/>
    <n v="0"/>
    <x v="1"/>
    <n v="0"/>
    <n v="0"/>
  </r>
  <r>
    <x v="2"/>
    <x v="2"/>
    <x v="13"/>
    <n v="0"/>
    <n v="238"/>
    <n v="0"/>
    <x v="1"/>
    <n v="0"/>
    <n v="0"/>
  </r>
  <r>
    <x v="2"/>
    <x v="2"/>
    <x v="13"/>
    <n v="0"/>
    <n v="239"/>
    <n v="0"/>
    <x v="1"/>
    <n v="0"/>
    <n v="0"/>
  </r>
  <r>
    <x v="2"/>
    <x v="2"/>
    <x v="13"/>
    <n v="0"/>
    <n v="240"/>
    <n v="0"/>
    <x v="1"/>
    <n v="0"/>
    <n v="0"/>
  </r>
  <r>
    <x v="2"/>
    <x v="2"/>
    <x v="13"/>
    <n v="0"/>
    <n v="241"/>
    <n v="0"/>
    <x v="1"/>
    <n v="0"/>
    <n v="0"/>
  </r>
  <r>
    <x v="2"/>
    <x v="2"/>
    <x v="13"/>
    <n v="0"/>
    <n v="242"/>
    <n v="0"/>
    <x v="1"/>
    <n v="0"/>
    <n v="0"/>
  </r>
  <r>
    <x v="2"/>
    <x v="2"/>
    <x v="13"/>
    <n v="0"/>
    <n v="243"/>
    <n v="0"/>
    <x v="1"/>
    <n v="0"/>
    <n v="0"/>
  </r>
  <r>
    <x v="2"/>
    <x v="2"/>
    <x v="13"/>
    <n v="0"/>
    <n v="244"/>
    <n v="0"/>
    <x v="1"/>
    <n v="0"/>
    <n v="0"/>
  </r>
  <r>
    <x v="2"/>
    <x v="2"/>
    <x v="13"/>
    <n v="0"/>
    <n v="245"/>
    <n v="0"/>
    <x v="1"/>
    <n v="0"/>
    <n v="0"/>
  </r>
  <r>
    <x v="2"/>
    <x v="2"/>
    <x v="13"/>
    <n v="0"/>
    <n v="246"/>
    <n v="0"/>
    <x v="1"/>
    <n v="0"/>
    <n v="0"/>
  </r>
  <r>
    <x v="2"/>
    <x v="2"/>
    <x v="13"/>
    <n v="0"/>
    <n v="247"/>
    <n v="0"/>
    <x v="1"/>
    <n v="0"/>
    <n v="0"/>
  </r>
  <r>
    <x v="2"/>
    <x v="2"/>
    <x v="13"/>
    <n v="0"/>
    <n v="248"/>
    <n v="0"/>
    <x v="1"/>
    <n v="0"/>
    <n v="0"/>
  </r>
  <r>
    <x v="2"/>
    <x v="2"/>
    <x v="13"/>
    <n v="0"/>
    <n v="249"/>
    <n v="0"/>
    <x v="1"/>
    <n v="0"/>
    <n v="0"/>
  </r>
  <r>
    <x v="2"/>
    <x v="2"/>
    <x v="13"/>
    <n v="0"/>
    <n v="250"/>
    <n v="0"/>
    <x v="1"/>
    <n v="0"/>
    <n v="0"/>
  </r>
  <r>
    <x v="2"/>
    <x v="2"/>
    <x v="13"/>
    <n v="0"/>
    <n v="251"/>
    <n v="0"/>
    <x v="1"/>
    <n v="0"/>
    <n v="0"/>
  </r>
  <r>
    <x v="2"/>
    <x v="2"/>
    <x v="13"/>
    <n v="0"/>
    <n v="252"/>
    <n v="0"/>
    <x v="1"/>
    <n v="0"/>
    <n v="0"/>
  </r>
  <r>
    <x v="2"/>
    <x v="2"/>
    <x v="13"/>
    <n v="0"/>
    <n v="253"/>
    <n v="0"/>
    <x v="1"/>
    <n v="0"/>
    <n v="0"/>
  </r>
  <r>
    <x v="2"/>
    <x v="2"/>
    <x v="13"/>
    <n v="0"/>
    <n v="254"/>
    <n v="0"/>
    <x v="1"/>
    <n v="0"/>
    <n v="0"/>
  </r>
  <r>
    <x v="2"/>
    <x v="2"/>
    <x v="13"/>
    <n v="0"/>
    <n v="255"/>
    <n v="0"/>
    <x v="1"/>
    <n v="0"/>
    <n v="0"/>
  </r>
  <r>
    <x v="2"/>
    <x v="2"/>
    <x v="13"/>
    <n v="0"/>
    <n v="256"/>
    <n v="0"/>
    <x v="1"/>
    <n v="0"/>
    <n v="0"/>
  </r>
  <r>
    <x v="2"/>
    <x v="2"/>
    <x v="13"/>
    <n v="0"/>
    <n v="257"/>
    <n v="0"/>
    <x v="1"/>
    <n v="0"/>
    <n v="0"/>
  </r>
  <r>
    <x v="2"/>
    <x v="2"/>
    <x v="13"/>
    <n v="0"/>
    <n v="258"/>
    <n v="0"/>
    <x v="1"/>
    <n v="0"/>
    <n v="0"/>
  </r>
  <r>
    <x v="2"/>
    <x v="2"/>
    <x v="13"/>
    <n v="0"/>
    <n v="259"/>
    <n v="0"/>
    <x v="1"/>
    <n v="0"/>
    <n v="0"/>
  </r>
  <r>
    <x v="2"/>
    <x v="2"/>
    <x v="13"/>
    <n v="0"/>
    <n v="260"/>
    <n v="0"/>
    <x v="1"/>
    <n v="0"/>
    <n v="0"/>
  </r>
  <r>
    <x v="2"/>
    <x v="2"/>
    <x v="13"/>
    <n v="0"/>
    <n v="261"/>
    <n v="0"/>
    <x v="1"/>
    <n v="0"/>
    <n v="0"/>
  </r>
  <r>
    <x v="2"/>
    <x v="2"/>
    <x v="13"/>
    <n v="0"/>
    <n v="262"/>
    <n v="0"/>
    <x v="1"/>
    <n v="0"/>
    <n v="0"/>
  </r>
  <r>
    <x v="2"/>
    <x v="2"/>
    <x v="13"/>
    <n v="0"/>
    <n v="263"/>
    <n v="0"/>
    <x v="1"/>
    <n v="0"/>
    <n v="0"/>
  </r>
  <r>
    <x v="2"/>
    <x v="2"/>
    <x v="13"/>
    <n v="0"/>
    <n v="264"/>
    <n v="0"/>
    <x v="1"/>
    <n v="0"/>
    <n v="0"/>
  </r>
  <r>
    <x v="2"/>
    <x v="2"/>
    <x v="13"/>
    <n v="0"/>
    <n v="265"/>
    <n v="0"/>
    <x v="1"/>
    <n v="0"/>
    <n v="0"/>
  </r>
  <r>
    <x v="2"/>
    <x v="2"/>
    <x v="13"/>
    <n v="0"/>
    <n v="266"/>
    <n v="0"/>
    <x v="1"/>
    <n v="0"/>
    <n v="0"/>
  </r>
  <r>
    <x v="2"/>
    <x v="2"/>
    <x v="13"/>
    <n v="0"/>
    <n v="267"/>
    <n v="0"/>
    <x v="1"/>
    <n v="0"/>
    <n v="0"/>
  </r>
  <r>
    <x v="2"/>
    <x v="2"/>
    <x v="13"/>
    <n v="0"/>
    <n v="268"/>
    <n v="0"/>
    <x v="1"/>
    <n v="0"/>
    <n v="0"/>
  </r>
  <r>
    <x v="2"/>
    <x v="2"/>
    <x v="13"/>
    <n v="0"/>
    <n v="269"/>
    <n v="0"/>
    <x v="1"/>
    <n v="0"/>
    <n v="0"/>
  </r>
  <r>
    <x v="2"/>
    <x v="2"/>
    <x v="13"/>
    <n v="0"/>
    <n v="270"/>
    <n v="0"/>
    <x v="1"/>
    <n v="0"/>
    <n v="0"/>
  </r>
  <r>
    <x v="2"/>
    <x v="2"/>
    <x v="13"/>
    <n v="0"/>
    <n v="271"/>
    <n v="0"/>
    <x v="1"/>
    <n v="0"/>
    <n v="0"/>
  </r>
  <r>
    <x v="2"/>
    <x v="2"/>
    <x v="13"/>
    <n v="0"/>
    <n v="272"/>
    <n v="0"/>
    <x v="1"/>
    <n v="0"/>
    <n v="0"/>
  </r>
  <r>
    <x v="2"/>
    <x v="2"/>
    <x v="13"/>
    <n v="0"/>
    <n v="273"/>
    <n v="0"/>
    <x v="1"/>
    <n v="0"/>
    <n v="0"/>
  </r>
  <r>
    <x v="2"/>
    <x v="2"/>
    <x v="13"/>
    <n v="0"/>
    <n v="274"/>
    <n v="0"/>
    <x v="1"/>
    <n v="0"/>
    <n v="0"/>
  </r>
  <r>
    <x v="2"/>
    <x v="2"/>
    <x v="13"/>
    <n v="0"/>
    <n v="275"/>
    <n v="0"/>
    <x v="1"/>
    <n v="0"/>
    <n v="0"/>
  </r>
  <r>
    <x v="2"/>
    <x v="2"/>
    <x v="13"/>
    <n v="0"/>
    <n v="276"/>
    <n v="0"/>
    <x v="1"/>
    <n v="0"/>
    <n v="0"/>
  </r>
  <r>
    <x v="2"/>
    <x v="2"/>
    <x v="13"/>
    <n v="0"/>
    <n v="277"/>
    <n v="0"/>
    <x v="1"/>
    <n v="0"/>
    <n v="0"/>
  </r>
  <r>
    <x v="2"/>
    <x v="2"/>
    <x v="13"/>
    <n v="0"/>
    <n v="278"/>
    <n v="0"/>
    <x v="1"/>
    <n v="0"/>
    <n v="0"/>
  </r>
  <r>
    <x v="2"/>
    <x v="2"/>
    <x v="13"/>
    <n v="0"/>
    <n v="279"/>
    <n v="0"/>
    <x v="1"/>
    <n v="0"/>
    <n v="0"/>
  </r>
  <r>
    <x v="2"/>
    <x v="2"/>
    <x v="13"/>
    <n v="0"/>
    <n v="280"/>
    <n v="0"/>
    <x v="1"/>
    <n v="0"/>
    <n v="0"/>
  </r>
  <r>
    <x v="2"/>
    <x v="2"/>
    <x v="13"/>
    <n v="0"/>
    <n v="281"/>
    <n v="0"/>
    <x v="1"/>
    <n v="0"/>
    <n v="0"/>
  </r>
  <r>
    <x v="2"/>
    <x v="2"/>
    <x v="13"/>
    <n v="0"/>
    <n v="282"/>
    <n v="0"/>
    <x v="1"/>
    <n v="0"/>
    <n v="0"/>
  </r>
  <r>
    <x v="2"/>
    <x v="2"/>
    <x v="13"/>
    <n v="0"/>
    <n v="283"/>
    <n v="0"/>
    <x v="1"/>
    <n v="0"/>
    <n v="0"/>
  </r>
  <r>
    <x v="2"/>
    <x v="2"/>
    <x v="13"/>
    <n v="0"/>
    <n v="284"/>
    <n v="0"/>
    <x v="1"/>
    <n v="0"/>
    <n v="0"/>
  </r>
  <r>
    <x v="2"/>
    <x v="2"/>
    <x v="13"/>
    <n v="0"/>
    <n v="285"/>
    <n v="0"/>
    <x v="1"/>
    <n v="0"/>
    <n v="0"/>
  </r>
  <r>
    <x v="2"/>
    <x v="2"/>
    <x v="13"/>
    <n v="0"/>
    <n v="286"/>
    <n v="0"/>
    <x v="1"/>
    <n v="0"/>
    <n v="0"/>
  </r>
  <r>
    <x v="2"/>
    <x v="2"/>
    <x v="13"/>
    <n v="0"/>
    <n v="287"/>
    <n v="0"/>
    <x v="1"/>
    <n v="0"/>
    <n v="0"/>
  </r>
  <r>
    <x v="2"/>
    <x v="2"/>
    <x v="13"/>
    <n v="0"/>
    <n v="288"/>
    <n v="0"/>
    <x v="1"/>
    <n v="0"/>
    <n v="0"/>
  </r>
  <r>
    <x v="2"/>
    <x v="2"/>
    <x v="13"/>
    <n v="0"/>
    <n v="289"/>
    <n v="0"/>
    <x v="1"/>
    <n v="0"/>
    <n v="0"/>
  </r>
  <r>
    <x v="2"/>
    <x v="2"/>
    <x v="13"/>
    <n v="0"/>
    <n v="290"/>
    <n v="0"/>
    <x v="1"/>
    <n v="0"/>
    <n v="0"/>
  </r>
  <r>
    <x v="2"/>
    <x v="2"/>
    <x v="13"/>
    <n v="0"/>
    <n v="291"/>
    <n v="0"/>
    <x v="1"/>
    <n v="0"/>
    <n v="0"/>
  </r>
  <r>
    <x v="2"/>
    <x v="2"/>
    <x v="13"/>
    <n v="0"/>
    <n v="292"/>
    <n v="0"/>
    <x v="1"/>
    <n v="0"/>
    <n v="0"/>
  </r>
  <r>
    <x v="2"/>
    <x v="2"/>
    <x v="13"/>
    <n v="0"/>
    <n v="293"/>
    <n v="0"/>
    <x v="1"/>
    <n v="0"/>
    <n v="0"/>
  </r>
  <r>
    <x v="2"/>
    <x v="2"/>
    <x v="13"/>
    <n v="0"/>
    <n v="294"/>
    <n v="0"/>
    <x v="1"/>
    <n v="0"/>
    <n v="0"/>
  </r>
  <r>
    <x v="2"/>
    <x v="2"/>
    <x v="13"/>
    <n v="0"/>
    <n v="295"/>
    <n v="0"/>
    <x v="1"/>
    <n v="0"/>
    <n v="0"/>
  </r>
  <r>
    <x v="2"/>
    <x v="2"/>
    <x v="13"/>
    <n v="0"/>
    <n v="296"/>
    <n v="0"/>
    <x v="1"/>
    <n v="0"/>
    <n v="0"/>
  </r>
  <r>
    <x v="2"/>
    <x v="2"/>
    <x v="13"/>
    <n v="0"/>
    <n v="297"/>
    <n v="0"/>
    <x v="1"/>
    <n v="0"/>
    <n v="0"/>
  </r>
  <r>
    <x v="2"/>
    <x v="2"/>
    <x v="13"/>
    <n v="0"/>
    <n v="298"/>
    <n v="0"/>
    <x v="1"/>
    <n v="0"/>
    <n v="0"/>
  </r>
  <r>
    <x v="2"/>
    <x v="2"/>
    <x v="13"/>
    <n v="0"/>
    <n v="299"/>
    <n v="0"/>
    <x v="1"/>
    <n v="0"/>
    <n v="0"/>
  </r>
  <r>
    <x v="2"/>
    <x v="2"/>
    <x v="13"/>
    <n v="0"/>
    <n v="300"/>
    <n v="0"/>
    <x v="1"/>
    <n v="0"/>
    <n v="0"/>
  </r>
  <r>
    <x v="2"/>
    <x v="2"/>
    <x v="13"/>
    <n v="0"/>
    <n v="301"/>
    <n v="0"/>
    <x v="1"/>
    <n v="0"/>
    <n v="0"/>
  </r>
  <r>
    <x v="2"/>
    <x v="2"/>
    <x v="13"/>
    <n v="0"/>
    <n v="302"/>
    <n v="0"/>
    <x v="1"/>
    <n v="0"/>
    <n v="0"/>
  </r>
  <r>
    <x v="2"/>
    <x v="2"/>
    <x v="13"/>
    <n v="0"/>
    <n v="303"/>
    <n v="0"/>
    <x v="1"/>
    <n v="0"/>
    <n v="0"/>
  </r>
  <r>
    <x v="2"/>
    <x v="2"/>
    <x v="13"/>
    <n v="0"/>
    <n v="304"/>
    <n v="0"/>
    <x v="1"/>
    <n v="0"/>
    <n v="0"/>
  </r>
  <r>
    <x v="2"/>
    <x v="2"/>
    <x v="13"/>
    <n v="0"/>
    <n v="305"/>
    <n v="0"/>
    <x v="1"/>
    <n v="0"/>
    <n v="0"/>
  </r>
  <r>
    <x v="2"/>
    <x v="2"/>
    <x v="13"/>
    <n v="0"/>
    <n v="306"/>
    <n v="0"/>
    <x v="1"/>
    <n v="0"/>
    <n v="0"/>
  </r>
  <r>
    <x v="2"/>
    <x v="2"/>
    <x v="13"/>
    <n v="0"/>
    <n v="307"/>
    <n v="0"/>
    <x v="1"/>
    <n v="0"/>
    <n v="0"/>
  </r>
  <r>
    <x v="2"/>
    <x v="2"/>
    <x v="13"/>
    <n v="0"/>
    <n v="308"/>
    <n v="0"/>
    <x v="1"/>
    <n v="0"/>
    <n v="0"/>
  </r>
  <r>
    <x v="2"/>
    <x v="2"/>
    <x v="13"/>
    <n v="0"/>
    <n v="309"/>
    <n v="0"/>
    <x v="1"/>
    <n v="0"/>
    <n v="0"/>
  </r>
  <r>
    <x v="2"/>
    <x v="2"/>
    <x v="13"/>
    <n v="0"/>
    <n v="310"/>
    <n v="0"/>
    <x v="1"/>
    <n v="0"/>
    <n v="0"/>
  </r>
  <r>
    <x v="2"/>
    <x v="2"/>
    <x v="13"/>
    <n v="0"/>
    <n v="311"/>
    <n v="0"/>
    <x v="1"/>
    <n v="0"/>
    <n v="0"/>
  </r>
  <r>
    <x v="2"/>
    <x v="2"/>
    <x v="13"/>
    <n v="0"/>
    <n v="312"/>
    <n v="0"/>
    <x v="1"/>
    <n v="0"/>
    <n v="0"/>
  </r>
  <r>
    <x v="2"/>
    <x v="2"/>
    <x v="13"/>
    <n v="0"/>
    <n v="313"/>
    <n v="0"/>
    <x v="1"/>
    <n v="0"/>
    <n v="0"/>
  </r>
  <r>
    <x v="2"/>
    <x v="2"/>
    <x v="13"/>
    <n v="0"/>
    <n v="314"/>
    <n v="0"/>
    <x v="1"/>
    <n v="0"/>
    <n v="0"/>
  </r>
  <r>
    <x v="2"/>
    <x v="2"/>
    <x v="13"/>
    <n v="0"/>
    <n v="315"/>
    <n v="0"/>
    <x v="1"/>
    <n v="0"/>
    <n v="0"/>
  </r>
  <r>
    <x v="2"/>
    <x v="2"/>
    <x v="13"/>
    <n v="0"/>
    <n v="316"/>
    <n v="0"/>
    <x v="1"/>
    <n v="0"/>
    <n v="0"/>
  </r>
  <r>
    <x v="2"/>
    <x v="2"/>
    <x v="13"/>
    <n v="0"/>
    <n v="317"/>
    <n v="0"/>
    <x v="1"/>
    <n v="0"/>
    <n v="0"/>
  </r>
  <r>
    <x v="2"/>
    <x v="2"/>
    <x v="13"/>
    <n v="0"/>
    <n v="318"/>
    <n v="0"/>
    <x v="1"/>
    <n v="0"/>
    <n v="0"/>
  </r>
  <r>
    <x v="2"/>
    <x v="2"/>
    <x v="13"/>
    <n v="0"/>
    <n v="319"/>
    <n v="0"/>
    <x v="1"/>
    <n v="0"/>
    <n v="0"/>
  </r>
  <r>
    <x v="2"/>
    <x v="2"/>
    <x v="13"/>
    <n v="0"/>
    <n v="320"/>
    <n v="0"/>
    <x v="1"/>
    <n v="0"/>
    <n v="0"/>
  </r>
  <r>
    <x v="2"/>
    <x v="2"/>
    <x v="13"/>
    <n v="0"/>
    <n v="321"/>
    <n v="0"/>
    <x v="1"/>
    <n v="0"/>
    <n v="0"/>
  </r>
  <r>
    <x v="2"/>
    <x v="2"/>
    <x v="13"/>
    <n v="0"/>
    <n v="322"/>
    <n v="0"/>
    <x v="1"/>
    <n v="0"/>
    <n v="0"/>
  </r>
  <r>
    <x v="2"/>
    <x v="2"/>
    <x v="13"/>
    <n v="0"/>
    <n v="323"/>
    <n v="0"/>
    <x v="1"/>
    <n v="0"/>
    <n v="0"/>
  </r>
  <r>
    <x v="2"/>
    <x v="2"/>
    <x v="13"/>
    <n v="0"/>
    <n v="324"/>
    <n v="0"/>
    <x v="1"/>
    <n v="0"/>
    <n v="0"/>
  </r>
  <r>
    <x v="2"/>
    <x v="2"/>
    <x v="13"/>
    <n v="0"/>
    <n v="325"/>
    <n v="0"/>
    <x v="1"/>
    <n v="0"/>
    <n v="0"/>
  </r>
  <r>
    <x v="2"/>
    <x v="2"/>
    <x v="13"/>
    <n v="0"/>
    <n v="326"/>
    <n v="0"/>
    <x v="1"/>
    <n v="0"/>
    <n v="0"/>
  </r>
  <r>
    <x v="2"/>
    <x v="2"/>
    <x v="13"/>
    <n v="0"/>
    <n v="327"/>
    <n v="0"/>
    <x v="1"/>
    <n v="0"/>
    <n v="0"/>
  </r>
  <r>
    <x v="2"/>
    <x v="2"/>
    <x v="13"/>
    <n v="0"/>
    <n v="328"/>
    <n v="0"/>
    <x v="1"/>
    <n v="0"/>
    <n v="0"/>
  </r>
  <r>
    <x v="2"/>
    <x v="2"/>
    <x v="13"/>
    <n v="0"/>
    <n v="329"/>
    <n v="0"/>
    <x v="1"/>
    <n v="0"/>
    <n v="0"/>
  </r>
  <r>
    <x v="2"/>
    <x v="2"/>
    <x v="13"/>
    <n v="0"/>
    <n v="330"/>
    <n v="0"/>
    <x v="1"/>
    <n v="0"/>
    <n v="0"/>
  </r>
  <r>
    <x v="2"/>
    <x v="2"/>
    <x v="13"/>
    <n v="0"/>
    <n v="331"/>
    <n v="0"/>
    <x v="1"/>
    <n v="0"/>
    <n v="0"/>
  </r>
  <r>
    <x v="2"/>
    <x v="2"/>
    <x v="13"/>
    <n v="0"/>
    <n v="332"/>
    <n v="0"/>
    <x v="1"/>
    <n v="0"/>
    <n v="0"/>
  </r>
  <r>
    <x v="2"/>
    <x v="2"/>
    <x v="13"/>
    <n v="0"/>
    <n v="333"/>
    <n v="0"/>
    <x v="1"/>
    <n v="0"/>
    <n v="0"/>
  </r>
  <r>
    <x v="2"/>
    <x v="2"/>
    <x v="13"/>
    <n v="0"/>
    <n v="334"/>
    <n v="0"/>
    <x v="1"/>
    <n v="0"/>
    <n v="0"/>
  </r>
  <r>
    <x v="2"/>
    <x v="2"/>
    <x v="13"/>
    <n v="0"/>
    <n v="335"/>
    <n v="0"/>
    <x v="1"/>
    <n v="0"/>
    <n v="0"/>
  </r>
  <r>
    <x v="2"/>
    <x v="2"/>
    <x v="13"/>
    <n v="0"/>
    <n v="336"/>
    <n v="0"/>
    <x v="1"/>
    <n v="0"/>
    <n v="0"/>
  </r>
  <r>
    <x v="2"/>
    <x v="2"/>
    <x v="13"/>
    <n v="0"/>
    <n v="337"/>
    <n v="0"/>
    <x v="1"/>
    <n v="0"/>
    <n v="0"/>
  </r>
  <r>
    <x v="2"/>
    <x v="2"/>
    <x v="13"/>
    <n v="0"/>
    <n v="338"/>
    <n v="0"/>
    <x v="1"/>
    <n v="0"/>
    <n v="0"/>
  </r>
  <r>
    <x v="2"/>
    <x v="2"/>
    <x v="13"/>
    <n v="0"/>
    <n v="339"/>
    <n v="0"/>
    <x v="1"/>
    <n v="0"/>
    <n v="0"/>
  </r>
  <r>
    <x v="2"/>
    <x v="2"/>
    <x v="13"/>
    <n v="0"/>
    <n v="340"/>
    <n v="0"/>
    <x v="1"/>
    <n v="0"/>
    <n v="0"/>
  </r>
  <r>
    <x v="2"/>
    <x v="2"/>
    <x v="13"/>
    <n v="0"/>
    <n v="341"/>
    <n v="0"/>
    <x v="1"/>
    <n v="0"/>
    <n v="0"/>
  </r>
  <r>
    <x v="2"/>
    <x v="2"/>
    <x v="13"/>
    <n v="0"/>
    <n v="342"/>
    <n v="0"/>
    <x v="1"/>
    <n v="0"/>
    <n v="0"/>
  </r>
  <r>
    <x v="2"/>
    <x v="2"/>
    <x v="13"/>
    <n v="0"/>
    <n v="343"/>
    <n v="0"/>
    <x v="1"/>
    <n v="0"/>
    <n v="0"/>
  </r>
  <r>
    <x v="2"/>
    <x v="2"/>
    <x v="13"/>
    <n v="0"/>
    <n v="344"/>
    <n v="0"/>
    <x v="1"/>
    <n v="0"/>
    <n v="0"/>
  </r>
  <r>
    <x v="2"/>
    <x v="2"/>
    <x v="13"/>
    <n v="0"/>
    <n v="345"/>
    <n v="0"/>
    <x v="1"/>
    <n v="0"/>
    <n v="0"/>
  </r>
  <r>
    <x v="2"/>
    <x v="2"/>
    <x v="13"/>
    <n v="0"/>
    <n v="346"/>
    <n v="0"/>
    <x v="1"/>
    <n v="0"/>
    <n v="0"/>
  </r>
  <r>
    <x v="2"/>
    <x v="2"/>
    <x v="13"/>
    <n v="0"/>
    <n v="347"/>
    <n v="0"/>
    <x v="1"/>
    <n v="0"/>
    <n v="0"/>
  </r>
  <r>
    <x v="2"/>
    <x v="2"/>
    <x v="13"/>
    <n v="0"/>
    <n v="348"/>
    <n v="0"/>
    <x v="1"/>
    <n v="0"/>
    <n v="0"/>
  </r>
  <r>
    <x v="2"/>
    <x v="2"/>
    <x v="13"/>
    <n v="0"/>
    <n v="349"/>
    <n v="0"/>
    <x v="1"/>
    <n v="0"/>
    <n v="0"/>
  </r>
  <r>
    <x v="2"/>
    <x v="2"/>
    <x v="13"/>
    <n v="0"/>
    <n v="350"/>
    <n v="0"/>
    <x v="1"/>
    <n v="0"/>
    <n v="0"/>
  </r>
  <r>
    <x v="2"/>
    <x v="2"/>
    <x v="13"/>
    <n v="0"/>
    <n v="351"/>
    <n v="0"/>
    <x v="1"/>
    <n v="0"/>
    <n v="0"/>
  </r>
  <r>
    <x v="2"/>
    <x v="2"/>
    <x v="13"/>
    <n v="0"/>
    <n v="352"/>
    <n v="0"/>
    <x v="1"/>
    <n v="0"/>
    <n v="0"/>
  </r>
  <r>
    <x v="2"/>
    <x v="2"/>
    <x v="13"/>
    <n v="0"/>
    <n v="353"/>
    <n v="0"/>
    <x v="1"/>
    <n v="0"/>
    <n v="0"/>
  </r>
  <r>
    <x v="2"/>
    <x v="2"/>
    <x v="13"/>
    <n v="0"/>
    <n v="354"/>
    <n v="0"/>
    <x v="1"/>
    <n v="0"/>
    <n v="0"/>
  </r>
  <r>
    <x v="2"/>
    <x v="2"/>
    <x v="13"/>
    <n v="0"/>
    <n v="355"/>
    <n v="0"/>
    <x v="1"/>
    <n v="0"/>
    <n v="0"/>
  </r>
  <r>
    <x v="2"/>
    <x v="2"/>
    <x v="13"/>
    <n v="0"/>
    <n v="356"/>
    <n v="0"/>
    <x v="1"/>
    <n v="0"/>
    <n v="0"/>
  </r>
  <r>
    <x v="2"/>
    <x v="2"/>
    <x v="13"/>
    <n v="0"/>
    <n v="357"/>
    <n v="0"/>
    <x v="1"/>
    <n v="0"/>
    <n v="0"/>
  </r>
  <r>
    <x v="2"/>
    <x v="2"/>
    <x v="13"/>
    <n v="0"/>
    <n v="358"/>
    <n v="0"/>
    <x v="1"/>
    <n v="0"/>
    <n v="0"/>
  </r>
  <r>
    <x v="2"/>
    <x v="2"/>
    <x v="13"/>
    <n v="0"/>
    <n v="359"/>
    <n v="0"/>
    <x v="1"/>
    <n v="0"/>
    <n v="0"/>
  </r>
  <r>
    <x v="2"/>
    <x v="2"/>
    <x v="13"/>
    <n v="0"/>
    <n v="360"/>
    <n v="0"/>
    <x v="1"/>
    <n v="0"/>
    <n v="0"/>
  </r>
  <r>
    <x v="2"/>
    <x v="2"/>
    <x v="13"/>
    <n v="0"/>
    <n v="361"/>
    <n v="0"/>
    <x v="1"/>
    <n v="0"/>
    <n v="0"/>
  </r>
  <r>
    <x v="2"/>
    <x v="2"/>
    <x v="13"/>
    <n v="0"/>
    <n v="362"/>
    <n v="0"/>
    <x v="1"/>
    <n v="0"/>
    <n v="0"/>
  </r>
  <r>
    <x v="2"/>
    <x v="2"/>
    <x v="13"/>
    <n v="0"/>
    <n v="363"/>
    <n v="0"/>
    <x v="1"/>
    <n v="0"/>
    <n v="0"/>
  </r>
  <r>
    <x v="2"/>
    <x v="2"/>
    <x v="13"/>
    <n v="0"/>
    <n v="364"/>
    <n v="0"/>
    <x v="1"/>
    <n v="0"/>
    <n v="0"/>
  </r>
  <r>
    <x v="2"/>
    <x v="2"/>
    <x v="13"/>
    <n v="0"/>
    <n v="365"/>
    <n v="0"/>
    <x v="1"/>
    <n v="0"/>
    <n v="0"/>
  </r>
  <r>
    <x v="2"/>
    <x v="2"/>
    <x v="13"/>
    <n v="0"/>
    <n v="366"/>
    <n v="0"/>
    <x v="1"/>
    <n v="0"/>
    <n v="0"/>
  </r>
  <r>
    <x v="2"/>
    <x v="2"/>
    <x v="13"/>
    <n v="0"/>
    <n v="367"/>
    <n v="0"/>
    <x v="1"/>
    <n v="0"/>
    <n v="0"/>
  </r>
  <r>
    <x v="2"/>
    <x v="2"/>
    <x v="13"/>
    <n v="0"/>
    <n v="368"/>
    <n v="0"/>
    <x v="1"/>
    <n v="0"/>
    <n v="0"/>
  </r>
  <r>
    <x v="2"/>
    <x v="2"/>
    <x v="13"/>
    <n v="0"/>
    <n v="369"/>
    <n v="0"/>
    <x v="1"/>
    <n v="0"/>
    <n v="0"/>
  </r>
  <r>
    <x v="2"/>
    <x v="2"/>
    <x v="13"/>
    <n v="0"/>
    <n v="370"/>
    <n v="0"/>
    <x v="1"/>
    <n v="0"/>
    <n v="0"/>
  </r>
  <r>
    <x v="2"/>
    <x v="2"/>
    <x v="13"/>
    <n v="0"/>
    <n v="371"/>
    <n v="0"/>
    <x v="1"/>
    <n v="0"/>
    <n v="0"/>
  </r>
  <r>
    <x v="2"/>
    <x v="2"/>
    <x v="13"/>
    <n v="0"/>
    <n v="372"/>
    <n v="0"/>
    <x v="1"/>
    <n v="0"/>
    <n v="0"/>
  </r>
  <r>
    <x v="2"/>
    <x v="2"/>
    <x v="13"/>
    <n v="0"/>
    <n v="373"/>
    <n v="0"/>
    <x v="1"/>
    <n v="0"/>
    <n v="0"/>
  </r>
  <r>
    <x v="2"/>
    <x v="2"/>
    <x v="13"/>
    <n v="0"/>
    <n v="374"/>
    <n v="0"/>
    <x v="1"/>
    <n v="0"/>
    <n v="0"/>
  </r>
  <r>
    <x v="2"/>
    <x v="2"/>
    <x v="13"/>
    <n v="0"/>
    <n v="375"/>
    <n v="0"/>
    <x v="1"/>
    <n v="0"/>
    <n v="0"/>
  </r>
  <r>
    <x v="2"/>
    <x v="2"/>
    <x v="13"/>
    <n v="0"/>
    <n v="376"/>
    <n v="0"/>
    <x v="1"/>
    <n v="0"/>
    <n v="0"/>
  </r>
  <r>
    <x v="2"/>
    <x v="2"/>
    <x v="13"/>
    <n v="0"/>
    <n v="377"/>
    <n v="0"/>
    <x v="1"/>
    <n v="0"/>
    <n v="0"/>
  </r>
  <r>
    <x v="2"/>
    <x v="2"/>
    <x v="13"/>
    <n v="0"/>
    <n v="378"/>
    <n v="0"/>
    <x v="1"/>
    <n v="0"/>
    <n v="0"/>
  </r>
  <r>
    <x v="2"/>
    <x v="2"/>
    <x v="13"/>
    <n v="0"/>
    <n v="379"/>
    <n v="0"/>
    <x v="1"/>
    <n v="0"/>
    <n v="0"/>
  </r>
  <r>
    <x v="2"/>
    <x v="2"/>
    <x v="13"/>
    <n v="0"/>
    <n v="380"/>
    <n v="0"/>
    <x v="1"/>
    <n v="0"/>
    <n v="0"/>
  </r>
  <r>
    <x v="2"/>
    <x v="2"/>
    <x v="13"/>
    <n v="0"/>
    <n v="381"/>
    <n v="0"/>
    <x v="1"/>
    <n v="0"/>
    <n v="0"/>
  </r>
  <r>
    <x v="2"/>
    <x v="2"/>
    <x v="13"/>
    <n v="0"/>
    <n v="382"/>
    <n v="0"/>
    <x v="1"/>
    <n v="0"/>
    <n v="0"/>
  </r>
  <r>
    <x v="2"/>
    <x v="2"/>
    <x v="13"/>
    <n v="0"/>
    <n v="383"/>
    <n v="0"/>
    <x v="1"/>
    <n v="0"/>
    <n v="0"/>
  </r>
  <r>
    <x v="2"/>
    <x v="2"/>
    <x v="13"/>
    <n v="0"/>
    <n v="384"/>
    <n v="0"/>
    <x v="1"/>
    <n v="0"/>
    <n v="0"/>
  </r>
  <r>
    <x v="2"/>
    <x v="2"/>
    <x v="13"/>
    <n v="0"/>
    <n v="385"/>
    <n v="0"/>
    <x v="1"/>
    <n v="0"/>
    <n v="0"/>
  </r>
  <r>
    <x v="2"/>
    <x v="2"/>
    <x v="13"/>
    <n v="0"/>
    <n v="386"/>
    <n v="0"/>
    <x v="1"/>
    <n v="0"/>
    <n v="0"/>
  </r>
  <r>
    <x v="2"/>
    <x v="2"/>
    <x v="13"/>
    <n v="0"/>
    <n v="387"/>
    <n v="0"/>
    <x v="1"/>
    <n v="0"/>
    <n v="0"/>
  </r>
  <r>
    <x v="2"/>
    <x v="2"/>
    <x v="13"/>
    <n v="0"/>
    <n v="388"/>
    <n v="0"/>
    <x v="1"/>
    <n v="0"/>
    <n v="0"/>
  </r>
  <r>
    <x v="2"/>
    <x v="2"/>
    <x v="13"/>
    <n v="0"/>
    <n v="389"/>
    <n v="0"/>
    <x v="1"/>
    <n v="0"/>
    <n v="0"/>
  </r>
  <r>
    <x v="2"/>
    <x v="2"/>
    <x v="13"/>
    <n v="0"/>
    <n v="390"/>
    <n v="0"/>
    <x v="1"/>
    <n v="0"/>
    <n v="0"/>
  </r>
  <r>
    <x v="2"/>
    <x v="2"/>
    <x v="13"/>
    <n v="0"/>
    <n v="391"/>
    <n v="0"/>
    <x v="1"/>
    <n v="0"/>
    <n v="0"/>
  </r>
  <r>
    <x v="2"/>
    <x v="2"/>
    <x v="13"/>
    <n v="0"/>
    <n v="392"/>
    <n v="0"/>
    <x v="1"/>
    <n v="0"/>
    <n v="0"/>
  </r>
  <r>
    <x v="2"/>
    <x v="2"/>
    <x v="13"/>
    <n v="0"/>
    <n v="393"/>
    <n v="0"/>
    <x v="1"/>
    <n v="0"/>
    <n v="0"/>
  </r>
  <r>
    <x v="2"/>
    <x v="2"/>
    <x v="13"/>
    <n v="0"/>
    <n v="394"/>
    <n v="0"/>
    <x v="1"/>
    <n v="0"/>
    <n v="0"/>
  </r>
  <r>
    <x v="2"/>
    <x v="2"/>
    <x v="13"/>
    <n v="0"/>
    <n v="395"/>
    <n v="0"/>
    <x v="1"/>
    <n v="0"/>
    <n v="0"/>
  </r>
  <r>
    <x v="2"/>
    <x v="2"/>
    <x v="13"/>
    <n v="0"/>
    <n v="396"/>
    <n v="0"/>
    <x v="1"/>
    <n v="0"/>
    <n v="0"/>
  </r>
  <r>
    <x v="2"/>
    <x v="2"/>
    <x v="13"/>
    <n v="0"/>
    <n v="397"/>
    <n v="0"/>
    <x v="1"/>
    <n v="0"/>
    <n v="0"/>
  </r>
  <r>
    <x v="2"/>
    <x v="2"/>
    <x v="13"/>
    <n v="0"/>
    <n v="398"/>
    <n v="0"/>
    <x v="1"/>
    <n v="0"/>
    <n v="0"/>
  </r>
  <r>
    <x v="2"/>
    <x v="2"/>
    <x v="13"/>
    <n v="0"/>
    <n v="399"/>
    <n v="0"/>
    <x v="1"/>
    <n v="0"/>
    <n v="0"/>
  </r>
  <r>
    <x v="2"/>
    <x v="2"/>
    <x v="13"/>
    <n v="0"/>
    <n v="400"/>
    <n v="0"/>
    <x v="1"/>
    <n v="0"/>
    <n v="0"/>
  </r>
  <r>
    <x v="2"/>
    <x v="2"/>
    <x v="13"/>
    <n v="0"/>
    <n v="401"/>
    <n v="0"/>
    <x v="1"/>
    <n v="0"/>
    <n v="0"/>
  </r>
  <r>
    <x v="2"/>
    <x v="2"/>
    <x v="13"/>
    <n v="0"/>
    <n v="402"/>
    <n v="0"/>
    <x v="1"/>
    <n v="0"/>
    <n v="0"/>
  </r>
  <r>
    <x v="2"/>
    <x v="2"/>
    <x v="13"/>
    <n v="0"/>
    <n v="403"/>
    <n v="0"/>
    <x v="1"/>
    <n v="0"/>
    <n v="0"/>
  </r>
  <r>
    <x v="2"/>
    <x v="2"/>
    <x v="13"/>
    <n v="0"/>
    <n v="404"/>
    <n v="0"/>
    <x v="1"/>
    <n v="0"/>
    <n v="0"/>
  </r>
  <r>
    <x v="2"/>
    <x v="2"/>
    <x v="13"/>
    <n v="0"/>
    <n v="405"/>
    <n v="0"/>
    <x v="1"/>
    <n v="0"/>
    <n v="0"/>
  </r>
  <r>
    <x v="2"/>
    <x v="2"/>
    <x v="13"/>
    <n v="0"/>
    <n v="406"/>
    <n v="0"/>
    <x v="1"/>
    <n v="0"/>
    <n v="0"/>
  </r>
  <r>
    <x v="2"/>
    <x v="2"/>
    <x v="13"/>
    <n v="0"/>
    <n v="407"/>
    <n v="0"/>
    <x v="1"/>
    <n v="0"/>
    <n v="0"/>
  </r>
  <r>
    <x v="2"/>
    <x v="2"/>
    <x v="13"/>
    <n v="0"/>
    <n v="408"/>
    <n v="0"/>
    <x v="1"/>
    <n v="0"/>
    <n v="0"/>
  </r>
  <r>
    <x v="2"/>
    <x v="2"/>
    <x v="13"/>
    <n v="0"/>
    <n v="409"/>
    <n v="0"/>
    <x v="1"/>
    <n v="0"/>
    <n v="0"/>
  </r>
  <r>
    <x v="2"/>
    <x v="2"/>
    <x v="13"/>
    <n v="0"/>
    <n v="410"/>
    <n v="0"/>
    <x v="1"/>
    <n v="0"/>
    <n v="0"/>
  </r>
  <r>
    <x v="2"/>
    <x v="2"/>
    <x v="13"/>
    <n v="0"/>
    <n v="411"/>
    <n v="0"/>
    <x v="1"/>
    <n v="0"/>
    <n v="0"/>
  </r>
  <r>
    <x v="2"/>
    <x v="2"/>
    <x v="13"/>
    <n v="0"/>
    <n v="412"/>
    <n v="0"/>
    <x v="1"/>
    <n v="0"/>
    <n v="0"/>
  </r>
  <r>
    <x v="2"/>
    <x v="2"/>
    <x v="13"/>
    <n v="0"/>
    <n v="413"/>
    <n v="0"/>
    <x v="1"/>
    <n v="0"/>
    <n v="0"/>
  </r>
  <r>
    <x v="2"/>
    <x v="2"/>
    <x v="13"/>
    <n v="0"/>
    <n v="414"/>
    <n v="0"/>
    <x v="1"/>
    <n v="0"/>
    <n v="0"/>
  </r>
  <r>
    <x v="2"/>
    <x v="2"/>
    <x v="13"/>
    <n v="0"/>
    <n v="415"/>
    <n v="0"/>
    <x v="1"/>
    <n v="0"/>
    <n v="0"/>
  </r>
  <r>
    <x v="2"/>
    <x v="2"/>
    <x v="13"/>
    <n v="0"/>
    <n v="416"/>
    <n v="0"/>
    <x v="1"/>
    <n v="0"/>
    <n v="0"/>
  </r>
  <r>
    <x v="2"/>
    <x v="2"/>
    <x v="13"/>
    <n v="0"/>
    <n v="417"/>
    <n v="0"/>
    <x v="1"/>
    <n v="0"/>
    <n v="0"/>
  </r>
  <r>
    <x v="2"/>
    <x v="2"/>
    <x v="13"/>
    <n v="0"/>
    <n v="418"/>
    <n v="0"/>
    <x v="1"/>
    <n v="0"/>
    <n v="0"/>
  </r>
  <r>
    <x v="2"/>
    <x v="2"/>
    <x v="13"/>
    <n v="0"/>
    <n v="419"/>
    <n v="0"/>
    <x v="1"/>
    <n v="0"/>
    <n v="0"/>
  </r>
  <r>
    <x v="2"/>
    <x v="2"/>
    <x v="13"/>
    <n v="0"/>
    <n v="420"/>
    <n v="0"/>
    <x v="1"/>
    <n v="0"/>
    <n v="0"/>
  </r>
  <r>
    <x v="2"/>
    <x v="2"/>
    <x v="13"/>
    <n v="0"/>
    <n v="421"/>
    <n v="0"/>
    <x v="1"/>
    <n v="0"/>
    <n v="0"/>
  </r>
  <r>
    <x v="2"/>
    <x v="2"/>
    <x v="13"/>
    <n v="0"/>
    <n v="422"/>
    <n v="0"/>
    <x v="1"/>
    <n v="0"/>
    <n v="0"/>
  </r>
  <r>
    <x v="2"/>
    <x v="2"/>
    <x v="13"/>
    <n v="0"/>
    <n v="423"/>
    <n v="0"/>
    <x v="1"/>
    <n v="0"/>
    <n v="0"/>
  </r>
  <r>
    <x v="2"/>
    <x v="2"/>
    <x v="13"/>
    <n v="0"/>
    <n v="424"/>
    <n v="0"/>
    <x v="1"/>
    <n v="0"/>
    <n v="0"/>
  </r>
  <r>
    <x v="2"/>
    <x v="2"/>
    <x v="13"/>
    <n v="0"/>
    <n v="425"/>
    <n v="0"/>
    <x v="1"/>
    <n v="0"/>
    <n v="0"/>
  </r>
  <r>
    <x v="2"/>
    <x v="2"/>
    <x v="13"/>
    <n v="0"/>
    <n v="426"/>
    <n v="0"/>
    <x v="1"/>
    <n v="0"/>
    <n v="0"/>
  </r>
  <r>
    <x v="2"/>
    <x v="2"/>
    <x v="13"/>
    <n v="0"/>
    <n v="427"/>
    <n v="0"/>
    <x v="1"/>
    <n v="0"/>
    <n v="0"/>
  </r>
  <r>
    <x v="2"/>
    <x v="2"/>
    <x v="13"/>
    <n v="0"/>
    <n v="428"/>
    <n v="0"/>
    <x v="1"/>
    <n v="0"/>
    <n v="0"/>
  </r>
  <r>
    <x v="2"/>
    <x v="2"/>
    <x v="13"/>
    <n v="0"/>
    <n v="429"/>
    <n v="0"/>
    <x v="1"/>
    <n v="0"/>
    <n v="0"/>
  </r>
  <r>
    <x v="2"/>
    <x v="2"/>
    <x v="13"/>
    <n v="0"/>
    <n v="430"/>
    <n v="0"/>
    <x v="1"/>
    <n v="0"/>
    <n v="0"/>
  </r>
  <r>
    <x v="2"/>
    <x v="2"/>
    <x v="13"/>
    <n v="0"/>
    <n v="431"/>
    <n v="0"/>
    <x v="1"/>
    <n v="0"/>
    <n v="0"/>
  </r>
  <r>
    <x v="2"/>
    <x v="2"/>
    <x v="13"/>
    <n v="0"/>
    <n v="432"/>
    <n v="0"/>
    <x v="1"/>
    <n v="0"/>
    <n v="0"/>
  </r>
  <r>
    <x v="2"/>
    <x v="2"/>
    <x v="13"/>
    <n v="0"/>
    <n v="433"/>
    <n v="0"/>
    <x v="1"/>
    <n v="0"/>
    <n v="0"/>
  </r>
  <r>
    <x v="2"/>
    <x v="2"/>
    <x v="13"/>
    <n v="0"/>
    <n v="434"/>
    <n v="0"/>
    <x v="1"/>
    <n v="0"/>
    <n v="0"/>
  </r>
  <r>
    <x v="2"/>
    <x v="2"/>
    <x v="13"/>
    <n v="0"/>
    <n v="435"/>
    <n v="0"/>
    <x v="1"/>
    <n v="0"/>
    <n v="0"/>
  </r>
  <r>
    <x v="2"/>
    <x v="2"/>
    <x v="13"/>
    <n v="0"/>
    <n v="436"/>
    <n v="0"/>
    <x v="1"/>
    <n v="0"/>
    <n v="0"/>
  </r>
  <r>
    <x v="2"/>
    <x v="2"/>
    <x v="13"/>
    <n v="0"/>
    <n v="437"/>
    <n v="0"/>
    <x v="1"/>
    <n v="0"/>
    <n v="0"/>
  </r>
  <r>
    <x v="2"/>
    <x v="2"/>
    <x v="13"/>
    <n v="0"/>
    <n v="438"/>
    <n v="0"/>
    <x v="1"/>
    <n v="0"/>
    <n v="0"/>
  </r>
  <r>
    <x v="2"/>
    <x v="2"/>
    <x v="13"/>
    <n v="0"/>
    <n v="439"/>
    <n v="0"/>
    <x v="1"/>
    <n v="0"/>
    <n v="0"/>
  </r>
  <r>
    <x v="2"/>
    <x v="2"/>
    <x v="13"/>
    <n v="0"/>
    <n v="440"/>
    <n v="0"/>
    <x v="1"/>
    <n v="0"/>
    <n v="0"/>
  </r>
  <r>
    <x v="2"/>
    <x v="2"/>
    <x v="13"/>
    <n v="0"/>
    <n v="441"/>
    <n v="0"/>
    <x v="1"/>
    <n v="0"/>
    <n v="0"/>
  </r>
  <r>
    <x v="2"/>
    <x v="2"/>
    <x v="13"/>
    <n v="0"/>
    <n v="442"/>
    <n v="0"/>
    <x v="1"/>
    <n v="0"/>
    <n v="0"/>
  </r>
  <r>
    <x v="2"/>
    <x v="2"/>
    <x v="13"/>
    <n v="0"/>
    <n v="443"/>
    <n v="0"/>
    <x v="1"/>
    <n v="0"/>
    <n v="0"/>
  </r>
  <r>
    <x v="2"/>
    <x v="2"/>
    <x v="13"/>
    <n v="0"/>
    <n v="444"/>
    <n v="0"/>
    <x v="1"/>
    <n v="0"/>
    <n v="0"/>
  </r>
  <r>
    <x v="2"/>
    <x v="2"/>
    <x v="13"/>
    <n v="0"/>
    <n v="445"/>
    <n v="0"/>
    <x v="1"/>
    <n v="0"/>
    <n v="0"/>
  </r>
  <r>
    <x v="2"/>
    <x v="2"/>
    <x v="13"/>
    <n v="0"/>
    <n v="446"/>
    <n v="0"/>
    <x v="1"/>
    <n v="0"/>
    <n v="0"/>
  </r>
  <r>
    <x v="2"/>
    <x v="2"/>
    <x v="13"/>
    <n v="0"/>
    <n v="447"/>
    <n v="0"/>
    <x v="1"/>
    <n v="0"/>
    <n v="0"/>
  </r>
  <r>
    <x v="2"/>
    <x v="2"/>
    <x v="13"/>
    <n v="0"/>
    <n v="448"/>
    <n v="0"/>
    <x v="1"/>
    <n v="0"/>
    <n v="0"/>
  </r>
  <r>
    <x v="2"/>
    <x v="2"/>
    <x v="13"/>
    <n v="0"/>
    <n v="449"/>
    <n v="0"/>
    <x v="1"/>
    <n v="0"/>
    <n v="0"/>
  </r>
  <r>
    <x v="2"/>
    <x v="2"/>
    <x v="13"/>
    <n v="0"/>
    <n v="450"/>
    <n v="0"/>
    <x v="1"/>
    <n v="0"/>
    <n v="0"/>
  </r>
  <r>
    <x v="2"/>
    <x v="2"/>
    <x v="13"/>
    <n v="0"/>
    <n v="451"/>
    <n v="0"/>
    <x v="1"/>
    <n v="0"/>
    <n v="0"/>
  </r>
  <r>
    <x v="2"/>
    <x v="2"/>
    <x v="13"/>
    <n v="0"/>
    <n v="452"/>
    <n v="0"/>
    <x v="1"/>
    <n v="0"/>
    <n v="0"/>
  </r>
  <r>
    <x v="2"/>
    <x v="2"/>
    <x v="13"/>
    <n v="0"/>
    <n v="453"/>
    <n v="0"/>
    <x v="1"/>
    <n v="0"/>
    <n v="0"/>
  </r>
  <r>
    <x v="2"/>
    <x v="2"/>
    <x v="13"/>
    <n v="0"/>
    <n v="454"/>
    <n v="0"/>
    <x v="1"/>
    <n v="0"/>
    <n v="0"/>
  </r>
  <r>
    <x v="2"/>
    <x v="2"/>
    <x v="13"/>
    <n v="0"/>
    <n v="455"/>
    <n v="0"/>
    <x v="1"/>
    <n v="0"/>
    <n v="0"/>
  </r>
  <r>
    <x v="2"/>
    <x v="2"/>
    <x v="13"/>
    <n v="0"/>
    <n v="456"/>
    <n v="0"/>
    <x v="1"/>
    <n v="0"/>
    <n v="0"/>
  </r>
  <r>
    <x v="2"/>
    <x v="2"/>
    <x v="13"/>
    <n v="0"/>
    <n v="457"/>
    <n v="0"/>
    <x v="1"/>
    <n v="0"/>
    <n v="0"/>
  </r>
  <r>
    <x v="2"/>
    <x v="2"/>
    <x v="13"/>
    <n v="0"/>
    <n v="458"/>
    <n v="0"/>
    <x v="1"/>
    <n v="0"/>
    <n v="0"/>
  </r>
  <r>
    <x v="2"/>
    <x v="2"/>
    <x v="13"/>
    <n v="0"/>
    <n v="459"/>
    <n v="0"/>
    <x v="1"/>
    <n v="0"/>
    <n v="0"/>
  </r>
  <r>
    <x v="2"/>
    <x v="2"/>
    <x v="13"/>
    <n v="0"/>
    <n v="460"/>
    <n v="0"/>
    <x v="1"/>
    <n v="0"/>
    <n v="0"/>
  </r>
  <r>
    <x v="2"/>
    <x v="2"/>
    <x v="13"/>
    <n v="0"/>
    <n v="461"/>
    <n v="0"/>
    <x v="1"/>
    <n v="0"/>
    <n v="0"/>
  </r>
  <r>
    <x v="2"/>
    <x v="2"/>
    <x v="13"/>
    <n v="0"/>
    <n v="462"/>
    <n v="0"/>
    <x v="1"/>
    <n v="0"/>
    <n v="0"/>
  </r>
  <r>
    <x v="2"/>
    <x v="2"/>
    <x v="13"/>
    <n v="0"/>
    <n v="463"/>
    <n v="0"/>
    <x v="1"/>
    <n v="0"/>
    <n v="0"/>
  </r>
  <r>
    <x v="2"/>
    <x v="2"/>
    <x v="13"/>
    <n v="0"/>
    <n v="464"/>
    <n v="0"/>
    <x v="1"/>
    <n v="0"/>
    <n v="0"/>
  </r>
  <r>
    <x v="2"/>
    <x v="2"/>
    <x v="13"/>
    <n v="0"/>
    <n v="465"/>
    <n v="0"/>
    <x v="1"/>
    <n v="0"/>
    <n v="0"/>
  </r>
  <r>
    <x v="2"/>
    <x v="2"/>
    <x v="13"/>
    <n v="0"/>
    <n v="466"/>
    <n v="0"/>
    <x v="1"/>
    <n v="0"/>
    <n v="0"/>
  </r>
  <r>
    <x v="2"/>
    <x v="2"/>
    <x v="13"/>
    <n v="0"/>
    <n v="467"/>
    <n v="0"/>
    <x v="1"/>
    <n v="0"/>
    <n v="0"/>
  </r>
  <r>
    <x v="2"/>
    <x v="2"/>
    <x v="13"/>
    <n v="0"/>
    <n v="468"/>
    <n v="0"/>
    <x v="1"/>
    <n v="0"/>
    <n v="0"/>
  </r>
  <r>
    <x v="2"/>
    <x v="2"/>
    <x v="13"/>
    <n v="0"/>
    <n v="469"/>
    <n v="0"/>
    <x v="1"/>
    <n v="0"/>
    <n v="0"/>
  </r>
  <r>
    <x v="2"/>
    <x v="2"/>
    <x v="13"/>
    <n v="0"/>
    <n v="470"/>
    <n v="0"/>
    <x v="1"/>
    <n v="0"/>
    <n v="0"/>
  </r>
  <r>
    <x v="2"/>
    <x v="2"/>
    <x v="13"/>
    <n v="0"/>
    <n v="471"/>
    <n v="0"/>
    <x v="1"/>
    <n v="0"/>
    <n v="0"/>
  </r>
  <r>
    <x v="2"/>
    <x v="2"/>
    <x v="13"/>
    <n v="0"/>
    <n v="472"/>
    <n v="0"/>
    <x v="1"/>
    <n v="0"/>
    <n v="0"/>
  </r>
  <r>
    <x v="2"/>
    <x v="2"/>
    <x v="13"/>
    <n v="0"/>
    <n v="473"/>
    <n v="0"/>
    <x v="1"/>
    <n v="0"/>
    <n v="0"/>
  </r>
  <r>
    <x v="2"/>
    <x v="2"/>
    <x v="13"/>
    <n v="0"/>
    <n v="474"/>
    <n v="0"/>
    <x v="1"/>
    <n v="0"/>
    <n v="0"/>
  </r>
  <r>
    <x v="2"/>
    <x v="2"/>
    <x v="13"/>
    <n v="0"/>
    <n v="475"/>
    <n v="0"/>
    <x v="1"/>
    <n v="0"/>
    <n v="0"/>
  </r>
  <r>
    <x v="2"/>
    <x v="2"/>
    <x v="13"/>
    <n v="0"/>
    <n v="476"/>
    <n v="0"/>
    <x v="1"/>
    <n v="0"/>
    <n v="0"/>
  </r>
  <r>
    <x v="2"/>
    <x v="2"/>
    <x v="13"/>
    <n v="0"/>
    <n v="477"/>
    <n v="0"/>
    <x v="1"/>
    <n v="0"/>
    <n v="0"/>
  </r>
  <r>
    <x v="2"/>
    <x v="2"/>
    <x v="13"/>
    <n v="0"/>
    <n v="478"/>
    <n v="0"/>
    <x v="1"/>
    <n v="0"/>
    <n v="0"/>
  </r>
  <r>
    <x v="2"/>
    <x v="2"/>
    <x v="13"/>
    <n v="0"/>
    <n v="479"/>
    <n v="0"/>
    <x v="1"/>
    <n v="0"/>
    <n v="0"/>
  </r>
  <r>
    <x v="2"/>
    <x v="2"/>
    <x v="13"/>
    <n v="0"/>
    <n v="480"/>
    <n v="0"/>
    <x v="1"/>
    <n v="0"/>
    <n v="0"/>
  </r>
  <r>
    <x v="2"/>
    <x v="2"/>
    <x v="13"/>
    <n v="0"/>
    <n v="481"/>
    <n v="0"/>
    <x v="1"/>
    <n v="0"/>
    <n v="0"/>
  </r>
  <r>
    <x v="2"/>
    <x v="2"/>
    <x v="13"/>
    <n v="0"/>
    <n v="482"/>
    <n v="0"/>
    <x v="1"/>
    <n v="0"/>
    <n v="0"/>
  </r>
  <r>
    <x v="2"/>
    <x v="2"/>
    <x v="13"/>
    <n v="0"/>
    <n v="483"/>
    <n v="0"/>
    <x v="1"/>
    <n v="0"/>
    <n v="0"/>
  </r>
  <r>
    <x v="2"/>
    <x v="2"/>
    <x v="13"/>
    <n v="0"/>
    <n v="484"/>
    <n v="0"/>
    <x v="1"/>
    <n v="0"/>
    <n v="0"/>
  </r>
  <r>
    <x v="2"/>
    <x v="2"/>
    <x v="13"/>
    <n v="0"/>
    <n v="485"/>
    <n v="0"/>
    <x v="1"/>
    <n v="0"/>
    <n v="0"/>
  </r>
  <r>
    <x v="2"/>
    <x v="2"/>
    <x v="13"/>
    <n v="0"/>
    <n v="486"/>
    <n v="0"/>
    <x v="1"/>
    <n v="0"/>
    <n v="0"/>
  </r>
  <r>
    <x v="2"/>
    <x v="2"/>
    <x v="13"/>
    <n v="0"/>
    <n v="487"/>
    <n v="0"/>
    <x v="1"/>
    <n v="0"/>
    <n v="0"/>
  </r>
  <r>
    <x v="2"/>
    <x v="2"/>
    <x v="13"/>
    <n v="0"/>
    <n v="488"/>
    <n v="0"/>
    <x v="1"/>
    <n v="0"/>
    <n v="0"/>
  </r>
  <r>
    <x v="2"/>
    <x v="2"/>
    <x v="13"/>
    <n v="0"/>
    <n v="489"/>
    <n v="0"/>
    <x v="1"/>
    <n v="0"/>
    <n v="0"/>
  </r>
  <r>
    <x v="2"/>
    <x v="2"/>
    <x v="13"/>
    <n v="0"/>
    <n v="490"/>
    <n v="0"/>
    <x v="1"/>
    <n v="0"/>
    <n v="0"/>
  </r>
  <r>
    <x v="2"/>
    <x v="2"/>
    <x v="13"/>
    <n v="0"/>
    <n v="491"/>
    <n v="0"/>
    <x v="1"/>
    <n v="0"/>
    <n v="0"/>
  </r>
  <r>
    <x v="2"/>
    <x v="2"/>
    <x v="13"/>
    <n v="0"/>
    <n v="492"/>
    <n v="0"/>
    <x v="1"/>
    <n v="0"/>
    <n v="0"/>
  </r>
  <r>
    <x v="2"/>
    <x v="2"/>
    <x v="13"/>
    <n v="0"/>
    <n v="493"/>
    <n v="0"/>
    <x v="1"/>
    <n v="0"/>
    <n v="0"/>
  </r>
  <r>
    <x v="2"/>
    <x v="2"/>
    <x v="13"/>
    <n v="0"/>
    <n v="494"/>
    <n v="0"/>
    <x v="1"/>
    <n v="0"/>
    <n v="0"/>
  </r>
  <r>
    <x v="2"/>
    <x v="2"/>
    <x v="13"/>
    <n v="0"/>
    <n v="495"/>
    <n v="0"/>
    <x v="1"/>
    <n v="0"/>
    <n v="0"/>
  </r>
  <r>
    <x v="2"/>
    <x v="2"/>
    <x v="13"/>
    <n v="0"/>
    <n v="496"/>
    <n v="0"/>
    <x v="1"/>
    <n v="0"/>
    <n v="0"/>
  </r>
  <r>
    <x v="2"/>
    <x v="2"/>
    <x v="13"/>
    <n v="0"/>
    <n v="497"/>
    <n v="0"/>
    <x v="1"/>
    <n v="0"/>
    <n v="0"/>
  </r>
  <r>
    <x v="2"/>
    <x v="2"/>
    <x v="13"/>
    <n v="0"/>
    <n v="498"/>
    <n v="0"/>
    <x v="1"/>
    <n v="0"/>
    <n v="0"/>
  </r>
  <r>
    <x v="2"/>
    <x v="2"/>
    <x v="13"/>
    <n v="0"/>
    <n v="499"/>
    <n v="0"/>
    <x v="1"/>
    <n v="0"/>
    <n v="0"/>
  </r>
  <r>
    <x v="2"/>
    <x v="2"/>
    <x v="13"/>
    <n v="0"/>
    <n v="500"/>
    <n v="0"/>
    <x v="1"/>
    <n v="0"/>
    <n v="0"/>
  </r>
  <r>
    <x v="2"/>
    <x v="2"/>
    <x v="13"/>
    <n v="0"/>
    <n v="501"/>
    <n v="0"/>
    <x v="1"/>
    <n v="0"/>
    <n v="0"/>
  </r>
  <r>
    <x v="2"/>
    <x v="2"/>
    <x v="13"/>
    <n v="0"/>
    <n v="502"/>
    <n v="0"/>
    <x v="1"/>
    <n v="0"/>
    <n v="0"/>
  </r>
  <r>
    <x v="2"/>
    <x v="2"/>
    <x v="13"/>
    <n v="0"/>
    <n v="503"/>
    <n v="0"/>
    <x v="1"/>
    <n v="0"/>
    <n v="0"/>
  </r>
  <r>
    <x v="2"/>
    <x v="2"/>
    <x v="13"/>
    <n v="0"/>
    <n v="504"/>
    <n v="0"/>
    <x v="1"/>
    <n v="0"/>
    <n v="0"/>
  </r>
  <r>
    <x v="2"/>
    <x v="2"/>
    <x v="13"/>
    <n v="0"/>
    <n v="505"/>
    <n v="0"/>
    <x v="1"/>
    <n v="0"/>
    <n v="0"/>
  </r>
  <r>
    <x v="2"/>
    <x v="2"/>
    <x v="13"/>
    <n v="0"/>
    <n v="506"/>
    <n v="0"/>
    <x v="1"/>
    <n v="0"/>
    <n v="0"/>
  </r>
  <r>
    <x v="2"/>
    <x v="2"/>
    <x v="13"/>
    <n v="0"/>
    <n v="507"/>
    <n v="0"/>
    <x v="1"/>
    <n v="0"/>
    <n v="0"/>
  </r>
  <r>
    <x v="2"/>
    <x v="2"/>
    <x v="13"/>
    <n v="0"/>
    <n v="508"/>
    <n v="0"/>
    <x v="1"/>
    <n v="0"/>
    <n v="0"/>
  </r>
  <r>
    <x v="2"/>
    <x v="2"/>
    <x v="13"/>
    <n v="0"/>
    <n v="509"/>
    <n v="0"/>
    <x v="1"/>
    <n v="0"/>
    <n v="0"/>
  </r>
  <r>
    <x v="2"/>
    <x v="2"/>
    <x v="13"/>
    <n v="0"/>
    <n v="510"/>
    <n v="0"/>
    <x v="1"/>
    <n v="0"/>
    <n v="0"/>
  </r>
  <r>
    <x v="2"/>
    <x v="2"/>
    <x v="13"/>
    <n v="0"/>
    <n v="511"/>
    <n v="0"/>
    <x v="1"/>
    <n v="0"/>
    <n v="0"/>
  </r>
  <r>
    <x v="2"/>
    <x v="2"/>
    <x v="13"/>
    <n v="0"/>
    <n v="512"/>
    <n v="0"/>
    <x v="1"/>
    <n v="0"/>
    <n v="0"/>
  </r>
  <r>
    <x v="2"/>
    <x v="2"/>
    <x v="13"/>
    <n v="0"/>
    <n v="513"/>
    <n v="0"/>
    <x v="1"/>
    <n v="0"/>
    <n v="0"/>
  </r>
  <r>
    <x v="2"/>
    <x v="2"/>
    <x v="13"/>
    <n v="0"/>
    <n v="514"/>
    <n v="0"/>
    <x v="1"/>
    <n v="0"/>
    <n v="0"/>
  </r>
  <r>
    <x v="2"/>
    <x v="2"/>
    <x v="13"/>
    <n v="0"/>
    <n v="515"/>
    <n v="0"/>
    <x v="1"/>
    <n v="0"/>
    <n v="0"/>
  </r>
  <r>
    <x v="2"/>
    <x v="2"/>
    <x v="13"/>
    <n v="0"/>
    <n v="516"/>
    <n v="0"/>
    <x v="1"/>
    <n v="0"/>
    <n v="0"/>
  </r>
  <r>
    <x v="2"/>
    <x v="2"/>
    <x v="13"/>
    <n v="0"/>
    <n v="517"/>
    <n v="0"/>
    <x v="1"/>
    <n v="0"/>
    <n v="0"/>
  </r>
  <r>
    <x v="2"/>
    <x v="2"/>
    <x v="13"/>
    <n v="0"/>
    <n v="518"/>
    <n v="0"/>
    <x v="1"/>
    <n v="0"/>
    <n v="0"/>
  </r>
  <r>
    <x v="2"/>
    <x v="2"/>
    <x v="13"/>
    <n v="0"/>
    <n v="519"/>
    <n v="0"/>
    <x v="1"/>
    <n v="0"/>
    <n v="0"/>
  </r>
  <r>
    <x v="2"/>
    <x v="2"/>
    <x v="13"/>
    <n v="0"/>
    <n v="520"/>
    <n v="0"/>
    <x v="1"/>
    <n v="0"/>
    <n v="0"/>
  </r>
  <r>
    <x v="2"/>
    <x v="2"/>
    <x v="13"/>
    <n v="0"/>
    <n v="521"/>
    <n v="0"/>
    <x v="1"/>
    <n v="0"/>
    <n v="0"/>
  </r>
  <r>
    <x v="2"/>
    <x v="2"/>
    <x v="13"/>
    <n v="0"/>
    <n v="522"/>
    <n v="0"/>
    <x v="1"/>
    <n v="0"/>
    <n v="0"/>
  </r>
  <r>
    <x v="2"/>
    <x v="2"/>
    <x v="13"/>
    <n v="0"/>
    <n v="523"/>
    <n v="0"/>
    <x v="1"/>
    <n v="0"/>
    <n v="0"/>
  </r>
  <r>
    <x v="2"/>
    <x v="2"/>
    <x v="13"/>
    <n v="0"/>
    <n v="524"/>
    <n v="0"/>
    <x v="1"/>
    <n v="0"/>
    <n v="0"/>
  </r>
  <r>
    <x v="2"/>
    <x v="2"/>
    <x v="13"/>
    <n v="0"/>
    <n v="525"/>
    <n v="0"/>
    <x v="1"/>
    <n v="0"/>
    <n v="0"/>
  </r>
  <r>
    <x v="2"/>
    <x v="2"/>
    <x v="13"/>
    <n v="0"/>
    <n v="526"/>
    <n v="0"/>
    <x v="1"/>
    <n v="0"/>
    <n v="0"/>
  </r>
  <r>
    <x v="2"/>
    <x v="2"/>
    <x v="13"/>
    <n v="0"/>
    <n v="527"/>
    <n v="0"/>
    <x v="1"/>
    <n v="0"/>
    <n v="0"/>
  </r>
  <r>
    <x v="2"/>
    <x v="2"/>
    <x v="13"/>
    <n v="0"/>
    <n v="528"/>
    <n v="0"/>
    <x v="1"/>
    <n v="0"/>
    <n v="0"/>
  </r>
  <r>
    <x v="2"/>
    <x v="2"/>
    <x v="13"/>
    <n v="0"/>
    <n v="529"/>
    <n v="0"/>
    <x v="1"/>
    <n v="0"/>
    <n v="0"/>
  </r>
  <r>
    <x v="2"/>
    <x v="2"/>
    <x v="13"/>
    <n v="0"/>
    <n v="530"/>
    <n v="0"/>
    <x v="1"/>
    <n v="0"/>
    <n v="0"/>
  </r>
  <r>
    <x v="2"/>
    <x v="2"/>
    <x v="13"/>
    <n v="0"/>
    <n v="531"/>
    <n v="0"/>
    <x v="1"/>
    <n v="0"/>
    <n v="0"/>
  </r>
  <r>
    <x v="2"/>
    <x v="2"/>
    <x v="13"/>
    <n v="0"/>
    <n v="532"/>
    <n v="0"/>
    <x v="1"/>
    <n v="0"/>
    <n v="0"/>
  </r>
  <r>
    <x v="2"/>
    <x v="2"/>
    <x v="13"/>
    <n v="0"/>
    <n v="533"/>
    <n v="0"/>
    <x v="1"/>
    <n v="0"/>
    <n v="0"/>
  </r>
  <r>
    <x v="2"/>
    <x v="2"/>
    <x v="13"/>
    <n v="0"/>
    <n v="534"/>
    <n v="0"/>
    <x v="1"/>
    <n v="0"/>
    <n v="0"/>
  </r>
  <r>
    <x v="2"/>
    <x v="2"/>
    <x v="13"/>
    <n v="0"/>
    <n v="535"/>
    <n v="0"/>
    <x v="1"/>
    <n v="0"/>
    <n v="0"/>
  </r>
  <r>
    <x v="2"/>
    <x v="2"/>
    <x v="13"/>
    <n v="0"/>
    <n v="536"/>
    <n v="0"/>
    <x v="1"/>
    <n v="0"/>
    <n v="0"/>
  </r>
  <r>
    <x v="2"/>
    <x v="2"/>
    <x v="13"/>
    <n v="0"/>
    <n v="537"/>
    <n v="0"/>
    <x v="1"/>
    <n v="0"/>
    <n v="0"/>
  </r>
  <r>
    <x v="2"/>
    <x v="2"/>
    <x v="13"/>
    <n v="0"/>
    <n v="538"/>
    <n v="0"/>
    <x v="1"/>
    <n v="0"/>
    <n v="0"/>
  </r>
  <r>
    <x v="2"/>
    <x v="2"/>
    <x v="13"/>
    <n v="0"/>
    <n v="539"/>
    <n v="0"/>
    <x v="1"/>
    <n v="0"/>
    <n v="0"/>
  </r>
  <r>
    <x v="2"/>
    <x v="2"/>
    <x v="13"/>
    <n v="0"/>
    <n v="540"/>
    <n v="0"/>
    <x v="1"/>
    <n v="0"/>
    <n v="0"/>
  </r>
  <r>
    <x v="2"/>
    <x v="2"/>
    <x v="13"/>
    <n v="0"/>
    <n v="541"/>
    <n v="0"/>
    <x v="1"/>
    <n v="0"/>
    <n v="0"/>
  </r>
  <r>
    <x v="2"/>
    <x v="2"/>
    <x v="13"/>
    <n v="0"/>
    <n v="542"/>
    <n v="0"/>
    <x v="1"/>
    <n v="0"/>
    <n v="0"/>
  </r>
  <r>
    <x v="2"/>
    <x v="2"/>
    <x v="13"/>
    <n v="0"/>
    <n v="543"/>
    <n v="0"/>
    <x v="1"/>
    <n v="0"/>
    <n v="0"/>
  </r>
  <r>
    <x v="2"/>
    <x v="2"/>
    <x v="13"/>
    <n v="0"/>
    <n v="544"/>
    <n v="0"/>
    <x v="1"/>
    <n v="0"/>
    <n v="0"/>
  </r>
  <r>
    <x v="2"/>
    <x v="2"/>
    <x v="13"/>
    <n v="0"/>
    <n v="545"/>
    <n v="0"/>
    <x v="1"/>
    <n v="0"/>
    <n v="0"/>
  </r>
  <r>
    <x v="2"/>
    <x v="2"/>
    <x v="13"/>
    <n v="0"/>
    <n v="546"/>
    <n v="0"/>
    <x v="1"/>
    <n v="0"/>
    <n v="0"/>
  </r>
  <r>
    <x v="2"/>
    <x v="2"/>
    <x v="13"/>
    <n v="0"/>
    <n v="547"/>
    <n v="0"/>
    <x v="1"/>
    <n v="0"/>
    <n v="0"/>
  </r>
  <r>
    <x v="2"/>
    <x v="2"/>
    <x v="13"/>
    <n v="0"/>
    <n v="548"/>
    <n v="0"/>
    <x v="1"/>
    <n v="0"/>
    <n v="0"/>
  </r>
  <r>
    <x v="2"/>
    <x v="2"/>
    <x v="13"/>
    <n v="0"/>
    <n v="549"/>
    <n v="0"/>
    <x v="1"/>
    <n v="0"/>
    <n v="0"/>
  </r>
  <r>
    <x v="2"/>
    <x v="2"/>
    <x v="13"/>
    <n v="0"/>
    <n v="550"/>
    <n v="0"/>
    <x v="1"/>
    <n v="0"/>
    <n v="0"/>
  </r>
  <r>
    <x v="2"/>
    <x v="2"/>
    <x v="13"/>
    <n v="0"/>
    <n v="551"/>
    <n v="0"/>
    <x v="1"/>
    <n v="0"/>
    <n v="0"/>
  </r>
  <r>
    <x v="2"/>
    <x v="2"/>
    <x v="13"/>
    <n v="0"/>
    <n v="552"/>
    <n v="0"/>
    <x v="1"/>
    <n v="0"/>
    <n v="0"/>
  </r>
  <r>
    <x v="2"/>
    <x v="2"/>
    <x v="13"/>
    <n v="0"/>
    <n v="553"/>
    <n v="0"/>
    <x v="1"/>
    <n v="0"/>
    <n v="0"/>
  </r>
  <r>
    <x v="2"/>
    <x v="2"/>
    <x v="13"/>
    <n v="0"/>
    <n v="554"/>
    <n v="0"/>
    <x v="1"/>
    <n v="0"/>
    <n v="0"/>
  </r>
  <r>
    <x v="2"/>
    <x v="2"/>
    <x v="13"/>
    <n v="0"/>
    <n v="555"/>
    <n v="0"/>
    <x v="1"/>
    <n v="0"/>
    <n v="0"/>
  </r>
  <r>
    <x v="2"/>
    <x v="2"/>
    <x v="13"/>
    <n v="0"/>
    <n v="556"/>
    <n v="0"/>
    <x v="1"/>
    <n v="0"/>
    <n v="0"/>
  </r>
  <r>
    <x v="2"/>
    <x v="2"/>
    <x v="13"/>
    <n v="0"/>
    <n v="557"/>
    <n v="0"/>
    <x v="1"/>
    <n v="0"/>
    <n v="0"/>
  </r>
  <r>
    <x v="2"/>
    <x v="2"/>
    <x v="13"/>
    <n v="0"/>
    <n v="558"/>
    <n v="0"/>
    <x v="1"/>
    <n v="0"/>
    <n v="0"/>
  </r>
  <r>
    <x v="2"/>
    <x v="2"/>
    <x v="13"/>
    <n v="0"/>
    <n v="559"/>
    <n v="0"/>
    <x v="1"/>
    <n v="0"/>
    <n v="0"/>
  </r>
  <r>
    <x v="2"/>
    <x v="2"/>
    <x v="13"/>
    <n v="0"/>
    <n v="560"/>
    <n v="0"/>
    <x v="1"/>
    <n v="0"/>
    <n v="0"/>
  </r>
  <r>
    <x v="2"/>
    <x v="2"/>
    <x v="13"/>
    <n v="0"/>
    <n v="561"/>
    <n v="0"/>
    <x v="1"/>
    <n v="0"/>
    <n v="0"/>
  </r>
  <r>
    <x v="2"/>
    <x v="2"/>
    <x v="13"/>
    <n v="0"/>
    <n v="562"/>
    <n v="0"/>
    <x v="1"/>
    <n v="0"/>
    <n v="0"/>
  </r>
  <r>
    <x v="2"/>
    <x v="2"/>
    <x v="13"/>
    <n v="0"/>
    <n v="563"/>
    <n v="0"/>
    <x v="1"/>
    <n v="0"/>
    <n v="0"/>
  </r>
  <r>
    <x v="2"/>
    <x v="2"/>
    <x v="13"/>
    <n v="0"/>
    <n v="564"/>
    <n v="0"/>
    <x v="1"/>
    <n v="0"/>
    <n v="0"/>
  </r>
  <r>
    <x v="2"/>
    <x v="2"/>
    <x v="13"/>
    <n v="0"/>
    <n v="565"/>
    <n v="0"/>
    <x v="1"/>
    <n v="0"/>
    <n v="0"/>
  </r>
  <r>
    <x v="2"/>
    <x v="2"/>
    <x v="13"/>
    <n v="0"/>
    <n v="566"/>
    <n v="0"/>
    <x v="1"/>
    <n v="0"/>
    <n v="0"/>
  </r>
  <r>
    <x v="2"/>
    <x v="2"/>
    <x v="13"/>
    <n v="0"/>
    <n v="567"/>
    <n v="0"/>
    <x v="1"/>
    <n v="0"/>
    <n v="0"/>
  </r>
  <r>
    <x v="2"/>
    <x v="2"/>
    <x v="13"/>
    <n v="0"/>
    <n v="568"/>
    <n v="0"/>
    <x v="1"/>
    <n v="0"/>
    <n v="0"/>
  </r>
  <r>
    <x v="2"/>
    <x v="2"/>
    <x v="13"/>
    <n v="0"/>
    <n v="569"/>
    <n v="0"/>
    <x v="1"/>
    <n v="0"/>
    <n v="0"/>
  </r>
  <r>
    <x v="2"/>
    <x v="2"/>
    <x v="13"/>
    <n v="0"/>
    <n v="570"/>
    <n v="0"/>
    <x v="1"/>
    <n v="0"/>
    <n v="0"/>
  </r>
  <r>
    <x v="2"/>
    <x v="2"/>
    <x v="13"/>
    <n v="0"/>
    <n v="571"/>
    <n v="0"/>
    <x v="1"/>
    <n v="0"/>
    <n v="0"/>
  </r>
  <r>
    <x v="2"/>
    <x v="2"/>
    <x v="13"/>
    <n v="0"/>
    <n v="572"/>
    <n v="0"/>
    <x v="1"/>
    <n v="0"/>
    <n v="0"/>
  </r>
  <r>
    <x v="2"/>
    <x v="2"/>
    <x v="13"/>
    <n v="0"/>
    <n v="573"/>
    <n v="0"/>
    <x v="1"/>
    <n v="0"/>
    <n v="0"/>
  </r>
  <r>
    <x v="2"/>
    <x v="2"/>
    <x v="13"/>
    <n v="0"/>
    <n v="574"/>
    <n v="0"/>
    <x v="1"/>
    <n v="0"/>
    <n v="0"/>
  </r>
  <r>
    <x v="2"/>
    <x v="2"/>
    <x v="13"/>
    <n v="0"/>
    <n v="575"/>
    <n v="0"/>
    <x v="1"/>
    <n v="0"/>
    <n v="0"/>
  </r>
  <r>
    <x v="2"/>
    <x v="2"/>
    <x v="13"/>
    <n v="0"/>
    <n v="576"/>
    <n v="0"/>
    <x v="1"/>
    <n v="0"/>
    <n v="0"/>
  </r>
  <r>
    <x v="2"/>
    <x v="2"/>
    <x v="13"/>
    <n v="0"/>
    <n v="577"/>
    <n v="0"/>
    <x v="1"/>
    <n v="0"/>
    <n v="0"/>
  </r>
  <r>
    <x v="2"/>
    <x v="2"/>
    <x v="13"/>
    <n v="0"/>
    <n v="578"/>
    <n v="0"/>
    <x v="1"/>
    <n v="0"/>
    <n v="0"/>
  </r>
  <r>
    <x v="2"/>
    <x v="2"/>
    <x v="13"/>
    <n v="0"/>
    <n v="579"/>
    <n v="0"/>
    <x v="1"/>
    <n v="0"/>
    <n v="0"/>
  </r>
  <r>
    <x v="2"/>
    <x v="2"/>
    <x v="13"/>
    <n v="0"/>
    <n v="580"/>
    <n v="0"/>
    <x v="1"/>
    <n v="0"/>
    <n v="0"/>
  </r>
  <r>
    <x v="2"/>
    <x v="2"/>
    <x v="13"/>
    <n v="0"/>
    <n v="581"/>
    <n v="0"/>
    <x v="1"/>
    <n v="0"/>
    <n v="0"/>
  </r>
  <r>
    <x v="2"/>
    <x v="2"/>
    <x v="13"/>
    <n v="0"/>
    <n v="582"/>
    <n v="0"/>
    <x v="1"/>
    <n v="0"/>
    <n v="0"/>
  </r>
  <r>
    <x v="2"/>
    <x v="2"/>
    <x v="13"/>
    <n v="0"/>
    <n v="583"/>
    <n v="0"/>
    <x v="1"/>
    <n v="0"/>
    <n v="0"/>
  </r>
  <r>
    <x v="2"/>
    <x v="2"/>
    <x v="13"/>
    <n v="0"/>
    <n v="584"/>
    <n v="0"/>
    <x v="1"/>
    <n v="0"/>
    <n v="0"/>
  </r>
  <r>
    <x v="2"/>
    <x v="2"/>
    <x v="13"/>
    <n v="0"/>
    <n v="585"/>
    <n v="0"/>
    <x v="1"/>
    <n v="0"/>
    <n v="0"/>
  </r>
  <r>
    <x v="2"/>
    <x v="2"/>
    <x v="13"/>
    <n v="0"/>
    <n v="586"/>
    <n v="0"/>
    <x v="1"/>
    <n v="0"/>
    <n v="0"/>
  </r>
  <r>
    <x v="2"/>
    <x v="2"/>
    <x v="13"/>
    <n v="0"/>
    <n v="587"/>
    <n v="0"/>
    <x v="1"/>
    <n v="0"/>
    <n v="0"/>
  </r>
  <r>
    <x v="2"/>
    <x v="2"/>
    <x v="13"/>
    <n v="0"/>
    <n v="588"/>
    <n v="0"/>
    <x v="1"/>
    <n v="0"/>
    <n v="0"/>
  </r>
  <r>
    <x v="2"/>
    <x v="2"/>
    <x v="13"/>
    <n v="0"/>
    <n v="589"/>
    <n v="0"/>
    <x v="1"/>
    <n v="0"/>
    <n v="0"/>
  </r>
  <r>
    <x v="2"/>
    <x v="2"/>
    <x v="13"/>
    <n v="0"/>
    <n v="590"/>
    <n v="0"/>
    <x v="1"/>
    <n v="0"/>
    <n v="0"/>
  </r>
  <r>
    <x v="2"/>
    <x v="2"/>
    <x v="13"/>
    <n v="0"/>
    <n v="591"/>
    <n v="0"/>
    <x v="1"/>
    <n v="0"/>
    <n v="0"/>
  </r>
  <r>
    <x v="2"/>
    <x v="2"/>
    <x v="13"/>
    <n v="0"/>
    <n v="592"/>
    <n v="0"/>
    <x v="1"/>
    <n v="0"/>
    <n v="0"/>
  </r>
  <r>
    <x v="2"/>
    <x v="2"/>
    <x v="13"/>
    <n v="0"/>
    <n v="593"/>
    <n v="0"/>
    <x v="1"/>
    <n v="0"/>
    <n v="0"/>
  </r>
  <r>
    <x v="2"/>
    <x v="2"/>
    <x v="13"/>
    <n v="0"/>
    <n v="594"/>
    <n v="0"/>
    <x v="1"/>
    <n v="0"/>
    <n v="0"/>
  </r>
  <r>
    <x v="2"/>
    <x v="2"/>
    <x v="13"/>
    <n v="0"/>
    <n v="595"/>
    <n v="0"/>
    <x v="1"/>
    <n v="0"/>
    <n v="0"/>
  </r>
  <r>
    <x v="2"/>
    <x v="2"/>
    <x v="13"/>
    <n v="0"/>
    <n v="596"/>
    <n v="0"/>
    <x v="1"/>
    <n v="0"/>
    <n v="0"/>
  </r>
  <r>
    <x v="2"/>
    <x v="2"/>
    <x v="13"/>
    <n v="0"/>
    <n v="597"/>
    <n v="0"/>
    <x v="1"/>
    <n v="0"/>
    <n v="0"/>
  </r>
  <r>
    <x v="2"/>
    <x v="2"/>
    <x v="13"/>
    <n v="0"/>
    <n v="598"/>
    <n v="0"/>
    <x v="1"/>
    <n v="0"/>
    <n v="0"/>
  </r>
  <r>
    <x v="2"/>
    <x v="2"/>
    <x v="13"/>
    <n v="0"/>
    <n v="599"/>
    <n v="0"/>
    <x v="1"/>
    <n v="0"/>
    <n v="0"/>
  </r>
  <r>
    <x v="2"/>
    <x v="2"/>
    <x v="13"/>
    <n v="0"/>
    <n v="600"/>
    <n v="0"/>
    <x v="1"/>
    <n v="0"/>
    <n v="0"/>
  </r>
  <r>
    <x v="2"/>
    <x v="2"/>
    <x v="13"/>
    <n v="0"/>
    <n v="601"/>
    <n v="0"/>
    <x v="1"/>
    <n v="0"/>
    <n v="0"/>
  </r>
  <r>
    <x v="2"/>
    <x v="2"/>
    <x v="13"/>
    <n v="0"/>
    <n v="602"/>
    <n v="0"/>
    <x v="1"/>
    <n v="0"/>
    <n v="0"/>
  </r>
  <r>
    <x v="2"/>
    <x v="2"/>
    <x v="13"/>
    <n v="0"/>
    <n v="603"/>
    <n v="0"/>
    <x v="1"/>
    <n v="0"/>
    <n v="0"/>
  </r>
  <r>
    <x v="2"/>
    <x v="2"/>
    <x v="13"/>
    <n v="0"/>
    <n v="604"/>
    <n v="0"/>
    <x v="1"/>
    <n v="0"/>
    <n v="0"/>
  </r>
  <r>
    <x v="2"/>
    <x v="2"/>
    <x v="13"/>
    <n v="0"/>
    <n v="605"/>
    <n v="0"/>
    <x v="1"/>
    <n v="0"/>
    <n v="0"/>
  </r>
  <r>
    <x v="2"/>
    <x v="2"/>
    <x v="13"/>
    <n v="0"/>
    <n v="606"/>
    <n v="0"/>
    <x v="1"/>
    <n v="0"/>
    <n v="0"/>
  </r>
  <r>
    <x v="2"/>
    <x v="2"/>
    <x v="13"/>
    <n v="0"/>
    <n v="607"/>
    <n v="0"/>
    <x v="1"/>
    <n v="0"/>
    <n v="0"/>
  </r>
  <r>
    <x v="2"/>
    <x v="2"/>
    <x v="13"/>
    <n v="0"/>
    <n v="608"/>
    <n v="0"/>
    <x v="1"/>
    <n v="0"/>
    <n v="0"/>
  </r>
  <r>
    <x v="2"/>
    <x v="2"/>
    <x v="13"/>
    <n v="0"/>
    <n v="609"/>
    <n v="0"/>
    <x v="1"/>
    <n v="0"/>
    <n v="0"/>
  </r>
  <r>
    <x v="2"/>
    <x v="2"/>
    <x v="13"/>
    <n v="0"/>
    <n v="610"/>
    <n v="0"/>
    <x v="1"/>
    <n v="0"/>
    <n v="0"/>
  </r>
  <r>
    <x v="2"/>
    <x v="2"/>
    <x v="13"/>
    <n v="0"/>
    <n v="611"/>
    <n v="0"/>
    <x v="1"/>
    <n v="0"/>
    <n v="0"/>
  </r>
  <r>
    <x v="2"/>
    <x v="2"/>
    <x v="13"/>
    <n v="0"/>
    <n v="612"/>
    <n v="0"/>
    <x v="1"/>
    <n v="0"/>
    <n v="0"/>
  </r>
  <r>
    <x v="2"/>
    <x v="2"/>
    <x v="13"/>
    <n v="0"/>
    <n v="613"/>
    <n v="0"/>
    <x v="1"/>
    <n v="0"/>
    <n v="0"/>
  </r>
  <r>
    <x v="2"/>
    <x v="2"/>
    <x v="13"/>
    <n v="0"/>
    <n v="614"/>
    <n v="0"/>
    <x v="1"/>
    <n v="0"/>
    <n v="0"/>
  </r>
  <r>
    <x v="2"/>
    <x v="2"/>
    <x v="13"/>
    <n v="0"/>
    <n v="615"/>
    <n v="0"/>
    <x v="1"/>
    <n v="0"/>
    <n v="0"/>
  </r>
  <r>
    <x v="2"/>
    <x v="2"/>
    <x v="13"/>
    <n v="0"/>
    <n v="616"/>
    <n v="0"/>
    <x v="1"/>
    <n v="0"/>
    <n v="0"/>
  </r>
  <r>
    <x v="2"/>
    <x v="2"/>
    <x v="13"/>
    <n v="0"/>
    <n v="617"/>
    <n v="0"/>
    <x v="1"/>
    <n v="0"/>
    <n v="0"/>
  </r>
  <r>
    <x v="2"/>
    <x v="2"/>
    <x v="13"/>
    <n v="0"/>
    <n v="618"/>
    <n v="0"/>
    <x v="1"/>
    <n v="0"/>
    <n v="0"/>
  </r>
  <r>
    <x v="2"/>
    <x v="2"/>
    <x v="13"/>
    <n v="0"/>
    <n v="619"/>
    <n v="0"/>
    <x v="1"/>
    <n v="0"/>
    <n v="0"/>
  </r>
  <r>
    <x v="2"/>
    <x v="2"/>
    <x v="13"/>
    <n v="0"/>
    <n v="620"/>
    <n v="0"/>
    <x v="1"/>
    <n v="0"/>
    <n v="0"/>
  </r>
  <r>
    <x v="2"/>
    <x v="2"/>
    <x v="13"/>
    <n v="0"/>
    <n v="621"/>
    <n v="0"/>
    <x v="1"/>
    <n v="0"/>
    <n v="0"/>
  </r>
  <r>
    <x v="2"/>
    <x v="2"/>
    <x v="13"/>
    <n v="0"/>
    <n v="622"/>
    <n v="0"/>
    <x v="1"/>
    <n v="0"/>
    <n v="0"/>
  </r>
  <r>
    <x v="2"/>
    <x v="2"/>
    <x v="13"/>
    <n v="0"/>
    <n v="623"/>
    <n v="0"/>
    <x v="1"/>
    <n v="0"/>
    <n v="0"/>
  </r>
  <r>
    <x v="2"/>
    <x v="2"/>
    <x v="13"/>
    <n v="0"/>
    <n v="624"/>
    <n v="0"/>
    <x v="1"/>
    <n v="0"/>
    <n v="0"/>
  </r>
  <r>
    <x v="2"/>
    <x v="2"/>
    <x v="13"/>
    <n v="0"/>
    <n v="625"/>
    <n v="0"/>
    <x v="1"/>
    <n v="0"/>
    <n v="0"/>
  </r>
  <r>
    <x v="2"/>
    <x v="2"/>
    <x v="13"/>
    <n v="0"/>
    <n v="626"/>
    <n v="0"/>
    <x v="1"/>
    <n v="0"/>
    <n v="0"/>
  </r>
  <r>
    <x v="2"/>
    <x v="2"/>
    <x v="13"/>
    <n v="0"/>
    <n v="627"/>
    <n v="0"/>
    <x v="1"/>
    <n v="0"/>
    <n v="0"/>
  </r>
  <r>
    <x v="2"/>
    <x v="2"/>
    <x v="13"/>
    <n v="0"/>
    <n v="628"/>
    <n v="0"/>
    <x v="1"/>
    <n v="0"/>
    <n v="0"/>
  </r>
  <r>
    <x v="2"/>
    <x v="2"/>
    <x v="13"/>
    <n v="0"/>
    <n v="629"/>
    <n v="0"/>
    <x v="1"/>
    <n v="0"/>
    <n v="0"/>
  </r>
  <r>
    <x v="2"/>
    <x v="2"/>
    <x v="13"/>
    <n v="0"/>
    <n v="630"/>
    <n v="0"/>
    <x v="1"/>
    <n v="0"/>
    <n v="0"/>
  </r>
  <r>
    <x v="2"/>
    <x v="2"/>
    <x v="13"/>
    <n v="0"/>
    <n v="631"/>
    <n v="0"/>
    <x v="1"/>
    <n v="0"/>
    <n v="0"/>
  </r>
  <r>
    <x v="2"/>
    <x v="2"/>
    <x v="13"/>
    <n v="0"/>
    <n v="632"/>
    <n v="0"/>
    <x v="1"/>
    <n v="0"/>
    <n v="0"/>
  </r>
  <r>
    <x v="2"/>
    <x v="2"/>
    <x v="13"/>
    <n v="0"/>
    <n v="633"/>
    <n v="0"/>
    <x v="1"/>
    <n v="0"/>
    <n v="0"/>
  </r>
  <r>
    <x v="2"/>
    <x v="2"/>
    <x v="13"/>
    <n v="0"/>
    <n v="634"/>
    <n v="0"/>
    <x v="1"/>
    <n v="0"/>
    <n v="0"/>
  </r>
  <r>
    <x v="2"/>
    <x v="2"/>
    <x v="13"/>
    <n v="0"/>
    <n v="635"/>
    <n v="0"/>
    <x v="1"/>
    <n v="0"/>
    <n v="0"/>
  </r>
  <r>
    <x v="2"/>
    <x v="2"/>
    <x v="13"/>
    <n v="0"/>
    <n v="636"/>
    <n v="0"/>
    <x v="1"/>
    <n v="0"/>
    <n v="0"/>
  </r>
  <r>
    <x v="2"/>
    <x v="2"/>
    <x v="13"/>
    <n v="0"/>
    <n v="637"/>
    <n v="0"/>
    <x v="1"/>
    <n v="0"/>
    <n v="0"/>
  </r>
  <r>
    <x v="2"/>
    <x v="2"/>
    <x v="13"/>
    <n v="0"/>
    <n v="638"/>
    <n v="0"/>
    <x v="1"/>
    <n v="0"/>
    <n v="0"/>
  </r>
  <r>
    <x v="2"/>
    <x v="2"/>
    <x v="13"/>
    <n v="0"/>
    <n v="639"/>
    <n v="0"/>
    <x v="1"/>
    <n v="0"/>
    <n v="0"/>
  </r>
  <r>
    <x v="2"/>
    <x v="2"/>
    <x v="13"/>
    <n v="0"/>
    <n v="640"/>
    <n v="0"/>
    <x v="1"/>
    <n v="0"/>
    <n v="0"/>
  </r>
  <r>
    <x v="2"/>
    <x v="2"/>
    <x v="13"/>
    <n v="0"/>
    <n v="641"/>
    <n v="0"/>
    <x v="1"/>
    <n v="0"/>
    <n v="0"/>
  </r>
  <r>
    <x v="2"/>
    <x v="2"/>
    <x v="13"/>
    <n v="0"/>
    <n v="642"/>
    <n v="0"/>
    <x v="1"/>
    <n v="0"/>
    <n v="0"/>
  </r>
  <r>
    <x v="2"/>
    <x v="2"/>
    <x v="13"/>
    <n v="0"/>
    <n v="643"/>
    <n v="0"/>
    <x v="1"/>
    <n v="0"/>
    <n v="0"/>
  </r>
  <r>
    <x v="2"/>
    <x v="2"/>
    <x v="13"/>
    <n v="0"/>
    <n v="644"/>
    <n v="0"/>
    <x v="1"/>
    <n v="0"/>
    <n v="0"/>
  </r>
  <r>
    <x v="2"/>
    <x v="2"/>
    <x v="13"/>
    <n v="0"/>
    <n v="645"/>
    <n v="0"/>
    <x v="1"/>
    <n v="0"/>
    <n v="0"/>
  </r>
  <r>
    <x v="2"/>
    <x v="2"/>
    <x v="13"/>
    <n v="0"/>
    <n v="646"/>
    <n v="0"/>
    <x v="1"/>
    <n v="0"/>
    <n v="0"/>
  </r>
  <r>
    <x v="2"/>
    <x v="2"/>
    <x v="13"/>
    <n v="0"/>
    <n v="647"/>
    <n v="0"/>
    <x v="1"/>
    <n v="0"/>
    <n v="0"/>
  </r>
  <r>
    <x v="2"/>
    <x v="2"/>
    <x v="13"/>
    <n v="0"/>
    <n v="648"/>
    <n v="0"/>
    <x v="1"/>
    <n v="0"/>
    <n v="0"/>
  </r>
  <r>
    <x v="2"/>
    <x v="2"/>
    <x v="13"/>
    <n v="0"/>
    <n v="649"/>
    <n v="0"/>
    <x v="1"/>
    <n v="0"/>
    <n v="0"/>
  </r>
  <r>
    <x v="2"/>
    <x v="2"/>
    <x v="13"/>
    <n v="0"/>
    <n v="650"/>
    <n v="0"/>
    <x v="1"/>
    <n v="0"/>
    <n v="0"/>
  </r>
  <r>
    <x v="2"/>
    <x v="2"/>
    <x v="13"/>
    <n v="0"/>
    <n v="651"/>
    <n v="0"/>
    <x v="1"/>
    <n v="0"/>
    <n v="0"/>
  </r>
  <r>
    <x v="2"/>
    <x v="2"/>
    <x v="13"/>
    <n v="0"/>
    <n v="652"/>
    <n v="0"/>
    <x v="1"/>
    <n v="0"/>
    <n v="0"/>
  </r>
  <r>
    <x v="2"/>
    <x v="2"/>
    <x v="13"/>
    <n v="0"/>
    <n v="653"/>
    <n v="0"/>
    <x v="1"/>
    <n v="0"/>
    <n v="0"/>
  </r>
  <r>
    <x v="2"/>
    <x v="2"/>
    <x v="13"/>
    <n v="0"/>
    <n v="654"/>
    <n v="0"/>
    <x v="1"/>
    <n v="0"/>
    <n v="0"/>
  </r>
  <r>
    <x v="2"/>
    <x v="2"/>
    <x v="13"/>
    <n v="0"/>
    <n v="655"/>
    <n v="0"/>
    <x v="1"/>
    <n v="0"/>
    <n v="0"/>
  </r>
  <r>
    <x v="2"/>
    <x v="2"/>
    <x v="13"/>
    <n v="0"/>
    <n v="656"/>
    <n v="0"/>
    <x v="1"/>
    <n v="0"/>
    <n v="0"/>
  </r>
  <r>
    <x v="2"/>
    <x v="2"/>
    <x v="13"/>
    <n v="0"/>
    <n v="657"/>
    <n v="0"/>
    <x v="1"/>
    <n v="0"/>
    <n v="0"/>
  </r>
  <r>
    <x v="2"/>
    <x v="2"/>
    <x v="13"/>
    <n v="0"/>
    <n v="658"/>
    <n v="0"/>
    <x v="1"/>
    <n v="0"/>
    <n v="0"/>
  </r>
  <r>
    <x v="2"/>
    <x v="2"/>
    <x v="13"/>
    <n v="0"/>
    <n v="659"/>
    <n v="0"/>
    <x v="1"/>
    <n v="0"/>
    <n v="0"/>
  </r>
  <r>
    <x v="2"/>
    <x v="2"/>
    <x v="13"/>
    <n v="0"/>
    <n v="660"/>
    <n v="0"/>
    <x v="1"/>
    <n v="0"/>
    <n v="0"/>
  </r>
  <r>
    <x v="2"/>
    <x v="2"/>
    <x v="13"/>
    <n v="0"/>
    <n v="661"/>
    <n v="0"/>
    <x v="1"/>
    <n v="0"/>
    <n v="0"/>
  </r>
  <r>
    <x v="2"/>
    <x v="2"/>
    <x v="13"/>
    <n v="0"/>
    <n v="662"/>
    <n v="0"/>
    <x v="1"/>
    <n v="0"/>
    <n v="0"/>
  </r>
  <r>
    <x v="2"/>
    <x v="2"/>
    <x v="13"/>
    <n v="0"/>
    <n v="663"/>
    <n v="0"/>
    <x v="1"/>
    <n v="0"/>
    <n v="0"/>
  </r>
  <r>
    <x v="2"/>
    <x v="2"/>
    <x v="13"/>
    <n v="0"/>
    <n v="664"/>
    <n v="0"/>
    <x v="1"/>
    <n v="0"/>
    <n v="0"/>
  </r>
  <r>
    <x v="2"/>
    <x v="2"/>
    <x v="13"/>
    <n v="0"/>
    <n v="665"/>
    <n v="0"/>
    <x v="1"/>
    <n v="0"/>
    <n v="0"/>
  </r>
  <r>
    <x v="2"/>
    <x v="2"/>
    <x v="13"/>
    <n v="0"/>
    <n v="666"/>
    <n v="0"/>
    <x v="1"/>
    <n v="0"/>
    <n v="0"/>
  </r>
  <r>
    <x v="2"/>
    <x v="2"/>
    <x v="13"/>
    <n v="0"/>
    <n v="667"/>
    <n v="0"/>
    <x v="1"/>
    <n v="0"/>
    <n v="0"/>
  </r>
  <r>
    <x v="2"/>
    <x v="2"/>
    <x v="13"/>
    <n v="0"/>
    <n v="668"/>
    <n v="0"/>
    <x v="1"/>
    <n v="0"/>
    <n v="0"/>
  </r>
  <r>
    <x v="2"/>
    <x v="2"/>
    <x v="13"/>
    <n v="0"/>
    <n v="669"/>
    <n v="0"/>
    <x v="1"/>
    <n v="0"/>
    <n v="0"/>
  </r>
  <r>
    <x v="2"/>
    <x v="2"/>
    <x v="13"/>
    <n v="0"/>
    <n v="670"/>
    <n v="0"/>
    <x v="1"/>
    <n v="0"/>
    <n v="0"/>
  </r>
  <r>
    <x v="2"/>
    <x v="2"/>
    <x v="13"/>
    <n v="0"/>
    <n v="671"/>
    <n v="0"/>
    <x v="1"/>
    <n v="0"/>
    <n v="0"/>
  </r>
  <r>
    <x v="2"/>
    <x v="2"/>
    <x v="13"/>
    <n v="0"/>
    <n v="672"/>
    <n v="0"/>
    <x v="1"/>
    <n v="0"/>
    <n v="0"/>
  </r>
  <r>
    <x v="2"/>
    <x v="2"/>
    <x v="13"/>
    <n v="0"/>
    <n v="673"/>
    <n v="0"/>
    <x v="1"/>
    <n v="0"/>
    <n v="0"/>
  </r>
  <r>
    <x v="2"/>
    <x v="2"/>
    <x v="13"/>
    <n v="0"/>
    <n v="674"/>
    <n v="0"/>
    <x v="1"/>
    <n v="0"/>
    <n v="0"/>
  </r>
  <r>
    <x v="2"/>
    <x v="2"/>
    <x v="13"/>
    <n v="0"/>
    <n v="675"/>
    <n v="0"/>
    <x v="1"/>
    <n v="0"/>
    <n v="0"/>
  </r>
  <r>
    <x v="2"/>
    <x v="2"/>
    <x v="13"/>
    <n v="0"/>
    <n v="676"/>
    <n v="0"/>
    <x v="1"/>
    <n v="0"/>
    <n v="0"/>
  </r>
  <r>
    <x v="2"/>
    <x v="2"/>
    <x v="13"/>
    <n v="0"/>
    <n v="677"/>
    <n v="0"/>
    <x v="1"/>
    <n v="0"/>
    <n v="0"/>
  </r>
  <r>
    <x v="2"/>
    <x v="2"/>
    <x v="13"/>
    <n v="0"/>
    <n v="678"/>
    <n v="0"/>
    <x v="1"/>
    <n v="0"/>
    <n v="0"/>
  </r>
  <r>
    <x v="2"/>
    <x v="2"/>
    <x v="13"/>
    <n v="0"/>
    <n v="679"/>
    <n v="0"/>
    <x v="1"/>
    <n v="0"/>
    <n v="0"/>
  </r>
  <r>
    <x v="2"/>
    <x v="2"/>
    <x v="13"/>
    <n v="0"/>
    <n v="680"/>
    <n v="0"/>
    <x v="1"/>
    <n v="0"/>
    <n v="0"/>
  </r>
  <r>
    <x v="2"/>
    <x v="2"/>
    <x v="13"/>
    <n v="0"/>
    <n v="681"/>
    <n v="0"/>
    <x v="1"/>
    <n v="0"/>
    <n v="0"/>
  </r>
  <r>
    <x v="2"/>
    <x v="2"/>
    <x v="13"/>
    <n v="0"/>
    <n v="682"/>
    <n v="0"/>
    <x v="1"/>
    <n v="0"/>
    <n v="0"/>
  </r>
  <r>
    <x v="2"/>
    <x v="2"/>
    <x v="13"/>
    <n v="0"/>
    <n v="683"/>
    <n v="0"/>
    <x v="1"/>
    <n v="0"/>
    <n v="0"/>
  </r>
  <r>
    <x v="2"/>
    <x v="2"/>
    <x v="13"/>
    <n v="0"/>
    <n v="684"/>
    <n v="0"/>
    <x v="1"/>
    <n v="0"/>
    <n v="0"/>
  </r>
  <r>
    <x v="2"/>
    <x v="2"/>
    <x v="13"/>
    <n v="0"/>
    <n v="685"/>
    <n v="0"/>
    <x v="1"/>
    <n v="0"/>
    <n v="0"/>
  </r>
  <r>
    <x v="2"/>
    <x v="2"/>
    <x v="13"/>
    <n v="0"/>
    <n v="686"/>
    <n v="0"/>
    <x v="1"/>
    <n v="0"/>
    <n v="0"/>
  </r>
  <r>
    <x v="2"/>
    <x v="2"/>
    <x v="13"/>
    <n v="0"/>
    <n v="687"/>
    <n v="0"/>
    <x v="1"/>
    <n v="0"/>
    <n v="0"/>
  </r>
  <r>
    <x v="2"/>
    <x v="2"/>
    <x v="13"/>
    <n v="0"/>
    <n v="688"/>
    <n v="0"/>
    <x v="1"/>
    <n v="0"/>
    <n v="0"/>
  </r>
  <r>
    <x v="2"/>
    <x v="2"/>
    <x v="13"/>
    <n v="0"/>
    <n v="689"/>
    <n v="0"/>
    <x v="1"/>
    <n v="0"/>
    <n v="0"/>
  </r>
  <r>
    <x v="2"/>
    <x v="2"/>
    <x v="13"/>
    <n v="0"/>
    <n v="690"/>
    <n v="0"/>
    <x v="1"/>
    <n v="0"/>
    <n v="0"/>
  </r>
  <r>
    <x v="2"/>
    <x v="2"/>
    <x v="13"/>
    <n v="0"/>
    <n v="691"/>
    <n v="0"/>
    <x v="1"/>
    <n v="0"/>
    <n v="0"/>
  </r>
  <r>
    <x v="2"/>
    <x v="2"/>
    <x v="13"/>
    <n v="0"/>
    <n v="692"/>
    <n v="0"/>
    <x v="1"/>
    <n v="0"/>
    <n v="0"/>
  </r>
  <r>
    <x v="2"/>
    <x v="2"/>
    <x v="13"/>
    <n v="0"/>
    <n v="693"/>
    <n v="0"/>
    <x v="1"/>
    <n v="0"/>
    <n v="0"/>
  </r>
  <r>
    <x v="2"/>
    <x v="2"/>
    <x v="13"/>
    <n v="0"/>
    <n v="694"/>
    <n v="0"/>
    <x v="1"/>
    <n v="0"/>
    <n v="0"/>
  </r>
  <r>
    <x v="2"/>
    <x v="2"/>
    <x v="13"/>
    <n v="0"/>
    <n v="695"/>
    <n v="0"/>
    <x v="1"/>
    <n v="0"/>
    <n v="0"/>
  </r>
  <r>
    <x v="2"/>
    <x v="2"/>
    <x v="13"/>
    <n v="0"/>
    <n v="696"/>
    <n v="0"/>
    <x v="1"/>
    <n v="0"/>
    <n v="0"/>
  </r>
  <r>
    <x v="2"/>
    <x v="2"/>
    <x v="13"/>
    <n v="0"/>
    <n v="697"/>
    <n v="0"/>
    <x v="1"/>
    <n v="0"/>
    <n v="0"/>
  </r>
  <r>
    <x v="2"/>
    <x v="2"/>
    <x v="13"/>
    <n v="0"/>
    <n v="698"/>
    <n v="0"/>
    <x v="1"/>
    <n v="0"/>
    <n v="0"/>
  </r>
  <r>
    <x v="2"/>
    <x v="2"/>
    <x v="13"/>
    <n v="0"/>
    <n v="699"/>
    <n v="0"/>
    <x v="1"/>
    <n v="0"/>
    <n v="0"/>
  </r>
  <r>
    <x v="2"/>
    <x v="2"/>
    <x v="13"/>
    <n v="0"/>
    <n v="700"/>
    <n v="0"/>
    <x v="1"/>
    <n v="0"/>
    <n v="0"/>
  </r>
  <r>
    <x v="2"/>
    <x v="2"/>
    <x v="13"/>
    <n v="0"/>
    <n v="701"/>
    <n v="0"/>
    <x v="1"/>
    <n v="0"/>
    <n v="0"/>
  </r>
  <r>
    <x v="2"/>
    <x v="2"/>
    <x v="13"/>
    <n v="0"/>
    <n v="702"/>
    <n v="0"/>
    <x v="1"/>
    <n v="0"/>
    <n v="0"/>
  </r>
  <r>
    <x v="2"/>
    <x v="2"/>
    <x v="13"/>
    <n v="0"/>
    <n v="703"/>
    <n v="0"/>
    <x v="1"/>
    <n v="0"/>
    <n v="0"/>
  </r>
  <r>
    <x v="2"/>
    <x v="2"/>
    <x v="13"/>
    <n v="0"/>
    <n v="704"/>
    <n v="0"/>
    <x v="1"/>
    <n v="0"/>
    <n v="0"/>
  </r>
  <r>
    <x v="2"/>
    <x v="2"/>
    <x v="13"/>
    <n v="0"/>
    <n v="705"/>
    <n v="0"/>
    <x v="1"/>
    <n v="0"/>
    <n v="0"/>
  </r>
  <r>
    <x v="2"/>
    <x v="2"/>
    <x v="13"/>
    <n v="0"/>
    <n v="706"/>
    <n v="0"/>
    <x v="1"/>
    <n v="0"/>
    <n v="0"/>
  </r>
  <r>
    <x v="2"/>
    <x v="2"/>
    <x v="13"/>
    <n v="0"/>
    <n v="707"/>
    <n v="0"/>
    <x v="1"/>
    <n v="0"/>
    <n v="0"/>
  </r>
  <r>
    <x v="2"/>
    <x v="2"/>
    <x v="13"/>
    <n v="0"/>
    <n v="708"/>
    <n v="0"/>
    <x v="1"/>
    <n v="0"/>
    <n v="0"/>
  </r>
  <r>
    <x v="2"/>
    <x v="2"/>
    <x v="13"/>
    <n v="0"/>
    <n v="709"/>
    <n v="0"/>
    <x v="1"/>
    <n v="0"/>
    <n v="0"/>
  </r>
  <r>
    <x v="2"/>
    <x v="2"/>
    <x v="13"/>
    <n v="0"/>
    <n v="710"/>
    <n v="0"/>
    <x v="1"/>
    <n v="0"/>
    <n v="0"/>
  </r>
  <r>
    <x v="2"/>
    <x v="2"/>
    <x v="13"/>
    <n v="0"/>
    <n v="711"/>
    <n v="0"/>
    <x v="1"/>
    <n v="0"/>
    <n v="0"/>
  </r>
  <r>
    <x v="2"/>
    <x v="2"/>
    <x v="13"/>
    <n v="0"/>
    <n v="712"/>
    <n v="0"/>
    <x v="1"/>
    <n v="0"/>
    <n v="0"/>
  </r>
  <r>
    <x v="2"/>
    <x v="2"/>
    <x v="13"/>
    <n v="0"/>
    <n v="713"/>
    <n v="0"/>
    <x v="1"/>
    <n v="0"/>
    <n v="0"/>
  </r>
  <r>
    <x v="2"/>
    <x v="2"/>
    <x v="13"/>
    <n v="0"/>
    <n v="714"/>
    <n v="0"/>
    <x v="1"/>
    <n v="0"/>
    <n v="0"/>
  </r>
  <r>
    <x v="2"/>
    <x v="2"/>
    <x v="13"/>
    <n v="0"/>
    <n v="715"/>
    <n v="0"/>
    <x v="1"/>
    <n v="0"/>
    <n v="0"/>
  </r>
  <r>
    <x v="2"/>
    <x v="2"/>
    <x v="13"/>
    <n v="0"/>
    <n v="716"/>
    <n v="0"/>
    <x v="1"/>
    <n v="0"/>
    <n v="0"/>
  </r>
  <r>
    <x v="2"/>
    <x v="2"/>
    <x v="13"/>
    <n v="0"/>
    <n v="717"/>
    <n v="0"/>
    <x v="1"/>
    <n v="0"/>
    <n v="0"/>
  </r>
  <r>
    <x v="2"/>
    <x v="2"/>
    <x v="13"/>
    <n v="0"/>
    <n v="718"/>
    <n v="0"/>
    <x v="1"/>
    <n v="0"/>
    <n v="0"/>
  </r>
  <r>
    <x v="2"/>
    <x v="2"/>
    <x v="13"/>
    <n v="0"/>
    <n v="719"/>
    <n v="0"/>
    <x v="1"/>
    <n v="0"/>
    <n v="0"/>
  </r>
  <r>
    <x v="2"/>
    <x v="2"/>
    <x v="13"/>
    <n v="0"/>
    <n v="720"/>
    <n v="0"/>
    <x v="1"/>
    <n v="0"/>
    <n v="0"/>
  </r>
  <r>
    <x v="2"/>
    <x v="2"/>
    <x v="13"/>
    <n v="0"/>
    <n v="721"/>
    <n v="0"/>
    <x v="1"/>
    <n v="0"/>
    <n v="0"/>
  </r>
  <r>
    <x v="2"/>
    <x v="2"/>
    <x v="13"/>
    <n v="0"/>
    <n v="722"/>
    <n v="0"/>
    <x v="1"/>
    <n v="0"/>
    <n v="0"/>
  </r>
  <r>
    <x v="2"/>
    <x v="2"/>
    <x v="13"/>
    <n v="0"/>
    <n v="723"/>
    <n v="0"/>
    <x v="1"/>
    <n v="0"/>
    <n v="0"/>
  </r>
  <r>
    <x v="2"/>
    <x v="2"/>
    <x v="13"/>
    <n v="0"/>
    <n v="724"/>
    <n v="0"/>
    <x v="1"/>
    <n v="0"/>
    <n v="0"/>
  </r>
  <r>
    <x v="2"/>
    <x v="2"/>
    <x v="13"/>
    <n v="0"/>
    <n v="725"/>
    <n v="0"/>
    <x v="1"/>
    <n v="0"/>
    <n v="0"/>
  </r>
  <r>
    <x v="2"/>
    <x v="2"/>
    <x v="13"/>
    <n v="0"/>
    <n v="726"/>
    <n v="0"/>
    <x v="1"/>
    <n v="0"/>
    <n v="0"/>
  </r>
  <r>
    <x v="2"/>
    <x v="2"/>
    <x v="13"/>
    <n v="0"/>
    <n v="727"/>
    <n v="0"/>
    <x v="1"/>
    <n v="0"/>
    <n v="0"/>
  </r>
  <r>
    <x v="2"/>
    <x v="2"/>
    <x v="13"/>
    <n v="0"/>
    <n v="728"/>
    <n v="0"/>
    <x v="1"/>
    <n v="0"/>
    <n v="0"/>
  </r>
  <r>
    <x v="2"/>
    <x v="2"/>
    <x v="13"/>
    <n v="0"/>
    <n v="729"/>
    <n v="0"/>
    <x v="1"/>
    <n v="0"/>
    <n v="0"/>
  </r>
  <r>
    <x v="2"/>
    <x v="2"/>
    <x v="13"/>
    <n v="0"/>
    <n v="730"/>
    <n v="0"/>
    <x v="1"/>
    <n v="0"/>
    <n v="0"/>
  </r>
  <r>
    <x v="2"/>
    <x v="2"/>
    <x v="13"/>
    <n v="0"/>
    <n v="731"/>
    <n v="0"/>
    <x v="1"/>
    <n v="0"/>
    <n v="0"/>
  </r>
  <r>
    <x v="2"/>
    <x v="2"/>
    <x v="13"/>
    <n v="0"/>
    <n v="732"/>
    <n v="0"/>
    <x v="1"/>
    <n v="0"/>
    <n v="0"/>
  </r>
  <r>
    <x v="2"/>
    <x v="2"/>
    <x v="13"/>
    <n v="0"/>
    <n v="733"/>
    <n v="0"/>
    <x v="1"/>
    <n v="0"/>
    <n v="0"/>
  </r>
  <r>
    <x v="2"/>
    <x v="2"/>
    <x v="13"/>
    <n v="0"/>
    <n v="734"/>
    <n v="0"/>
    <x v="1"/>
    <n v="0"/>
    <n v="0"/>
  </r>
  <r>
    <x v="2"/>
    <x v="2"/>
    <x v="13"/>
    <n v="0"/>
    <n v="735"/>
    <n v="0"/>
    <x v="1"/>
    <n v="0"/>
    <n v="0"/>
  </r>
  <r>
    <x v="2"/>
    <x v="2"/>
    <x v="13"/>
    <n v="0"/>
    <n v="736"/>
    <n v="0"/>
    <x v="1"/>
    <n v="0"/>
    <n v="0"/>
  </r>
  <r>
    <x v="2"/>
    <x v="2"/>
    <x v="13"/>
    <n v="0"/>
    <n v="737"/>
    <n v="0"/>
    <x v="1"/>
    <n v="0"/>
    <n v="0"/>
  </r>
  <r>
    <x v="2"/>
    <x v="2"/>
    <x v="13"/>
    <n v="0"/>
    <n v="738"/>
    <n v="0"/>
    <x v="1"/>
    <n v="0"/>
    <n v="0"/>
  </r>
  <r>
    <x v="2"/>
    <x v="2"/>
    <x v="13"/>
    <n v="0"/>
    <n v="739"/>
    <n v="0"/>
    <x v="1"/>
    <n v="0"/>
    <n v="0"/>
  </r>
  <r>
    <x v="2"/>
    <x v="2"/>
    <x v="13"/>
    <n v="0"/>
    <n v="740"/>
    <n v="0"/>
    <x v="1"/>
    <n v="0"/>
    <n v="0"/>
  </r>
  <r>
    <x v="2"/>
    <x v="2"/>
    <x v="13"/>
    <n v="0"/>
    <n v="741"/>
    <n v="0"/>
    <x v="1"/>
    <n v="0"/>
    <n v="0"/>
  </r>
  <r>
    <x v="2"/>
    <x v="2"/>
    <x v="13"/>
    <n v="0"/>
    <n v="742"/>
    <n v="0"/>
    <x v="1"/>
    <n v="0"/>
    <n v="0"/>
  </r>
  <r>
    <x v="2"/>
    <x v="2"/>
    <x v="13"/>
    <n v="0"/>
    <n v="743"/>
    <n v="0"/>
    <x v="1"/>
    <n v="0"/>
    <n v="0"/>
  </r>
  <r>
    <x v="2"/>
    <x v="2"/>
    <x v="13"/>
    <n v="0"/>
    <n v="744"/>
    <n v="0"/>
    <x v="1"/>
    <n v="0"/>
    <n v="0"/>
  </r>
  <r>
    <x v="2"/>
    <x v="2"/>
    <x v="13"/>
    <n v="0"/>
    <n v="745"/>
    <n v="0"/>
    <x v="1"/>
    <n v="0"/>
    <n v="0"/>
  </r>
  <r>
    <x v="2"/>
    <x v="2"/>
    <x v="13"/>
    <n v="0"/>
    <n v="746"/>
    <n v="0"/>
    <x v="1"/>
    <n v="0"/>
    <n v="0"/>
  </r>
  <r>
    <x v="2"/>
    <x v="2"/>
    <x v="13"/>
    <n v="0"/>
    <n v="747"/>
    <n v="0"/>
    <x v="1"/>
    <n v="0"/>
    <n v="0"/>
  </r>
  <r>
    <x v="2"/>
    <x v="2"/>
    <x v="13"/>
    <n v="0"/>
    <n v="748"/>
    <n v="0"/>
    <x v="1"/>
    <n v="0"/>
    <n v="0"/>
  </r>
  <r>
    <x v="2"/>
    <x v="2"/>
    <x v="13"/>
    <n v="0"/>
    <n v="749"/>
    <n v="0"/>
    <x v="1"/>
    <n v="0"/>
    <n v="0"/>
  </r>
  <r>
    <x v="2"/>
    <x v="2"/>
    <x v="13"/>
    <n v="0"/>
    <n v="750"/>
    <n v="0"/>
    <x v="1"/>
    <n v="0"/>
    <n v="0"/>
  </r>
  <r>
    <x v="2"/>
    <x v="2"/>
    <x v="13"/>
    <n v="0"/>
    <n v="751"/>
    <n v="0"/>
    <x v="1"/>
    <n v="0"/>
    <n v="0"/>
  </r>
  <r>
    <x v="2"/>
    <x v="2"/>
    <x v="13"/>
    <n v="0"/>
    <n v="752"/>
    <n v="0"/>
    <x v="1"/>
    <n v="0"/>
    <n v="0"/>
  </r>
  <r>
    <x v="2"/>
    <x v="2"/>
    <x v="13"/>
    <n v="0"/>
    <n v="753"/>
    <n v="0"/>
    <x v="1"/>
    <n v="0"/>
    <n v="0"/>
  </r>
  <r>
    <x v="2"/>
    <x v="2"/>
    <x v="13"/>
    <n v="0"/>
    <n v="754"/>
    <n v="0"/>
    <x v="1"/>
    <n v="0"/>
    <n v="0"/>
  </r>
  <r>
    <x v="2"/>
    <x v="2"/>
    <x v="13"/>
    <n v="0"/>
    <n v="755"/>
    <n v="0"/>
    <x v="1"/>
    <n v="0"/>
    <n v="0"/>
  </r>
  <r>
    <x v="2"/>
    <x v="2"/>
    <x v="13"/>
    <n v="0"/>
    <n v="756"/>
    <n v="0"/>
    <x v="1"/>
    <n v="0"/>
    <n v="0"/>
  </r>
  <r>
    <x v="2"/>
    <x v="2"/>
    <x v="13"/>
    <n v="0"/>
    <n v="757"/>
    <n v="0"/>
    <x v="1"/>
    <n v="0"/>
    <n v="0"/>
  </r>
  <r>
    <x v="2"/>
    <x v="2"/>
    <x v="13"/>
    <n v="0"/>
    <n v="758"/>
    <n v="0"/>
    <x v="1"/>
    <n v="0"/>
    <n v="0"/>
  </r>
  <r>
    <x v="2"/>
    <x v="2"/>
    <x v="13"/>
    <n v="0"/>
    <n v="759"/>
    <n v="0"/>
    <x v="1"/>
    <n v="0"/>
    <n v="0"/>
  </r>
  <r>
    <x v="2"/>
    <x v="2"/>
    <x v="13"/>
    <n v="0"/>
    <n v="760"/>
    <n v="0"/>
    <x v="1"/>
    <n v="0"/>
    <n v="0"/>
  </r>
  <r>
    <x v="2"/>
    <x v="2"/>
    <x v="13"/>
    <n v="0"/>
    <n v="761"/>
    <n v="0"/>
    <x v="1"/>
    <n v="0"/>
    <n v="0"/>
  </r>
  <r>
    <x v="2"/>
    <x v="2"/>
    <x v="13"/>
    <n v="0"/>
    <n v="762"/>
    <n v="0"/>
    <x v="1"/>
    <n v="0"/>
    <n v="0"/>
  </r>
  <r>
    <x v="2"/>
    <x v="2"/>
    <x v="13"/>
    <n v="0"/>
    <n v="763"/>
    <n v="0"/>
    <x v="1"/>
    <n v="0"/>
    <n v="0"/>
  </r>
  <r>
    <x v="2"/>
    <x v="2"/>
    <x v="13"/>
    <n v="0"/>
    <n v="764"/>
    <n v="0"/>
    <x v="1"/>
    <n v="0"/>
    <n v="0"/>
  </r>
  <r>
    <x v="2"/>
    <x v="2"/>
    <x v="13"/>
    <n v="0"/>
    <n v="765"/>
    <n v="0"/>
    <x v="1"/>
    <n v="0"/>
    <n v="0"/>
  </r>
  <r>
    <x v="2"/>
    <x v="2"/>
    <x v="13"/>
    <n v="0"/>
    <n v="766"/>
    <n v="0"/>
    <x v="1"/>
    <n v="0"/>
    <n v="0"/>
  </r>
  <r>
    <x v="2"/>
    <x v="2"/>
    <x v="13"/>
    <n v="0"/>
    <n v="767"/>
    <n v="0"/>
    <x v="1"/>
    <n v="0"/>
    <n v="0"/>
  </r>
  <r>
    <x v="2"/>
    <x v="2"/>
    <x v="13"/>
    <n v="0"/>
    <n v="768"/>
    <n v="0"/>
    <x v="1"/>
    <n v="0"/>
    <n v="0"/>
  </r>
  <r>
    <x v="2"/>
    <x v="2"/>
    <x v="13"/>
    <n v="0"/>
    <n v="769"/>
    <n v="0"/>
    <x v="1"/>
    <n v="0"/>
    <n v="0"/>
  </r>
  <r>
    <x v="2"/>
    <x v="2"/>
    <x v="13"/>
    <n v="0"/>
    <n v="770"/>
    <n v="0"/>
    <x v="1"/>
    <n v="0"/>
    <n v="0"/>
  </r>
  <r>
    <x v="2"/>
    <x v="2"/>
    <x v="13"/>
    <n v="0"/>
    <n v="771"/>
    <n v="0"/>
    <x v="1"/>
    <n v="0"/>
    <n v="0"/>
  </r>
  <r>
    <x v="2"/>
    <x v="2"/>
    <x v="13"/>
    <n v="0"/>
    <n v="772"/>
    <n v="0"/>
    <x v="1"/>
    <n v="0"/>
    <n v="0"/>
  </r>
  <r>
    <x v="2"/>
    <x v="2"/>
    <x v="13"/>
    <n v="0"/>
    <n v="773"/>
    <n v="0"/>
    <x v="1"/>
    <n v="0"/>
    <n v="0"/>
  </r>
  <r>
    <x v="2"/>
    <x v="2"/>
    <x v="13"/>
    <n v="0"/>
    <n v="774"/>
    <n v="0"/>
    <x v="1"/>
    <n v="0"/>
    <n v="0"/>
  </r>
  <r>
    <x v="2"/>
    <x v="2"/>
    <x v="13"/>
    <n v="0"/>
    <n v="775"/>
    <n v="0"/>
    <x v="1"/>
    <n v="0"/>
    <n v="0"/>
  </r>
  <r>
    <x v="2"/>
    <x v="2"/>
    <x v="13"/>
    <n v="0"/>
    <n v="776"/>
    <n v="0"/>
    <x v="1"/>
    <n v="0"/>
    <n v="0"/>
  </r>
  <r>
    <x v="2"/>
    <x v="2"/>
    <x v="13"/>
    <n v="0"/>
    <n v="777"/>
    <n v="0"/>
    <x v="1"/>
    <n v="0"/>
    <n v="0"/>
  </r>
  <r>
    <x v="2"/>
    <x v="2"/>
    <x v="13"/>
    <n v="0"/>
    <n v="778"/>
    <n v="0"/>
    <x v="1"/>
    <n v="0"/>
    <n v="0"/>
  </r>
  <r>
    <x v="2"/>
    <x v="2"/>
    <x v="13"/>
    <n v="0"/>
    <n v="779"/>
    <n v="0"/>
    <x v="1"/>
    <n v="0"/>
    <n v="0"/>
  </r>
  <r>
    <x v="2"/>
    <x v="2"/>
    <x v="13"/>
    <n v="0"/>
    <n v="780"/>
    <n v="0"/>
    <x v="1"/>
    <n v="0"/>
    <n v="0"/>
  </r>
  <r>
    <x v="2"/>
    <x v="2"/>
    <x v="13"/>
    <n v="0"/>
    <n v="781"/>
    <n v="0"/>
    <x v="1"/>
    <n v="0"/>
    <n v="0"/>
  </r>
  <r>
    <x v="2"/>
    <x v="2"/>
    <x v="13"/>
    <n v="0"/>
    <n v="782"/>
    <n v="0"/>
    <x v="1"/>
    <n v="0"/>
    <n v="0"/>
  </r>
  <r>
    <x v="2"/>
    <x v="2"/>
    <x v="13"/>
    <n v="0"/>
    <n v="783"/>
    <n v="0"/>
    <x v="1"/>
    <n v="0"/>
    <n v="0"/>
  </r>
  <r>
    <x v="2"/>
    <x v="2"/>
    <x v="13"/>
    <n v="0"/>
    <n v="784"/>
    <n v="0"/>
    <x v="1"/>
    <n v="0"/>
    <n v="0"/>
  </r>
  <r>
    <x v="2"/>
    <x v="2"/>
    <x v="13"/>
    <n v="0"/>
    <n v="785"/>
    <n v="0"/>
    <x v="1"/>
    <n v="0"/>
    <n v="0"/>
  </r>
  <r>
    <x v="2"/>
    <x v="2"/>
    <x v="13"/>
    <n v="0"/>
    <n v="786"/>
    <n v="0"/>
    <x v="1"/>
    <n v="0"/>
    <n v="0"/>
  </r>
  <r>
    <x v="2"/>
    <x v="2"/>
    <x v="13"/>
    <n v="0"/>
    <n v="787"/>
    <n v="0"/>
    <x v="1"/>
    <n v="0"/>
    <n v="0"/>
  </r>
  <r>
    <x v="2"/>
    <x v="2"/>
    <x v="13"/>
    <n v="0"/>
    <n v="788"/>
    <n v="0"/>
    <x v="1"/>
    <n v="0"/>
    <n v="0"/>
  </r>
  <r>
    <x v="2"/>
    <x v="2"/>
    <x v="13"/>
    <n v="0"/>
    <n v="789"/>
    <n v="0"/>
    <x v="1"/>
    <n v="0"/>
    <n v="0"/>
  </r>
  <r>
    <x v="2"/>
    <x v="2"/>
    <x v="13"/>
    <n v="0"/>
    <n v="790"/>
    <n v="0"/>
    <x v="1"/>
    <n v="0"/>
    <n v="0"/>
  </r>
  <r>
    <x v="2"/>
    <x v="2"/>
    <x v="13"/>
    <n v="0"/>
    <n v="791"/>
    <n v="0"/>
    <x v="1"/>
    <n v="0"/>
    <n v="0"/>
  </r>
  <r>
    <x v="2"/>
    <x v="2"/>
    <x v="13"/>
    <n v="0"/>
    <n v="792"/>
    <n v="0"/>
    <x v="1"/>
    <n v="0"/>
    <n v="0"/>
  </r>
  <r>
    <x v="2"/>
    <x v="2"/>
    <x v="13"/>
    <n v="0"/>
    <n v="793"/>
    <n v="0"/>
    <x v="1"/>
    <n v="0"/>
    <n v="0"/>
  </r>
  <r>
    <x v="2"/>
    <x v="2"/>
    <x v="13"/>
    <n v="0"/>
    <n v="794"/>
    <n v="0"/>
    <x v="1"/>
    <n v="0"/>
    <n v="0"/>
  </r>
  <r>
    <x v="2"/>
    <x v="2"/>
    <x v="13"/>
    <n v="0"/>
    <n v="795"/>
    <n v="0"/>
    <x v="1"/>
    <n v="0"/>
    <n v="0"/>
  </r>
  <r>
    <x v="2"/>
    <x v="2"/>
    <x v="13"/>
    <n v="0"/>
    <n v="796"/>
    <n v="0"/>
    <x v="1"/>
    <n v="0"/>
    <n v="0"/>
  </r>
  <r>
    <x v="2"/>
    <x v="2"/>
    <x v="13"/>
    <n v="0"/>
    <n v="797"/>
    <n v="0"/>
    <x v="1"/>
    <n v="0"/>
    <n v="0"/>
  </r>
  <r>
    <x v="2"/>
    <x v="2"/>
    <x v="13"/>
    <n v="0"/>
    <n v="798"/>
    <n v="0"/>
    <x v="1"/>
    <n v="0"/>
    <n v="0"/>
  </r>
  <r>
    <x v="2"/>
    <x v="2"/>
    <x v="13"/>
    <n v="0"/>
    <n v="799"/>
    <n v="0"/>
    <x v="1"/>
    <n v="0"/>
    <n v="0"/>
  </r>
  <r>
    <x v="2"/>
    <x v="2"/>
    <x v="13"/>
    <n v="0"/>
    <n v="800"/>
    <n v="0"/>
    <x v="1"/>
    <n v="0"/>
    <n v="0"/>
  </r>
  <r>
    <x v="2"/>
    <x v="2"/>
    <x v="13"/>
    <n v="0"/>
    <n v="801"/>
    <n v="0"/>
    <x v="1"/>
    <n v="0"/>
    <n v="0"/>
  </r>
  <r>
    <x v="2"/>
    <x v="2"/>
    <x v="13"/>
    <n v="0"/>
    <n v="802"/>
    <n v="0"/>
    <x v="1"/>
    <n v="0"/>
    <n v="0"/>
  </r>
  <r>
    <x v="2"/>
    <x v="2"/>
    <x v="13"/>
    <n v="0"/>
    <n v="803"/>
    <n v="0"/>
    <x v="1"/>
    <n v="0"/>
    <n v="0"/>
  </r>
  <r>
    <x v="2"/>
    <x v="2"/>
    <x v="13"/>
    <n v="0"/>
    <n v="804"/>
    <n v="0"/>
    <x v="1"/>
    <n v="0"/>
    <n v="0"/>
  </r>
  <r>
    <x v="2"/>
    <x v="2"/>
    <x v="13"/>
    <n v="0"/>
    <n v="805"/>
    <n v="0"/>
    <x v="1"/>
    <n v="0"/>
    <n v="0"/>
  </r>
  <r>
    <x v="2"/>
    <x v="2"/>
    <x v="13"/>
    <n v="0"/>
    <n v="806"/>
    <n v="0"/>
    <x v="1"/>
    <n v="0"/>
    <n v="0"/>
  </r>
  <r>
    <x v="2"/>
    <x v="2"/>
    <x v="13"/>
    <n v="0"/>
    <n v="807"/>
    <n v="0"/>
    <x v="1"/>
    <n v="0"/>
    <n v="0"/>
  </r>
  <r>
    <x v="2"/>
    <x v="2"/>
    <x v="13"/>
    <n v="0"/>
    <n v="808"/>
    <n v="0"/>
    <x v="1"/>
    <n v="0"/>
    <n v="0"/>
  </r>
  <r>
    <x v="2"/>
    <x v="2"/>
    <x v="13"/>
    <n v="0"/>
    <n v="809"/>
    <n v="0"/>
    <x v="1"/>
    <n v="0"/>
    <n v="0"/>
  </r>
  <r>
    <x v="2"/>
    <x v="2"/>
    <x v="13"/>
    <n v="0"/>
    <n v="810"/>
    <n v="0"/>
    <x v="1"/>
    <n v="0"/>
    <n v="0"/>
  </r>
  <r>
    <x v="2"/>
    <x v="2"/>
    <x v="13"/>
    <n v="0"/>
    <n v="811"/>
    <n v="0"/>
    <x v="1"/>
    <n v="0"/>
    <n v="0"/>
  </r>
  <r>
    <x v="2"/>
    <x v="2"/>
    <x v="13"/>
    <n v="0"/>
    <n v="812"/>
    <n v="0"/>
    <x v="1"/>
    <n v="0"/>
    <n v="0"/>
  </r>
  <r>
    <x v="2"/>
    <x v="2"/>
    <x v="13"/>
    <n v="0"/>
    <n v="813"/>
    <n v="0"/>
    <x v="1"/>
    <n v="0"/>
    <n v="0"/>
  </r>
  <r>
    <x v="2"/>
    <x v="2"/>
    <x v="13"/>
    <n v="0"/>
    <n v="814"/>
    <n v="0"/>
    <x v="1"/>
    <n v="0"/>
    <n v="0"/>
  </r>
  <r>
    <x v="2"/>
    <x v="2"/>
    <x v="13"/>
    <n v="0"/>
    <n v="815"/>
    <n v="0"/>
    <x v="1"/>
    <n v="0"/>
    <n v="0"/>
  </r>
  <r>
    <x v="2"/>
    <x v="2"/>
    <x v="13"/>
    <n v="0"/>
    <n v="816"/>
    <n v="0"/>
    <x v="1"/>
    <n v="0"/>
    <n v="0"/>
  </r>
  <r>
    <x v="2"/>
    <x v="2"/>
    <x v="13"/>
    <n v="0"/>
    <n v="817"/>
    <n v="0"/>
    <x v="1"/>
    <n v="0"/>
    <n v="0"/>
  </r>
  <r>
    <x v="2"/>
    <x v="2"/>
    <x v="13"/>
    <n v="0"/>
    <n v="818"/>
    <n v="0"/>
    <x v="1"/>
    <n v="0"/>
    <n v="0"/>
  </r>
  <r>
    <x v="2"/>
    <x v="2"/>
    <x v="13"/>
    <n v="0"/>
    <n v="819"/>
    <n v="0"/>
    <x v="1"/>
    <n v="0"/>
    <n v="0"/>
  </r>
  <r>
    <x v="2"/>
    <x v="2"/>
    <x v="13"/>
    <n v="0"/>
    <n v="820"/>
    <n v="0"/>
    <x v="1"/>
    <n v="0"/>
    <n v="0"/>
  </r>
  <r>
    <x v="2"/>
    <x v="2"/>
    <x v="13"/>
    <n v="0"/>
    <n v="821"/>
    <n v="0"/>
    <x v="1"/>
    <n v="0"/>
    <n v="0"/>
  </r>
  <r>
    <x v="2"/>
    <x v="2"/>
    <x v="13"/>
    <n v="0"/>
    <n v="822"/>
    <n v="0"/>
    <x v="1"/>
    <n v="0"/>
    <n v="0"/>
  </r>
  <r>
    <x v="2"/>
    <x v="2"/>
    <x v="13"/>
    <n v="0"/>
    <n v="823"/>
    <n v="0"/>
    <x v="1"/>
    <n v="0"/>
    <n v="0"/>
  </r>
  <r>
    <x v="2"/>
    <x v="2"/>
    <x v="13"/>
    <n v="0"/>
    <n v="824"/>
    <n v="0"/>
    <x v="1"/>
    <n v="0"/>
    <n v="0"/>
  </r>
  <r>
    <x v="2"/>
    <x v="2"/>
    <x v="13"/>
    <n v="0"/>
    <n v="825"/>
    <n v="0"/>
    <x v="1"/>
    <n v="0"/>
    <n v="0"/>
  </r>
  <r>
    <x v="2"/>
    <x v="2"/>
    <x v="13"/>
    <n v="0"/>
    <n v="826"/>
    <n v="0"/>
    <x v="1"/>
    <n v="0"/>
    <n v="0"/>
  </r>
  <r>
    <x v="2"/>
    <x v="2"/>
    <x v="13"/>
    <n v="0"/>
    <n v="827"/>
    <n v="0"/>
    <x v="1"/>
    <n v="0"/>
    <n v="0"/>
  </r>
  <r>
    <x v="2"/>
    <x v="2"/>
    <x v="13"/>
    <n v="0"/>
    <n v="828"/>
    <n v="0"/>
    <x v="1"/>
    <n v="0"/>
    <n v="0"/>
  </r>
  <r>
    <x v="2"/>
    <x v="2"/>
    <x v="13"/>
    <n v="0"/>
    <n v="829"/>
    <n v="0"/>
    <x v="1"/>
    <n v="0"/>
    <n v="0"/>
  </r>
  <r>
    <x v="2"/>
    <x v="2"/>
    <x v="13"/>
    <n v="0"/>
    <n v="830"/>
    <n v="0"/>
    <x v="1"/>
    <n v="0"/>
    <n v="0"/>
  </r>
  <r>
    <x v="2"/>
    <x v="2"/>
    <x v="13"/>
    <n v="0"/>
    <n v="831"/>
    <n v="0"/>
    <x v="1"/>
    <n v="0"/>
    <n v="0"/>
  </r>
  <r>
    <x v="2"/>
    <x v="2"/>
    <x v="13"/>
    <n v="0"/>
    <n v="832"/>
    <n v="0"/>
    <x v="1"/>
    <n v="0"/>
    <n v="0"/>
  </r>
  <r>
    <x v="2"/>
    <x v="2"/>
    <x v="13"/>
    <n v="0"/>
    <n v="833"/>
    <n v="0"/>
    <x v="1"/>
    <n v="0"/>
    <n v="0"/>
  </r>
  <r>
    <x v="2"/>
    <x v="2"/>
    <x v="13"/>
    <n v="0"/>
    <n v="834"/>
    <n v="0"/>
    <x v="1"/>
    <n v="0"/>
    <n v="0"/>
  </r>
  <r>
    <x v="2"/>
    <x v="2"/>
    <x v="13"/>
    <n v="0"/>
    <n v="835"/>
    <n v="0"/>
    <x v="1"/>
    <n v="0"/>
    <n v="0"/>
  </r>
  <r>
    <x v="2"/>
    <x v="2"/>
    <x v="13"/>
    <n v="0"/>
    <n v="836"/>
    <n v="0"/>
    <x v="1"/>
    <n v="0"/>
    <n v="0"/>
  </r>
  <r>
    <x v="2"/>
    <x v="2"/>
    <x v="13"/>
    <n v="0"/>
    <n v="837"/>
    <n v="0"/>
    <x v="1"/>
    <n v="0"/>
    <n v="0"/>
  </r>
  <r>
    <x v="2"/>
    <x v="2"/>
    <x v="13"/>
    <n v="0"/>
    <n v="838"/>
    <n v="0"/>
    <x v="1"/>
    <n v="0"/>
    <n v="0"/>
  </r>
  <r>
    <x v="2"/>
    <x v="2"/>
    <x v="13"/>
    <n v="0"/>
    <n v="839"/>
    <n v="0"/>
    <x v="1"/>
    <n v="0"/>
    <n v="0"/>
  </r>
  <r>
    <x v="2"/>
    <x v="2"/>
    <x v="13"/>
    <n v="0"/>
    <n v="840"/>
    <n v="0"/>
    <x v="1"/>
    <n v="0"/>
    <n v="0"/>
  </r>
  <r>
    <x v="2"/>
    <x v="2"/>
    <x v="13"/>
    <n v="0"/>
    <n v="841"/>
    <n v="0"/>
    <x v="1"/>
    <n v="0"/>
    <n v="0"/>
  </r>
  <r>
    <x v="2"/>
    <x v="2"/>
    <x v="13"/>
    <n v="0"/>
    <n v="842"/>
    <n v="0"/>
    <x v="1"/>
    <n v="0"/>
    <n v="0"/>
  </r>
  <r>
    <x v="2"/>
    <x v="2"/>
    <x v="13"/>
    <n v="0"/>
    <n v="843"/>
    <n v="0"/>
    <x v="1"/>
    <n v="0"/>
    <n v="0"/>
  </r>
  <r>
    <x v="2"/>
    <x v="2"/>
    <x v="13"/>
    <n v="0"/>
    <n v="844"/>
    <n v="0"/>
    <x v="1"/>
    <n v="0"/>
    <n v="0"/>
  </r>
  <r>
    <x v="2"/>
    <x v="2"/>
    <x v="13"/>
    <n v="0"/>
    <n v="845"/>
    <n v="0"/>
    <x v="1"/>
    <n v="0"/>
    <n v="0"/>
  </r>
  <r>
    <x v="2"/>
    <x v="2"/>
    <x v="13"/>
    <n v="0"/>
    <n v="846"/>
    <n v="0"/>
    <x v="1"/>
    <n v="0"/>
    <n v="0"/>
  </r>
  <r>
    <x v="2"/>
    <x v="2"/>
    <x v="13"/>
    <n v="0"/>
    <n v="847"/>
    <n v="0"/>
    <x v="1"/>
    <n v="0"/>
    <n v="0"/>
  </r>
  <r>
    <x v="2"/>
    <x v="2"/>
    <x v="13"/>
    <n v="0"/>
    <n v="848"/>
    <n v="0"/>
    <x v="1"/>
    <n v="0"/>
    <n v="0"/>
  </r>
  <r>
    <x v="2"/>
    <x v="2"/>
    <x v="13"/>
    <n v="0"/>
    <n v="849"/>
    <n v="0"/>
    <x v="1"/>
    <n v="0"/>
    <n v="0"/>
  </r>
  <r>
    <x v="2"/>
    <x v="2"/>
    <x v="13"/>
    <n v="0"/>
    <n v="850"/>
    <n v="0"/>
    <x v="1"/>
    <n v="0"/>
    <n v="0"/>
  </r>
  <r>
    <x v="2"/>
    <x v="2"/>
    <x v="13"/>
    <n v="0"/>
    <n v="851"/>
    <n v="0"/>
    <x v="1"/>
    <n v="0"/>
    <n v="0"/>
  </r>
  <r>
    <x v="2"/>
    <x v="2"/>
    <x v="13"/>
    <n v="0"/>
    <n v="852"/>
    <n v="0"/>
    <x v="1"/>
    <n v="0"/>
    <n v="0"/>
  </r>
  <r>
    <x v="2"/>
    <x v="2"/>
    <x v="13"/>
    <n v="0"/>
    <n v="853"/>
    <n v="0"/>
    <x v="1"/>
    <n v="0"/>
    <n v="0"/>
  </r>
  <r>
    <x v="2"/>
    <x v="2"/>
    <x v="13"/>
    <n v="0"/>
    <n v="854"/>
    <n v="0"/>
    <x v="1"/>
    <n v="0"/>
    <n v="0"/>
  </r>
  <r>
    <x v="2"/>
    <x v="2"/>
    <x v="13"/>
    <n v="0"/>
    <n v="855"/>
    <n v="0"/>
    <x v="1"/>
    <n v="0"/>
    <n v="0"/>
  </r>
  <r>
    <x v="2"/>
    <x v="2"/>
    <x v="13"/>
    <n v="0"/>
    <n v="856"/>
    <n v="0"/>
    <x v="1"/>
    <n v="0"/>
    <n v="0"/>
  </r>
  <r>
    <x v="2"/>
    <x v="2"/>
    <x v="13"/>
    <n v="0"/>
    <n v="857"/>
    <n v="0"/>
    <x v="1"/>
    <n v="0"/>
    <n v="0"/>
  </r>
  <r>
    <x v="2"/>
    <x v="2"/>
    <x v="13"/>
    <n v="0"/>
    <n v="858"/>
    <n v="0"/>
    <x v="1"/>
    <n v="0"/>
    <n v="0"/>
  </r>
  <r>
    <x v="2"/>
    <x v="2"/>
    <x v="13"/>
    <n v="0"/>
    <n v="859"/>
    <n v="0"/>
    <x v="1"/>
    <n v="0"/>
    <n v="0"/>
  </r>
  <r>
    <x v="2"/>
    <x v="2"/>
    <x v="13"/>
    <n v="0"/>
    <n v="860"/>
    <n v="0"/>
    <x v="1"/>
    <n v="0"/>
    <n v="0"/>
  </r>
  <r>
    <x v="2"/>
    <x v="2"/>
    <x v="13"/>
    <n v="0"/>
    <n v="861"/>
    <n v="0"/>
    <x v="1"/>
    <n v="0"/>
    <n v="0"/>
  </r>
  <r>
    <x v="2"/>
    <x v="2"/>
    <x v="13"/>
    <n v="0"/>
    <n v="862"/>
    <n v="0"/>
    <x v="1"/>
    <n v="0"/>
    <n v="0"/>
  </r>
  <r>
    <x v="2"/>
    <x v="2"/>
    <x v="13"/>
    <n v="0"/>
    <n v="863"/>
    <n v="0"/>
    <x v="1"/>
    <n v="0"/>
    <n v="0"/>
  </r>
  <r>
    <x v="2"/>
    <x v="2"/>
    <x v="13"/>
    <n v="0"/>
    <n v="864"/>
    <n v="0"/>
    <x v="1"/>
    <n v="0"/>
    <n v="0"/>
  </r>
  <r>
    <x v="2"/>
    <x v="2"/>
    <x v="13"/>
    <n v="0"/>
    <n v="865"/>
    <n v="0"/>
    <x v="1"/>
    <n v="0"/>
    <n v="0"/>
  </r>
  <r>
    <x v="2"/>
    <x v="2"/>
    <x v="13"/>
    <n v="0"/>
    <n v="866"/>
    <n v="0"/>
    <x v="1"/>
    <n v="0"/>
    <n v="0"/>
  </r>
  <r>
    <x v="2"/>
    <x v="2"/>
    <x v="13"/>
    <n v="0"/>
    <n v="867"/>
    <n v="0"/>
    <x v="1"/>
    <n v="0"/>
    <n v="0"/>
  </r>
  <r>
    <x v="2"/>
    <x v="2"/>
    <x v="13"/>
    <n v="0"/>
    <n v="868"/>
    <n v="0"/>
    <x v="1"/>
    <n v="0"/>
    <n v="0"/>
  </r>
  <r>
    <x v="2"/>
    <x v="2"/>
    <x v="13"/>
    <n v="0"/>
    <n v="869"/>
    <n v="0"/>
    <x v="1"/>
    <n v="0"/>
    <n v="0"/>
  </r>
  <r>
    <x v="2"/>
    <x v="2"/>
    <x v="13"/>
    <n v="0"/>
    <n v="870"/>
    <n v="0"/>
    <x v="1"/>
    <n v="0"/>
    <n v="0"/>
  </r>
  <r>
    <x v="2"/>
    <x v="2"/>
    <x v="13"/>
    <n v="0"/>
    <n v="871"/>
    <n v="0"/>
    <x v="1"/>
    <n v="0"/>
    <n v="0"/>
  </r>
  <r>
    <x v="2"/>
    <x v="2"/>
    <x v="13"/>
    <n v="0"/>
    <n v="872"/>
    <n v="0"/>
    <x v="1"/>
    <n v="0"/>
    <n v="0"/>
  </r>
  <r>
    <x v="2"/>
    <x v="2"/>
    <x v="13"/>
    <n v="0"/>
    <n v="873"/>
    <n v="0"/>
    <x v="1"/>
    <n v="0"/>
    <n v="0"/>
  </r>
  <r>
    <x v="2"/>
    <x v="2"/>
    <x v="13"/>
    <n v="0"/>
    <n v="874"/>
    <n v="0"/>
    <x v="1"/>
    <n v="0"/>
    <n v="0"/>
  </r>
  <r>
    <x v="2"/>
    <x v="2"/>
    <x v="13"/>
    <n v="0"/>
    <n v="875"/>
    <n v="0"/>
    <x v="1"/>
    <n v="0"/>
    <n v="0"/>
  </r>
  <r>
    <x v="2"/>
    <x v="2"/>
    <x v="13"/>
    <n v="0"/>
    <n v="876"/>
    <n v="0"/>
    <x v="1"/>
    <n v="0"/>
    <n v="0"/>
  </r>
  <r>
    <x v="2"/>
    <x v="2"/>
    <x v="13"/>
    <n v="0"/>
    <n v="877"/>
    <n v="0"/>
    <x v="1"/>
    <n v="0"/>
    <n v="0"/>
  </r>
  <r>
    <x v="2"/>
    <x v="2"/>
    <x v="13"/>
    <n v="0"/>
    <n v="878"/>
    <n v="0"/>
    <x v="1"/>
    <n v="0"/>
    <n v="0"/>
  </r>
  <r>
    <x v="2"/>
    <x v="2"/>
    <x v="13"/>
    <n v="0"/>
    <n v="879"/>
    <n v="0"/>
    <x v="1"/>
    <n v="0"/>
    <n v="0"/>
  </r>
  <r>
    <x v="2"/>
    <x v="2"/>
    <x v="13"/>
    <n v="0"/>
    <n v="880"/>
    <n v="0"/>
    <x v="1"/>
    <n v="0"/>
    <n v="0"/>
  </r>
  <r>
    <x v="2"/>
    <x v="2"/>
    <x v="13"/>
    <n v="0"/>
    <n v="881"/>
    <n v="0"/>
    <x v="1"/>
    <n v="0"/>
    <n v="0"/>
  </r>
  <r>
    <x v="2"/>
    <x v="2"/>
    <x v="13"/>
    <n v="0"/>
    <n v="882"/>
    <n v="0"/>
    <x v="1"/>
    <n v="0"/>
    <n v="0"/>
  </r>
  <r>
    <x v="2"/>
    <x v="2"/>
    <x v="13"/>
    <n v="0"/>
    <n v="883"/>
    <n v="0"/>
    <x v="1"/>
    <n v="0"/>
    <n v="0"/>
  </r>
  <r>
    <x v="2"/>
    <x v="2"/>
    <x v="13"/>
    <n v="0"/>
    <n v="884"/>
    <n v="0"/>
    <x v="1"/>
    <n v="0"/>
    <n v="0"/>
  </r>
  <r>
    <x v="2"/>
    <x v="2"/>
    <x v="13"/>
    <n v="0"/>
    <n v="885"/>
    <n v="0"/>
    <x v="1"/>
    <n v="0"/>
    <n v="0"/>
  </r>
  <r>
    <x v="2"/>
    <x v="2"/>
    <x v="13"/>
    <n v="0"/>
    <n v="886"/>
    <n v="0"/>
    <x v="1"/>
    <n v="0"/>
    <n v="0"/>
  </r>
  <r>
    <x v="2"/>
    <x v="2"/>
    <x v="13"/>
    <n v="0"/>
    <n v="887"/>
    <n v="0"/>
    <x v="1"/>
    <n v="0"/>
    <n v="0"/>
  </r>
  <r>
    <x v="2"/>
    <x v="2"/>
    <x v="13"/>
    <n v="0"/>
    <n v="888"/>
    <n v="0"/>
    <x v="1"/>
    <n v="0"/>
    <n v="0"/>
  </r>
  <r>
    <x v="2"/>
    <x v="2"/>
    <x v="13"/>
    <n v="0"/>
    <n v="889"/>
    <n v="0"/>
    <x v="1"/>
    <n v="0"/>
    <n v="0"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  <r>
    <x v="3"/>
    <x v="9"/>
    <x v="57"/>
    <m/>
    <m/>
    <m/>
    <x v="2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97">
  <r>
    <x v="0"/>
    <x v="0"/>
    <s v="MARTIN GARCIA LAZO"/>
    <n v="320"/>
    <n v="1"/>
    <n v="1"/>
    <x v="0"/>
    <n v="320"/>
    <n v="0"/>
  </r>
  <r>
    <x v="0"/>
    <x v="0"/>
    <s v="SERGIO ULLOA C"/>
    <n v="228.9"/>
    <n v="2"/>
    <n v="1"/>
    <x v="0"/>
    <n v="228.9"/>
    <n v="0"/>
  </r>
  <r>
    <x v="0"/>
    <x v="0"/>
    <s v="MAXI WIMMER"/>
    <n v="213.55"/>
    <n v="3"/>
    <n v="1"/>
    <x v="0"/>
    <n v="213.55"/>
    <n v="0"/>
  </r>
  <r>
    <x v="0"/>
    <x v="0"/>
    <s v="ORLANDO VILLALOBOS"/>
    <n v="208.46666666666667"/>
    <n v="4"/>
    <n v="1"/>
    <x v="0"/>
    <n v="208.46666666666667"/>
    <n v="0"/>
  </r>
  <r>
    <x v="0"/>
    <x v="0"/>
    <s v="PEDRO TOMAS VARELA CERDA"/>
    <n v="160"/>
    <n v="5"/>
    <n v="0"/>
    <x v="1"/>
    <n v="0"/>
    <n v="160"/>
  </r>
  <r>
    <x v="0"/>
    <x v="0"/>
    <s v="JOSE PEDRO VARELA ALFONSO"/>
    <n v="139.83333333333334"/>
    <n v="6"/>
    <n v="0"/>
    <x v="1"/>
    <n v="0"/>
    <n v="139.83333333333334"/>
  </r>
  <r>
    <x v="0"/>
    <x v="1"/>
    <s v="JUAN JOSE SEARLE MARTINEZ"/>
    <n v="259.86666666666667"/>
    <n v="1"/>
    <n v="1"/>
    <x v="0"/>
    <n v="259.86666666666667"/>
    <n v="0"/>
  </r>
  <r>
    <x v="0"/>
    <x v="1"/>
    <s v="JOSE IGNACIO POLLONI  VIVERO"/>
    <n v="232.86666666666667"/>
    <n v="2"/>
    <n v="1"/>
    <x v="0"/>
    <n v="232.86666666666667"/>
    <n v="0"/>
  </r>
  <r>
    <x v="0"/>
    <x v="1"/>
    <s v="ANDRE ALVAREZ"/>
    <n v="222.78333333333333"/>
    <n v="3"/>
    <n v="1"/>
    <x v="0"/>
    <n v="222.78333333333333"/>
    <n v="0"/>
  </r>
  <r>
    <x v="0"/>
    <x v="1"/>
    <s v="AMPARO LOPEZ HORTA"/>
    <n v="192.5"/>
    <n v="4"/>
    <n v="1"/>
    <x v="0"/>
    <n v="192.5"/>
    <n v="0"/>
  </r>
  <r>
    <x v="0"/>
    <x v="1"/>
    <s v="NICOLAS SILVA"/>
    <n v="155.33333333333334"/>
    <n v="5"/>
    <n v="0"/>
    <x v="1"/>
    <n v="0"/>
    <n v="155.33333333333334"/>
  </r>
  <r>
    <x v="0"/>
    <x v="1"/>
    <s v="JOSEFINA MATURANA FELL"/>
    <n v="0"/>
    <n v="6"/>
    <n v="0"/>
    <x v="1"/>
    <n v="0"/>
    <n v="0"/>
  </r>
  <r>
    <x v="0"/>
    <x v="1"/>
    <s v="MARIA ROSA BARAHONA VARGAS"/>
    <n v="0"/>
    <n v="7"/>
    <n v="0"/>
    <x v="1"/>
    <n v="0"/>
    <n v="0"/>
  </r>
  <r>
    <x v="0"/>
    <x v="2"/>
    <s v="SEBASTIAN IRRIBARRA CONA"/>
    <n v="240"/>
    <n v="1"/>
    <n v="1"/>
    <x v="0"/>
    <n v="240"/>
    <n v="0"/>
  </r>
  <r>
    <x v="0"/>
    <x v="2"/>
    <s v="EMMA LETELIER"/>
    <n v="211.63333333333333"/>
    <n v="2"/>
    <n v="1"/>
    <x v="0"/>
    <n v="211.63333333333333"/>
    <n v="0"/>
  </r>
  <r>
    <x v="0"/>
    <x v="2"/>
    <s v="OLIVIA ALAMOS"/>
    <n v="198.48333333333332"/>
    <n v="3"/>
    <n v="1"/>
    <x v="0"/>
    <n v="198.48333333333332"/>
    <n v="0"/>
  </r>
  <r>
    <x v="0"/>
    <x v="2"/>
    <s v="VALENTINA LETELIER"/>
    <n v="192.81666666666666"/>
    <n v="4"/>
    <n v="1"/>
    <x v="0"/>
    <n v="192.81666666666666"/>
    <n v="0"/>
  </r>
  <r>
    <x v="0"/>
    <x v="2"/>
    <s v="MATIAS ALAMOS"/>
    <n v="172.18333333333334"/>
    <n v="5"/>
    <n v="0"/>
    <x v="1"/>
    <n v="0"/>
    <n v="172.18333333333334"/>
  </r>
  <r>
    <x v="0"/>
    <x v="2"/>
    <s v="CARLA O'NELL"/>
    <n v="0"/>
    <n v="6"/>
    <n v="0"/>
    <x v="1"/>
    <n v="0"/>
    <n v="0"/>
  </r>
  <r>
    <x v="0"/>
    <x v="3"/>
    <s v="BORJA MAYOL"/>
    <n v="429.54999999999995"/>
    <n v="1"/>
    <n v="1"/>
    <x v="0"/>
    <n v="429.54999999999995"/>
    <n v="0"/>
  </r>
  <r>
    <x v="0"/>
    <x v="3"/>
    <s v="VICENTE MAYOL LARRAIN"/>
    <n v="417.2"/>
    <n v="2"/>
    <n v="1"/>
    <x v="0"/>
    <n v="417.2"/>
    <n v="0"/>
  </r>
  <r>
    <x v="0"/>
    <x v="3"/>
    <s v="FLORENCIA CARDONE ALMARZA"/>
    <n v="102.61666666666667"/>
    <n v="3"/>
    <n v="1"/>
    <x v="0"/>
    <n v="102.61666666666667"/>
    <n v="0"/>
  </r>
  <r>
    <x v="0"/>
    <x v="4"/>
    <s v="VICENTE  LARRAIN ARJONA"/>
    <n v="498.70000000000005"/>
    <n v="1"/>
    <n v="1"/>
    <x v="0"/>
    <n v="498.70000000000005"/>
    <n v="0"/>
  </r>
  <r>
    <x v="0"/>
    <x v="4"/>
    <s v="AMELIA  LARRAIN"/>
    <n v="187.45"/>
    <n v="2"/>
    <n v="1"/>
    <x v="0"/>
    <n v="187.45"/>
    <n v="0"/>
  </r>
  <r>
    <x v="0"/>
    <x v="4"/>
    <s v="MACARENA SUAZO ZEPEDA"/>
    <n v="148.15"/>
    <n v="3"/>
    <n v="1"/>
    <x v="0"/>
    <n v="148.15"/>
    <n v="0"/>
  </r>
  <r>
    <x v="0"/>
    <x v="4"/>
    <s v="PABLO LLOMPART"/>
    <n v="107.8"/>
    <n v="4"/>
    <n v="1"/>
    <x v="0"/>
    <n v="107.8"/>
    <n v="0"/>
  </r>
  <r>
    <x v="0"/>
    <x v="4"/>
    <s v="CRISTOBAL LARRAIN ARJONA"/>
    <n v="0"/>
    <n v="5"/>
    <n v="0"/>
    <x v="1"/>
    <n v="0"/>
    <n v="0"/>
  </r>
  <r>
    <x v="0"/>
    <x v="4"/>
    <s v="JOSE  ELIAS  RISHMAWI"/>
    <n v="0"/>
    <n v="6"/>
    <n v="0"/>
    <x v="1"/>
    <n v="0"/>
    <n v="0"/>
  </r>
  <r>
    <x v="0"/>
    <x v="5"/>
    <s v="FELIPE SAT YABER"/>
    <n v="279.78333333333336"/>
    <n v="1"/>
    <n v="1"/>
    <x v="0"/>
    <n v="279.78333333333336"/>
    <n v="0"/>
  </r>
  <r>
    <x v="0"/>
    <x v="5"/>
    <s v="CRISTOBAL JESUS ROJAS SANCHEZ"/>
    <n v="228.31666666666666"/>
    <n v="2"/>
    <n v="1"/>
    <x v="0"/>
    <n v="228.31666666666666"/>
    <n v="0"/>
  </r>
  <r>
    <x v="0"/>
    <x v="5"/>
    <s v="CLAUDIO CORNEJO CABEZAS"/>
    <n v="217.73333333333335"/>
    <n v="3"/>
    <n v="1"/>
    <x v="0"/>
    <n v="217.73333333333335"/>
    <n v="0"/>
  </r>
  <r>
    <x v="0"/>
    <x v="5"/>
    <s v="RAFAELA CORTES"/>
    <n v="130.5"/>
    <n v="4"/>
    <n v="1"/>
    <x v="0"/>
    <n v="130.5"/>
    <n v="0"/>
  </r>
  <r>
    <x v="0"/>
    <x v="6"/>
    <s v="JUAN FRANCISCO DEL CANTO"/>
    <n v="280"/>
    <n v="1"/>
    <n v="1"/>
    <x v="0"/>
    <n v="280"/>
    <n v="0"/>
  </r>
  <r>
    <x v="0"/>
    <x v="6"/>
    <s v="ANDRES  POBLETE SALCEDO"/>
    <n v="272.56666666666666"/>
    <n v="2"/>
    <n v="1"/>
    <x v="0"/>
    <n v="272.56666666666666"/>
    <n v="0"/>
  </r>
  <r>
    <x v="0"/>
    <x v="6"/>
    <s v="OSCAR TAHAN"/>
    <n v="135.63333333333333"/>
    <n v="3"/>
    <n v="1"/>
    <x v="0"/>
    <n v="135.63333333333333"/>
    <n v="0"/>
  </r>
  <r>
    <x v="0"/>
    <x v="6"/>
    <s v="JORGE ESPARZA POBLETE"/>
    <n v="0"/>
    <n v="4"/>
    <n v="1"/>
    <x v="0"/>
    <n v="0"/>
    <n v="0"/>
  </r>
  <r>
    <x v="0"/>
    <x v="6"/>
    <s v="MAURICIO GONZALEZ"/>
    <n v="0"/>
    <n v="5"/>
    <n v="0"/>
    <x v="1"/>
    <n v="0"/>
    <n v="0"/>
  </r>
  <r>
    <x v="0"/>
    <x v="7"/>
    <s v="NICOLAS SCHMIDT GONZALEZ"/>
    <n v="254.8"/>
    <n v="1"/>
    <n v="1"/>
    <x v="0"/>
    <n v="254.8"/>
    <n v="0"/>
  </r>
  <r>
    <x v="0"/>
    <x v="8"/>
    <s v="JOSEFA AGUILERA"/>
    <n v="125.46666666666667"/>
    <n v="1"/>
    <n v="1"/>
    <x v="0"/>
    <n v="125.46666666666667"/>
    <n v="0"/>
  </r>
  <r>
    <x v="1"/>
    <x v="0"/>
    <s v="JOSE PEDRO VARELA ALFONSO"/>
    <n v="404.36666666666667"/>
    <n v="1"/>
    <n v="1"/>
    <x v="0"/>
    <n v="404.36666666666667"/>
    <n v="0"/>
  </r>
  <r>
    <x v="1"/>
    <x v="0"/>
    <s v="ANDRES GATICA JOLFRE"/>
    <n v="280"/>
    <n v="2"/>
    <n v="1"/>
    <x v="0"/>
    <n v="280"/>
    <n v="0"/>
  </r>
  <r>
    <x v="1"/>
    <x v="0"/>
    <s v="ORLANDO VILLALOBOS"/>
    <n v="263.33333333333331"/>
    <n v="3"/>
    <n v="1"/>
    <x v="0"/>
    <n v="263.33333333333331"/>
    <n v="0"/>
  </r>
  <r>
    <x v="1"/>
    <x v="0"/>
    <s v="PEDRO TOMAS VARELA CERDA"/>
    <n v="250.86666666666667"/>
    <n v="4"/>
    <n v="1"/>
    <x v="0"/>
    <n v="250.86666666666667"/>
    <n v="0"/>
  </r>
  <r>
    <x v="1"/>
    <x v="0"/>
    <s v="SERGIO ULLOA C"/>
    <n v="198.66666666666666"/>
    <n v="5"/>
    <n v="0"/>
    <x v="1"/>
    <n v="0"/>
    <n v="198.66666666666666"/>
  </r>
  <r>
    <x v="1"/>
    <x v="0"/>
    <s v="MAXI WIMMER"/>
    <n v="148.51666666666665"/>
    <n v="6"/>
    <n v="0"/>
    <x v="1"/>
    <n v="0"/>
    <n v="148.51666666666665"/>
  </r>
  <r>
    <x v="1"/>
    <x v="0"/>
    <s v="MARTIN GARCIA LAZO"/>
    <n v="0"/>
    <n v="7"/>
    <n v="0"/>
    <x v="1"/>
    <n v="0"/>
    <n v="0"/>
  </r>
  <r>
    <x v="1"/>
    <x v="4"/>
    <s v="FRANCISCO  EGUIGUREN VALDÉS"/>
    <n v="320"/>
    <n v="1"/>
    <n v="1"/>
    <x v="0"/>
    <n v="320"/>
    <n v="0"/>
  </r>
  <r>
    <x v="1"/>
    <x v="4"/>
    <s v="VICENTE  LARRAIN ARJONA"/>
    <n v="273.25"/>
    <n v="2"/>
    <n v="1"/>
    <x v="0"/>
    <n v="273.25"/>
    <n v="0"/>
  </r>
  <r>
    <x v="1"/>
    <x v="4"/>
    <s v="AMELIA  LARRAIN"/>
    <n v="271.11666666666667"/>
    <n v="3"/>
    <n v="1"/>
    <x v="0"/>
    <n v="271.11666666666667"/>
    <n v="0"/>
  </r>
  <r>
    <x v="1"/>
    <x v="4"/>
    <s v="MACARENA SUAZO ZEPEDA"/>
    <n v="189.5"/>
    <n v="4"/>
    <n v="1"/>
    <x v="0"/>
    <n v="189.5"/>
    <n v="0"/>
  </r>
  <r>
    <x v="1"/>
    <x v="4"/>
    <s v="CRISTOBAL LARRAIN ARJONA"/>
    <n v="0"/>
    <n v="5"/>
    <n v="0"/>
    <x v="1"/>
    <n v="0"/>
    <n v="0"/>
  </r>
  <r>
    <x v="1"/>
    <x v="4"/>
    <s v="JOSE  ELIAS  RISHMAWI"/>
    <n v="0"/>
    <n v="6"/>
    <n v="0"/>
    <x v="1"/>
    <n v="0"/>
    <n v="0"/>
  </r>
  <r>
    <x v="1"/>
    <x v="2"/>
    <s v="CARLA O'NELL"/>
    <n v="256.88333333333333"/>
    <n v="1"/>
    <n v="1"/>
    <x v="0"/>
    <n v="256.88333333333333"/>
    <n v="0"/>
  </r>
  <r>
    <x v="1"/>
    <x v="2"/>
    <s v="EMMA LETELIER"/>
    <n v="161.91666666666666"/>
    <n v="2"/>
    <n v="1"/>
    <x v="0"/>
    <n v="161.91666666666666"/>
    <n v="0"/>
  </r>
  <r>
    <x v="1"/>
    <x v="2"/>
    <s v="OLIVIA ALAMOS"/>
    <n v="155.83333333333334"/>
    <n v="3"/>
    <n v="1"/>
    <x v="0"/>
    <n v="155.83333333333334"/>
    <n v="0"/>
  </r>
  <r>
    <x v="1"/>
    <x v="2"/>
    <s v="FRANCISCA TORCHE"/>
    <n v="153.55000000000001"/>
    <n v="4"/>
    <n v="1"/>
    <x v="0"/>
    <n v="153.55000000000001"/>
    <n v="0"/>
  </r>
  <r>
    <x v="1"/>
    <x v="2"/>
    <s v="MATIAS ALAMOS"/>
    <n v="142.28333333333333"/>
    <n v="5"/>
    <n v="0"/>
    <x v="1"/>
    <n v="0"/>
    <n v="142.28333333333333"/>
  </r>
  <r>
    <x v="1"/>
    <x v="2"/>
    <s v="VALENTINA LETELIER"/>
    <n v="125.55"/>
    <n v="6"/>
    <n v="0"/>
    <x v="1"/>
    <n v="0"/>
    <n v="125.55"/>
  </r>
  <r>
    <x v="1"/>
    <x v="5"/>
    <s v="RAFAELA CORTES"/>
    <n v="221.66666666666666"/>
    <n v="1"/>
    <n v="1"/>
    <x v="0"/>
    <n v="221.66666666666666"/>
    <n v="0"/>
  </r>
  <r>
    <x v="1"/>
    <x v="5"/>
    <s v="ALISON CASTILLO"/>
    <n v="135.88333333333333"/>
    <n v="2"/>
    <n v="1"/>
    <x v="0"/>
    <n v="135.88333333333333"/>
    <n v="0"/>
  </r>
  <r>
    <x v="1"/>
    <x v="5"/>
    <s v="AGUSTINA CASTILLO"/>
    <n v="130.86666666666667"/>
    <n v="3"/>
    <n v="1"/>
    <x v="0"/>
    <n v="130.86666666666667"/>
    <n v="0"/>
  </r>
  <r>
    <x v="1"/>
    <x v="5"/>
    <s v="CRISTOBAL JESUS ROJAS SANCHEZ"/>
    <n v="0"/>
    <n v="4"/>
    <n v="1"/>
    <x v="0"/>
    <n v="0"/>
    <n v="0"/>
  </r>
  <r>
    <x v="1"/>
    <x v="8"/>
    <s v="ANGEL CASTILLO"/>
    <n v="217.05"/>
    <n v="1"/>
    <n v="1"/>
    <x v="0"/>
    <n v="217.05"/>
    <n v="0"/>
  </r>
  <r>
    <x v="1"/>
    <x v="8"/>
    <s v="FERNANDO LAGOS DIAZ"/>
    <n v="120.48333333333333"/>
    <n v="2"/>
    <n v="1"/>
    <x v="0"/>
    <n v="120.48333333333333"/>
    <n v="0"/>
  </r>
  <r>
    <x v="1"/>
    <x v="8"/>
    <s v="FERNANDA MANZUR"/>
    <n v="0"/>
    <n v="3"/>
    <n v="1"/>
    <x v="0"/>
    <n v="0"/>
    <n v="0"/>
  </r>
  <r>
    <x v="1"/>
    <x v="8"/>
    <s v="JOSEFA AGUILERA"/>
    <n v="0"/>
    <n v="4"/>
    <n v="1"/>
    <x v="0"/>
    <n v="0"/>
    <n v="0"/>
  </r>
  <r>
    <x v="1"/>
    <x v="6"/>
    <s v="JORGE ESPARZA POBLETE"/>
    <n v="215.41666666666666"/>
    <n v="1"/>
    <n v="1"/>
    <x v="0"/>
    <n v="215.41666666666666"/>
    <n v="0"/>
  </r>
  <r>
    <x v="1"/>
    <x v="7"/>
    <s v="CARLOS  SILVA ESCOBAR"/>
    <n v="205.86666666666667"/>
    <n v="1"/>
    <n v="1"/>
    <x v="0"/>
    <n v="205.86666666666667"/>
    <n v="0"/>
  </r>
  <r>
    <x v="1"/>
    <x v="3"/>
    <s v="FLORENCIA CARDONE ALMARZA"/>
    <n v="0"/>
    <n v="1"/>
    <n v="1"/>
    <x v="0"/>
    <n v="0"/>
    <n v="0"/>
  </r>
  <r>
    <x v="2"/>
    <x v="5"/>
    <s v="CRISTIAN CORNEJO CABEZAS"/>
    <n v="302"/>
    <n v="1"/>
    <n v="1"/>
    <x v="0"/>
    <n v="302"/>
    <n v="0"/>
  </r>
  <r>
    <x v="2"/>
    <x v="5"/>
    <s v="CRISTOBAL JESUS ROJAS SANCHEZ"/>
    <n v="301.96666666666664"/>
    <n v="2"/>
    <n v="1"/>
    <x v="0"/>
    <n v="301.96666666666664"/>
    <n v="0"/>
  </r>
  <r>
    <x v="2"/>
    <x v="5"/>
    <s v="AGUSTINA CASTILLO"/>
    <n v="176.81666666666666"/>
    <n v="3"/>
    <n v="1"/>
    <x v="0"/>
    <n v="176.81666666666666"/>
    <n v="0"/>
  </r>
  <r>
    <x v="2"/>
    <x v="5"/>
    <s v="ALISON CASTILLO"/>
    <n v="171.71666666666667"/>
    <n v="4"/>
    <n v="1"/>
    <x v="0"/>
    <n v="171.71666666666667"/>
    <n v="0"/>
  </r>
  <r>
    <x v="2"/>
    <x v="5"/>
    <s v="FELIPE SAT YABER"/>
    <n v="0"/>
    <n v="5"/>
    <n v="0"/>
    <x v="1"/>
    <n v="0"/>
    <n v="0"/>
  </r>
  <r>
    <x v="2"/>
    <x v="1"/>
    <s v="JOSEFINA MATURANA FELL"/>
    <n v="313.98333333333335"/>
    <n v="1"/>
    <n v="1"/>
    <x v="0"/>
    <n v="313.98333333333335"/>
    <n v="0"/>
  </r>
  <r>
    <x v="2"/>
    <x v="1"/>
    <s v="NICOLAS SILVA"/>
    <n v="266.66666666666669"/>
    <n v="2"/>
    <n v="1"/>
    <x v="0"/>
    <n v="266.66666666666669"/>
    <n v="0"/>
  </r>
  <r>
    <x v="2"/>
    <x v="1"/>
    <s v="AMPARO LOPEZ HORTA"/>
    <n v="174.78333333333333"/>
    <n v="3"/>
    <n v="1"/>
    <x v="0"/>
    <n v="174.78333333333333"/>
    <n v="0"/>
  </r>
  <r>
    <x v="2"/>
    <x v="1"/>
    <s v="JOSE IGNACIO POLLONI  VIVERO"/>
    <n v="174.43333333333334"/>
    <n v="4"/>
    <n v="1"/>
    <x v="0"/>
    <n v="174.43333333333334"/>
    <n v="0"/>
  </r>
  <r>
    <x v="2"/>
    <x v="1"/>
    <s v="JUAN JOSE SEARLE MARTINEZ"/>
    <n v="0"/>
    <n v="5"/>
    <n v="0"/>
    <x v="1"/>
    <n v="0"/>
    <n v="0"/>
  </r>
  <r>
    <x v="2"/>
    <x v="0"/>
    <s v="ORLANDO VILLALOBOS"/>
    <n v="321"/>
    <n v="1"/>
    <n v="1"/>
    <x v="0"/>
    <n v="321"/>
    <n v="0"/>
  </r>
  <r>
    <x v="2"/>
    <x v="0"/>
    <s v="ANDRES GATICA JOLFRE"/>
    <n v="211.88333333333333"/>
    <n v="2"/>
    <n v="1"/>
    <x v="0"/>
    <n v="211.88333333333333"/>
    <n v="0"/>
  </r>
  <r>
    <x v="2"/>
    <x v="0"/>
    <s v="SERGIO ULLOA C"/>
    <n v="203.81666666666666"/>
    <n v="3"/>
    <n v="1"/>
    <x v="0"/>
    <n v="203.81666666666666"/>
    <n v="0"/>
  </r>
  <r>
    <x v="2"/>
    <x v="0"/>
    <s v="JOSE PEDRO VARELA ALFONSO"/>
    <n v="74.433333333333337"/>
    <n v="4"/>
    <n v="1"/>
    <x v="0"/>
    <n v="74.433333333333337"/>
    <n v="0"/>
  </r>
  <r>
    <x v="2"/>
    <x v="0"/>
    <s v="MAXI WIMMER"/>
    <n v="69.233333333333334"/>
    <n v="5"/>
    <n v="0"/>
    <x v="1"/>
    <n v="0"/>
    <n v="69.233333333333334"/>
  </r>
  <r>
    <x v="2"/>
    <x v="4"/>
    <s v="JOSE  ELIAS  RISHMAWI"/>
    <n v="251.55"/>
    <n v="1"/>
    <n v="1"/>
    <x v="0"/>
    <n v="251.55"/>
    <n v="0"/>
  </r>
  <r>
    <x v="2"/>
    <x v="4"/>
    <s v="CRISTOBAL LARRAIN ARJONA"/>
    <n v="217.58333333333334"/>
    <n v="2"/>
    <n v="1"/>
    <x v="0"/>
    <n v="217.58333333333334"/>
    <n v="0"/>
  </r>
  <r>
    <x v="2"/>
    <x v="4"/>
    <s v="FRANCISCO  EGUIGUREN VALDÉS"/>
    <n v="198.2"/>
    <n v="3"/>
    <n v="1"/>
    <x v="0"/>
    <n v="198.2"/>
    <n v="0"/>
  </r>
  <r>
    <x v="2"/>
    <x v="4"/>
    <s v="MACARENA SUAZO ZEPEDA"/>
    <n v="198.08333333333334"/>
    <n v="4"/>
    <n v="1"/>
    <x v="0"/>
    <n v="198.08333333333334"/>
    <n v="0"/>
  </r>
  <r>
    <x v="2"/>
    <x v="4"/>
    <s v="PABLO LLOMPART"/>
    <n v="0"/>
    <n v="5"/>
    <n v="0"/>
    <x v="1"/>
    <n v="0"/>
    <n v="0"/>
  </r>
  <r>
    <x v="2"/>
    <x v="4"/>
    <s v="VICENTE  LARRAIN ARJONA"/>
    <n v="0"/>
    <n v="6"/>
    <n v="0"/>
    <x v="1"/>
    <n v="0"/>
    <n v="0"/>
  </r>
  <r>
    <x v="2"/>
    <x v="8"/>
    <s v="EMILIA PATTERSON"/>
    <n v="235.71666666666667"/>
    <n v="1"/>
    <n v="1"/>
    <x v="0"/>
    <n v="235.71666666666667"/>
    <n v="0"/>
  </r>
  <r>
    <x v="2"/>
    <x v="8"/>
    <s v="FERNANDA MANZUR"/>
    <n v="183.13333333333333"/>
    <n v="2"/>
    <n v="1"/>
    <x v="0"/>
    <n v="183.13333333333333"/>
    <n v="0"/>
  </r>
  <r>
    <x v="2"/>
    <x v="8"/>
    <s v="ALFREDO SAT YABER"/>
    <n v="147.71666666666667"/>
    <n v="3"/>
    <n v="1"/>
    <x v="0"/>
    <n v="147.71666666666667"/>
    <n v="0"/>
  </r>
  <r>
    <x v="2"/>
    <x v="8"/>
    <s v="ANGEL CASTILLO"/>
    <n v="134.66666666666666"/>
    <n v="4"/>
    <n v="1"/>
    <x v="0"/>
    <n v="134.66666666666666"/>
    <n v="0"/>
  </r>
  <r>
    <x v="2"/>
    <x v="8"/>
    <s v="FERNANDO LAGOS DIAZ"/>
    <n v="117.65"/>
    <n v="5"/>
    <n v="0"/>
    <x v="1"/>
    <n v="0"/>
    <n v="117.65"/>
  </r>
  <r>
    <x v="2"/>
    <x v="7"/>
    <s v="CARLOS  SILVA ESCOBAR"/>
    <n v="218.3"/>
    <n v="1"/>
    <n v="1"/>
    <x v="0"/>
    <n v="218.3"/>
    <n v="0"/>
  </r>
  <r>
    <x v="2"/>
    <x v="7"/>
    <s v="BRUNO CALTAGIRONE"/>
    <n v="182.55"/>
    <n v="2"/>
    <n v="1"/>
    <x v="0"/>
    <n v="182.55"/>
    <n v="0"/>
  </r>
  <r>
    <x v="2"/>
    <x v="7"/>
    <s v="JONATHAN VALDES"/>
    <n v="140.5"/>
    <n v="3"/>
    <n v="1"/>
    <x v="0"/>
    <n v="140.5"/>
    <n v="0"/>
  </r>
  <r>
    <x v="2"/>
    <x v="7"/>
    <s v="PABLO VALDES RAMIREZ"/>
    <n v="0"/>
    <n v="4"/>
    <n v="1"/>
    <x v="0"/>
    <n v="0"/>
    <n v="0"/>
  </r>
  <r>
    <x v="2"/>
    <x v="3"/>
    <s v="VICENTE MAYOL LARRAIN"/>
    <n v="224.68333333333334"/>
    <n v="1"/>
    <n v="1"/>
    <x v="0"/>
    <n v="224.68333333333334"/>
    <n v="0"/>
  </r>
  <r>
    <x v="2"/>
    <x v="3"/>
    <s v="BORJA MAYOL"/>
    <n v="190.58333333333334"/>
    <n v="2"/>
    <n v="1"/>
    <x v="0"/>
    <n v="190.58333333333334"/>
    <n v="0"/>
  </r>
  <r>
    <x v="2"/>
    <x v="3"/>
    <s v="CAMILA LARRAIN DOERNER"/>
    <n v="82.966666666666669"/>
    <n v="3"/>
    <n v="1"/>
    <x v="0"/>
    <n v="82.966666666666669"/>
    <n v="0"/>
  </r>
  <r>
    <x v="2"/>
    <x v="3"/>
    <s v="ENRIQUE COFRE"/>
    <n v="0"/>
    <n v="4"/>
    <n v="1"/>
    <x v="0"/>
    <n v="0"/>
    <n v="0"/>
  </r>
  <r>
    <x v="2"/>
    <x v="3"/>
    <s v="FLORENCIA CARDONE ALMARZA"/>
    <n v="0"/>
    <n v="5"/>
    <n v="0"/>
    <x v="1"/>
    <n v="0"/>
    <n v="0"/>
  </r>
  <r>
    <x v="2"/>
    <x v="6"/>
    <s v="JUAN FRANCISCO DEL CANTO"/>
    <n v="0"/>
    <n v="1"/>
    <n v="1"/>
    <x v="0"/>
    <n v="0"/>
    <n v="0"/>
  </r>
  <r>
    <x v="2"/>
    <x v="6"/>
    <s v="OSCAR TAHAN"/>
    <n v="0"/>
    <n v="2"/>
    <n v="1"/>
    <x v="0"/>
    <n v="0"/>
    <n v="0"/>
  </r>
  <r>
    <x v="2"/>
    <x v="6"/>
    <s v="SEBASTIAN SALINAS"/>
    <n v="0"/>
    <n v="3"/>
    <n v="1"/>
    <x v="0"/>
    <n v="0"/>
    <n v="0"/>
  </r>
  <r>
    <x v="2"/>
    <x v="2"/>
    <s v="SEBASTIAN IRRIBARRA CONA"/>
    <n v="0"/>
    <n v="1"/>
    <n v="1"/>
    <x v="0"/>
    <n v="0"/>
    <n v="0"/>
  </r>
  <r>
    <x v="2"/>
    <x v="2"/>
    <s v="SEBASTIAN IRRIBARRA CONA"/>
    <n v="0"/>
    <n v="2"/>
    <n v="1"/>
    <x v="0"/>
    <n v="0"/>
    <n v="0"/>
  </r>
  <r>
    <x v="2"/>
    <x v="2"/>
    <s v="SEBASTIAN IRRIBARRA CONA"/>
    <n v="0"/>
    <n v="3"/>
    <n v="1"/>
    <x v="0"/>
    <n v="0"/>
    <n v="0"/>
  </r>
  <r>
    <x v="2"/>
    <x v="2"/>
    <s v="SEBASTIAN IRRIBARRA CONA"/>
    <n v="0"/>
    <n v="4"/>
    <n v="1"/>
    <x v="0"/>
    <n v="0"/>
    <n v="0"/>
  </r>
  <r>
    <x v="2"/>
    <x v="2"/>
    <s v="SEBASTIAN IRRIBARRA CONA"/>
    <n v="0"/>
    <n v="5"/>
    <n v="0"/>
    <x v="1"/>
    <n v="0"/>
    <n v="0"/>
  </r>
  <r>
    <x v="2"/>
    <x v="2"/>
    <s v="SEBASTIAN IRRIBARRA CONA"/>
    <n v="0"/>
    <n v="6"/>
    <n v="0"/>
    <x v="1"/>
    <n v="0"/>
    <n v="0"/>
  </r>
  <r>
    <x v="2"/>
    <x v="2"/>
    <s v="SEBASTIAN IRRIBARRA CONA"/>
    <n v="0"/>
    <n v="7"/>
    <n v="0"/>
    <x v="1"/>
    <n v="0"/>
    <n v="0"/>
  </r>
  <r>
    <x v="2"/>
    <x v="2"/>
    <s v="SEBASTIAN IRRIBARRA CONA"/>
    <n v="0"/>
    <n v="8"/>
    <n v="0"/>
    <x v="1"/>
    <n v="0"/>
    <n v="0"/>
  </r>
  <r>
    <x v="2"/>
    <x v="2"/>
    <s v="SEBASTIAN IRRIBARRA CONA"/>
    <n v="0"/>
    <n v="9"/>
    <n v="0"/>
    <x v="1"/>
    <n v="0"/>
    <n v="0"/>
  </r>
  <r>
    <x v="2"/>
    <x v="2"/>
    <s v="SEBASTIAN IRRIBARRA CONA"/>
    <n v="0"/>
    <n v="10"/>
    <n v="0"/>
    <x v="1"/>
    <n v="0"/>
    <n v="0"/>
  </r>
  <r>
    <x v="2"/>
    <x v="2"/>
    <s v="SEBASTIAN IRRIBARRA CONA"/>
    <n v="0"/>
    <n v="11"/>
    <n v="0"/>
    <x v="1"/>
    <n v="0"/>
    <n v="0"/>
  </r>
  <r>
    <x v="2"/>
    <x v="2"/>
    <s v="SEBASTIAN IRRIBARRA CONA"/>
    <n v="0"/>
    <n v="12"/>
    <n v="0"/>
    <x v="1"/>
    <n v="0"/>
    <n v="0"/>
  </r>
  <r>
    <x v="2"/>
    <x v="2"/>
    <s v="SEBASTIAN IRRIBARRA CONA"/>
    <n v="0"/>
    <n v="13"/>
    <n v="0"/>
    <x v="1"/>
    <n v="0"/>
    <n v="0"/>
  </r>
  <r>
    <x v="2"/>
    <x v="2"/>
    <s v="SEBASTIAN IRRIBARRA CONA"/>
    <n v="0"/>
    <n v="14"/>
    <n v="0"/>
    <x v="1"/>
    <n v="0"/>
    <n v="0"/>
  </r>
  <r>
    <x v="2"/>
    <x v="2"/>
    <s v="SEBASTIAN IRRIBARRA CONA"/>
    <n v="0"/>
    <n v="15"/>
    <n v="0"/>
    <x v="1"/>
    <n v="0"/>
    <n v="0"/>
  </r>
  <r>
    <x v="2"/>
    <x v="2"/>
    <s v="SEBASTIAN IRRIBARRA CONA"/>
    <n v="0"/>
    <n v="16"/>
    <n v="0"/>
    <x v="1"/>
    <n v="0"/>
    <n v="0"/>
  </r>
  <r>
    <x v="2"/>
    <x v="2"/>
    <s v="SEBASTIAN IRRIBARRA CONA"/>
    <n v="0"/>
    <n v="17"/>
    <n v="0"/>
    <x v="1"/>
    <n v="0"/>
    <n v="0"/>
  </r>
  <r>
    <x v="2"/>
    <x v="2"/>
    <s v="SEBASTIAN IRRIBARRA CONA"/>
    <n v="0"/>
    <n v="18"/>
    <n v="0"/>
    <x v="1"/>
    <n v="0"/>
    <n v="0"/>
  </r>
  <r>
    <x v="2"/>
    <x v="2"/>
    <s v="SEBASTIAN IRRIBARRA CONA"/>
    <n v="0"/>
    <n v="19"/>
    <n v="0"/>
    <x v="1"/>
    <n v="0"/>
    <n v="0"/>
  </r>
  <r>
    <x v="2"/>
    <x v="2"/>
    <s v="SEBASTIAN IRRIBARRA CONA"/>
    <n v="0"/>
    <n v="20"/>
    <n v="0"/>
    <x v="1"/>
    <n v="0"/>
    <n v="0"/>
  </r>
  <r>
    <x v="2"/>
    <x v="2"/>
    <s v="SEBASTIAN IRRIBARRA CONA"/>
    <n v="0"/>
    <n v="21"/>
    <n v="0"/>
    <x v="1"/>
    <n v="0"/>
    <n v="0"/>
  </r>
  <r>
    <x v="2"/>
    <x v="2"/>
    <s v="SEBASTIAN IRRIBARRA CONA"/>
    <n v="0"/>
    <n v="22"/>
    <n v="0"/>
    <x v="1"/>
    <n v="0"/>
    <n v="0"/>
  </r>
  <r>
    <x v="2"/>
    <x v="2"/>
    <s v="SEBASTIAN IRRIBARRA CONA"/>
    <n v="0"/>
    <n v="23"/>
    <n v="0"/>
    <x v="1"/>
    <n v="0"/>
    <n v="0"/>
  </r>
  <r>
    <x v="2"/>
    <x v="2"/>
    <s v="SEBASTIAN IRRIBARRA CONA"/>
    <n v="0"/>
    <n v="24"/>
    <n v="0"/>
    <x v="1"/>
    <n v="0"/>
    <n v="0"/>
  </r>
  <r>
    <x v="2"/>
    <x v="2"/>
    <s v="SEBASTIAN IRRIBARRA CONA"/>
    <n v="0"/>
    <n v="25"/>
    <n v="0"/>
    <x v="1"/>
    <n v="0"/>
    <n v="0"/>
  </r>
  <r>
    <x v="2"/>
    <x v="2"/>
    <s v="SEBASTIAN IRRIBARRA CONA"/>
    <n v="0"/>
    <n v="26"/>
    <n v="0"/>
    <x v="1"/>
    <n v="0"/>
    <n v="0"/>
  </r>
  <r>
    <x v="2"/>
    <x v="2"/>
    <s v="SEBASTIAN IRRIBARRA CONA"/>
    <n v="0"/>
    <n v="27"/>
    <n v="0"/>
    <x v="1"/>
    <n v="0"/>
    <n v="0"/>
  </r>
  <r>
    <x v="2"/>
    <x v="2"/>
    <s v="SEBASTIAN IRRIBARRA CONA"/>
    <n v="0"/>
    <n v="28"/>
    <n v="0"/>
    <x v="1"/>
    <n v="0"/>
    <n v="0"/>
  </r>
  <r>
    <x v="2"/>
    <x v="2"/>
    <s v="SEBASTIAN IRRIBARRA CONA"/>
    <n v="0"/>
    <n v="29"/>
    <n v="0"/>
    <x v="1"/>
    <n v="0"/>
    <n v="0"/>
  </r>
  <r>
    <x v="2"/>
    <x v="2"/>
    <s v="SEBASTIAN IRRIBARRA CONA"/>
    <n v="0"/>
    <n v="30"/>
    <n v="0"/>
    <x v="1"/>
    <n v="0"/>
    <n v="0"/>
  </r>
  <r>
    <x v="2"/>
    <x v="2"/>
    <s v="SEBASTIAN IRRIBARRA CONA"/>
    <n v="0"/>
    <n v="31"/>
    <n v="0"/>
    <x v="1"/>
    <n v="0"/>
    <n v="0"/>
  </r>
  <r>
    <x v="2"/>
    <x v="2"/>
    <s v="SEBASTIAN IRRIBARRA CONA"/>
    <n v="0"/>
    <n v="32"/>
    <n v="0"/>
    <x v="1"/>
    <n v="0"/>
    <n v="0"/>
  </r>
  <r>
    <x v="2"/>
    <x v="2"/>
    <s v="SEBASTIAN IRRIBARRA CONA"/>
    <n v="0"/>
    <n v="33"/>
    <n v="0"/>
    <x v="1"/>
    <n v="0"/>
    <n v="0"/>
  </r>
  <r>
    <x v="2"/>
    <x v="2"/>
    <s v="SEBASTIAN IRRIBARRA CONA"/>
    <n v="0"/>
    <n v="34"/>
    <n v="0"/>
    <x v="1"/>
    <n v="0"/>
    <n v="0"/>
  </r>
  <r>
    <x v="2"/>
    <x v="2"/>
    <s v="SEBASTIAN IRRIBARRA CONA"/>
    <n v="0"/>
    <n v="35"/>
    <n v="0"/>
    <x v="1"/>
    <n v="0"/>
    <n v="0"/>
  </r>
  <r>
    <x v="2"/>
    <x v="2"/>
    <s v="SEBASTIAN IRRIBARRA CONA"/>
    <n v="0"/>
    <n v="36"/>
    <n v="0"/>
    <x v="1"/>
    <n v="0"/>
    <n v="0"/>
  </r>
  <r>
    <x v="2"/>
    <x v="2"/>
    <s v="SEBASTIAN IRRIBARRA CONA"/>
    <n v="0"/>
    <n v="37"/>
    <n v="0"/>
    <x v="1"/>
    <n v="0"/>
    <n v="0"/>
  </r>
  <r>
    <x v="2"/>
    <x v="2"/>
    <s v="SEBASTIAN IRRIBARRA CONA"/>
    <n v="0"/>
    <n v="38"/>
    <n v="0"/>
    <x v="1"/>
    <n v="0"/>
    <n v="0"/>
  </r>
  <r>
    <x v="2"/>
    <x v="2"/>
    <s v="SEBASTIAN IRRIBARRA CONA"/>
    <n v="0"/>
    <n v="39"/>
    <n v="0"/>
    <x v="1"/>
    <n v="0"/>
    <n v="0"/>
  </r>
  <r>
    <x v="2"/>
    <x v="2"/>
    <s v="SEBASTIAN IRRIBARRA CONA"/>
    <n v="0"/>
    <n v="40"/>
    <n v="0"/>
    <x v="1"/>
    <n v="0"/>
    <n v="0"/>
  </r>
  <r>
    <x v="2"/>
    <x v="2"/>
    <s v="SEBASTIAN IRRIBARRA CONA"/>
    <n v="0"/>
    <n v="41"/>
    <n v="0"/>
    <x v="1"/>
    <n v="0"/>
    <n v="0"/>
  </r>
  <r>
    <x v="2"/>
    <x v="2"/>
    <s v="SEBASTIAN IRRIBARRA CONA"/>
    <n v="0"/>
    <n v="42"/>
    <n v="0"/>
    <x v="1"/>
    <n v="0"/>
    <n v="0"/>
  </r>
  <r>
    <x v="2"/>
    <x v="2"/>
    <s v="SEBASTIAN IRRIBARRA CONA"/>
    <n v="0"/>
    <n v="43"/>
    <n v="0"/>
    <x v="1"/>
    <n v="0"/>
    <n v="0"/>
  </r>
  <r>
    <x v="2"/>
    <x v="2"/>
    <s v="SEBASTIAN IRRIBARRA CONA"/>
    <n v="0"/>
    <n v="44"/>
    <n v="0"/>
    <x v="1"/>
    <n v="0"/>
    <n v="0"/>
  </r>
  <r>
    <x v="2"/>
    <x v="2"/>
    <s v="SEBASTIAN IRRIBARRA CONA"/>
    <n v="0"/>
    <n v="45"/>
    <n v="0"/>
    <x v="1"/>
    <n v="0"/>
    <n v="0"/>
  </r>
  <r>
    <x v="2"/>
    <x v="2"/>
    <s v="SEBASTIAN IRRIBARRA CONA"/>
    <n v="0"/>
    <n v="46"/>
    <n v="0"/>
    <x v="1"/>
    <n v="0"/>
    <n v="0"/>
  </r>
  <r>
    <x v="2"/>
    <x v="2"/>
    <s v="SEBASTIAN IRRIBARRA CONA"/>
    <n v="0"/>
    <n v="47"/>
    <n v="0"/>
    <x v="1"/>
    <n v="0"/>
    <n v="0"/>
  </r>
  <r>
    <x v="2"/>
    <x v="2"/>
    <s v="SEBASTIAN IRRIBARRA CONA"/>
    <n v="0"/>
    <n v="48"/>
    <n v="0"/>
    <x v="1"/>
    <n v="0"/>
    <n v="0"/>
  </r>
  <r>
    <x v="2"/>
    <x v="2"/>
    <s v="SEBASTIAN IRRIBARRA CONA"/>
    <n v="0"/>
    <n v="49"/>
    <n v="0"/>
    <x v="1"/>
    <n v="0"/>
    <n v="0"/>
  </r>
  <r>
    <x v="2"/>
    <x v="2"/>
    <s v="SEBASTIAN IRRIBARRA CONA"/>
    <n v="0"/>
    <n v="50"/>
    <n v="0"/>
    <x v="1"/>
    <n v="0"/>
    <n v="0"/>
  </r>
  <r>
    <x v="2"/>
    <x v="2"/>
    <s v="SEBASTIAN IRRIBARRA CONA"/>
    <n v="0"/>
    <n v="51"/>
    <n v="0"/>
    <x v="1"/>
    <n v="0"/>
    <n v="0"/>
  </r>
  <r>
    <x v="2"/>
    <x v="2"/>
    <s v="SEBASTIAN IRRIBARRA CONA"/>
    <n v="0"/>
    <n v="52"/>
    <n v="0"/>
    <x v="1"/>
    <n v="0"/>
    <n v="0"/>
  </r>
  <r>
    <x v="2"/>
    <x v="2"/>
    <s v="SEBASTIAN IRRIBARRA CONA"/>
    <n v="0"/>
    <n v="53"/>
    <n v="0"/>
    <x v="1"/>
    <n v="0"/>
    <n v="0"/>
  </r>
  <r>
    <x v="2"/>
    <x v="2"/>
    <s v="SEBASTIAN IRRIBARRA CONA"/>
    <n v="0"/>
    <n v="54"/>
    <n v="0"/>
    <x v="1"/>
    <n v="0"/>
    <n v="0"/>
  </r>
  <r>
    <x v="2"/>
    <x v="2"/>
    <s v="SEBASTIAN IRRIBARRA CONA"/>
    <n v="0"/>
    <n v="55"/>
    <n v="0"/>
    <x v="1"/>
    <n v="0"/>
    <n v="0"/>
  </r>
  <r>
    <x v="2"/>
    <x v="2"/>
    <s v="SEBASTIAN IRRIBARRA CONA"/>
    <n v="0"/>
    <n v="56"/>
    <n v="0"/>
    <x v="1"/>
    <n v="0"/>
    <n v="0"/>
  </r>
  <r>
    <x v="2"/>
    <x v="2"/>
    <s v="SEBASTIAN IRRIBARRA CONA"/>
    <n v="0"/>
    <n v="57"/>
    <n v="0"/>
    <x v="1"/>
    <n v="0"/>
    <n v="0"/>
  </r>
  <r>
    <x v="2"/>
    <x v="2"/>
    <s v="SEBASTIAN IRRIBARRA CONA"/>
    <n v="0"/>
    <n v="58"/>
    <n v="0"/>
    <x v="1"/>
    <n v="0"/>
    <n v="0"/>
  </r>
  <r>
    <x v="2"/>
    <x v="2"/>
    <s v="SEBASTIAN IRRIBARRA CONA"/>
    <n v="0"/>
    <n v="59"/>
    <n v="0"/>
    <x v="1"/>
    <n v="0"/>
    <n v="0"/>
  </r>
  <r>
    <x v="2"/>
    <x v="2"/>
    <s v="SEBASTIAN IRRIBARRA CONA"/>
    <n v="0"/>
    <n v="60"/>
    <n v="0"/>
    <x v="1"/>
    <n v="0"/>
    <n v="0"/>
  </r>
  <r>
    <x v="2"/>
    <x v="2"/>
    <s v="SEBASTIAN IRRIBARRA CONA"/>
    <n v="0"/>
    <n v="61"/>
    <n v="0"/>
    <x v="1"/>
    <n v="0"/>
    <n v="0"/>
  </r>
  <r>
    <x v="2"/>
    <x v="2"/>
    <s v="SEBASTIAN IRRIBARRA CONA"/>
    <n v="0"/>
    <n v="62"/>
    <n v="0"/>
    <x v="1"/>
    <n v="0"/>
    <n v="0"/>
  </r>
  <r>
    <x v="2"/>
    <x v="2"/>
    <s v="SEBASTIAN IRRIBARRA CONA"/>
    <n v="0"/>
    <n v="63"/>
    <n v="0"/>
    <x v="1"/>
    <n v="0"/>
    <n v="0"/>
  </r>
  <r>
    <x v="2"/>
    <x v="2"/>
    <s v="SEBASTIAN IRRIBARRA CONA"/>
    <n v="0"/>
    <n v="64"/>
    <n v="0"/>
    <x v="1"/>
    <n v="0"/>
    <n v="0"/>
  </r>
  <r>
    <x v="2"/>
    <x v="2"/>
    <s v="SEBASTIAN IRRIBARRA CONA"/>
    <n v="0"/>
    <n v="65"/>
    <n v="0"/>
    <x v="1"/>
    <n v="0"/>
    <n v="0"/>
  </r>
  <r>
    <x v="2"/>
    <x v="2"/>
    <s v="SEBASTIAN IRRIBARRA CONA"/>
    <n v="0"/>
    <n v="66"/>
    <n v="0"/>
    <x v="1"/>
    <n v="0"/>
    <n v="0"/>
  </r>
  <r>
    <x v="2"/>
    <x v="2"/>
    <s v="SEBASTIAN IRRIBARRA CONA"/>
    <n v="0"/>
    <n v="67"/>
    <n v="0"/>
    <x v="1"/>
    <n v="0"/>
    <n v="0"/>
  </r>
  <r>
    <x v="2"/>
    <x v="2"/>
    <s v="SEBASTIAN IRRIBARRA CONA"/>
    <n v="0"/>
    <n v="68"/>
    <n v="0"/>
    <x v="1"/>
    <n v="0"/>
    <n v="0"/>
  </r>
  <r>
    <x v="2"/>
    <x v="2"/>
    <s v="SEBASTIAN IRRIBARRA CONA"/>
    <n v="0"/>
    <n v="69"/>
    <n v="0"/>
    <x v="1"/>
    <n v="0"/>
    <n v="0"/>
  </r>
  <r>
    <x v="2"/>
    <x v="2"/>
    <s v="SEBASTIAN IRRIBARRA CONA"/>
    <n v="0"/>
    <n v="70"/>
    <n v="0"/>
    <x v="1"/>
    <n v="0"/>
    <n v="0"/>
  </r>
  <r>
    <x v="2"/>
    <x v="2"/>
    <s v="SEBASTIAN IRRIBARRA CONA"/>
    <n v="0"/>
    <n v="71"/>
    <n v="0"/>
    <x v="1"/>
    <n v="0"/>
    <n v="0"/>
  </r>
  <r>
    <x v="2"/>
    <x v="2"/>
    <s v="SEBASTIAN IRRIBARRA CONA"/>
    <n v="0"/>
    <n v="72"/>
    <n v="0"/>
    <x v="1"/>
    <n v="0"/>
    <n v="0"/>
  </r>
  <r>
    <x v="2"/>
    <x v="2"/>
    <s v="SEBASTIAN IRRIBARRA CONA"/>
    <n v="0"/>
    <n v="73"/>
    <n v="0"/>
    <x v="1"/>
    <n v="0"/>
    <n v="0"/>
  </r>
  <r>
    <x v="2"/>
    <x v="2"/>
    <s v="SEBASTIAN IRRIBARRA CONA"/>
    <n v="0"/>
    <n v="74"/>
    <n v="0"/>
    <x v="1"/>
    <n v="0"/>
    <n v="0"/>
  </r>
  <r>
    <x v="2"/>
    <x v="2"/>
    <s v="SEBASTIAN IRRIBARRA CONA"/>
    <n v="0"/>
    <n v="75"/>
    <n v="0"/>
    <x v="1"/>
    <n v="0"/>
    <n v="0"/>
  </r>
  <r>
    <x v="2"/>
    <x v="2"/>
    <s v="SEBASTIAN IRRIBARRA CONA"/>
    <n v="0"/>
    <n v="76"/>
    <n v="0"/>
    <x v="1"/>
    <n v="0"/>
    <n v="0"/>
  </r>
  <r>
    <x v="2"/>
    <x v="2"/>
    <s v="SEBASTIAN IRRIBARRA CONA"/>
    <n v="0"/>
    <n v="77"/>
    <n v="0"/>
    <x v="1"/>
    <n v="0"/>
    <n v="0"/>
  </r>
  <r>
    <x v="2"/>
    <x v="2"/>
    <s v="SEBASTIAN IRRIBARRA CONA"/>
    <n v="0"/>
    <n v="78"/>
    <n v="0"/>
    <x v="1"/>
    <n v="0"/>
    <n v="0"/>
  </r>
  <r>
    <x v="2"/>
    <x v="2"/>
    <s v="SEBASTIAN IRRIBARRA CONA"/>
    <n v="0"/>
    <n v="79"/>
    <n v="0"/>
    <x v="1"/>
    <n v="0"/>
    <n v="0"/>
  </r>
  <r>
    <x v="2"/>
    <x v="2"/>
    <s v="SEBASTIAN IRRIBARRA CONA"/>
    <n v="0"/>
    <n v="80"/>
    <n v="0"/>
    <x v="1"/>
    <n v="0"/>
    <n v="0"/>
  </r>
  <r>
    <x v="2"/>
    <x v="2"/>
    <s v="SEBASTIAN IRRIBARRA CONA"/>
    <n v="0"/>
    <n v="81"/>
    <n v="0"/>
    <x v="1"/>
    <n v="0"/>
    <n v="0"/>
  </r>
  <r>
    <x v="2"/>
    <x v="2"/>
    <s v="SEBASTIAN IRRIBARRA CONA"/>
    <n v="0"/>
    <n v="82"/>
    <n v="0"/>
    <x v="1"/>
    <n v="0"/>
    <n v="0"/>
  </r>
  <r>
    <x v="2"/>
    <x v="2"/>
    <s v="SEBASTIAN IRRIBARRA CONA"/>
    <n v="0"/>
    <n v="83"/>
    <n v="0"/>
    <x v="1"/>
    <n v="0"/>
    <n v="0"/>
  </r>
  <r>
    <x v="2"/>
    <x v="2"/>
    <s v="SEBASTIAN IRRIBARRA CONA"/>
    <n v="0"/>
    <n v="84"/>
    <n v="0"/>
    <x v="1"/>
    <n v="0"/>
    <n v="0"/>
  </r>
  <r>
    <x v="2"/>
    <x v="2"/>
    <s v="SEBASTIAN IRRIBARRA CONA"/>
    <n v="0"/>
    <n v="85"/>
    <n v="0"/>
    <x v="1"/>
    <n v="0"/>
    <n v="0"/>
  </r>
  <r>
    <x v="2"/>
    <x v="2"/>
    <s v="SEBASTIAN IRRIBARRA CONA"/>
    <n v="0"/>
    <n v="86"/>
    <n v="0"/>
    <x v="1"/>
    <n v="0"/>
    <n v="0"/>
  </r>
  <r>
    <x v="2"/>
    <x v="2"/>
    <s v="SEBASTIAN IRRIBARRA CONA"/>
    <n v="0"/>
    <n v="87"/>
    <n v="0"/>
    <x v="1"/>
    <n v="0"/>
    <n v="0"/>
  </r>
  <r>
    <x v="2"/>
    <x v="2"/>
    <s v="SEBASTIAN IRRIBARRA CONA"/>
    <n v="0"/>
    <n v="88"/>
    <n v="0"/>
    <x v="1"/>
    <n v="0"/>
    <n v="0"/>
  </r>
  <r>
    <x v="2"/>
    <x v="2"/>
    <s v="SEBASTIAN IRRIBARRA CONA"/>
    <n v="0"/>
    <n v="89"/>
    <n v="0"/>
    <x v="1"/>
    <n v="0"/>
    <n v="0"/>
  </r>
  <r>
    <x v="2"/>
    <x v="2"/>
    <s v="SEBASTIAN IRRIBARRA CONA"/>
    <n v="0"/>
    <n v="90"/>
    <n v="0"/>
    <x v="1"/>
    <n v="0"/>
    <n v="0"/>
  </r>
  <r>
    <x v="2"/>
    <x v="2"/>
    <s v="SEBASTIAN IRRIBARRA CONA"/>
    <n v="0"/>
    <n v="91"/>
    <n v="0"/>
    <x v="1"/>
    <n v="0"/>
    <n v="0"/>
  </r>
  <r>
    <x v="2"/>
    <x v="2"/>
    <s v="SEBASTIAN IRRIBARRA CONA"/>
    <n v="0"/>
    <n v="92"/>
    <n v="0"/>
    <x v="1"/>
    <n v="0"/>
    <n v="0"/>
  </r>
  <r>
    <x v="2"/>
    <x v="2"/>
    <s v="SEBASTIAN IRRIBARRA CONA"/>
    <n v="0"/>
    <n v="93"/>
    <n v="0"/>
    <x v="1"/>
    <n v="0"/>
    <n v="0"/>
  </r>
  <r>
    <x v="2"/>
    <x v="2"/>
    <s v="SEBASTIAN IRRIBARRA CONA"/>
    <n v="0"/>
    <n v="94"/>
    <n v="0"/>
    <x v="1"/>
    <n v="0"/>
    <n v="0"/>
  </r>
  <r>
    <x v="2"/>
    <x v="2"/>
    <s v="SEBASTIAN IRRIBARRA CONA"/>
    <n v="0"/>
    <n v="95"/>
    <n v="0"/>
    <x v="1"/>
    <n v="0"/>
    <n v="0"/>
  </r>
  <r>
    <x v="2"/>
    <x v="2"/>
    <s v="SEBASTIAN IRRIBARRA CONA"/>
    <n v="0"/>
    <n v="96"/>
    <n v="0"/>
    <x v="1"/>
    <n v="0"/>
    <n v="0"/>
  </r>
  <r>
    <x v="2"/>
    <x v="2"/>
    <s v="SEBASTIAN IRRIBARRA CONA"/>
    <n v="0"/>
    <n v="97"/>
    <n v="0"/>
    <x v="1"/>
    <n v="0"/>
    <n v="0"/>
  </r>
  <r>
    <x v="2"/>
    <x v="2"/>
    <s v="SEBASTIAN IRRIBARRA CONA"/>
    <n v="0"/>
    <n v="98"/>
    <n v="0"/>
    <x v="1"/>
    <n v="0"/>
    <n v="0"/>
  </r>
  <r>
    <x v="2"/>
    <x v="2"/>
    <s v="SEBASTIAN IRRIBARRA CONA"/>
    <n v="0"/>
    <n v="99"/>
    <n v="0"/>
    <x v="1"/>
    <n v="0"/>
    <n v="0"/>
  </r>
  <r>
    <x v="2"/>
    <x v="2"/>
    <s v="SEBASTIAN IRRIBARRA CONA"/>
    <n v="0"/>
    <n v="100"/>
    <n v="0"/>
    <x v="1"/>
    <n v="0"/>
    <n v="0"/>
  </r>
  <r>
    <x v="2"/>
    <x v="2"/>
    <s v="SEBASTIAN IRRIBARRA CONA"/>
    <n v="0"/>
    <n v="101"/>
    <n v="0"/>
    <x v="1"/>
    <n v="0"/>
    <n v="0"/>
  </r>
  <r>
    <x v="2"/>
    <x v="2"/>
    <s v="SEBASTIAN IRRIBARRA CONA"/>
    <n v="0"/>
    <n v="102"/>
    <n v="0"/>
    <x v="1"/>
    <n v="0"/>
    <n v="0"/>
  </r>
  <r>
    <x v="2"/>
    <x v="2"/>
    <s v="SEBASTIAN IRRIBARRA CONA"/>
    <n v="0"/>
    <n v="103"/>
    <n v="0"/>
    <x v="1"/>
    <n v="0"/>
    <n v="0"/>
  </r>
  <r>
    <x v="2"/>
    <x v="2"/>
    <s v="SEBASTIAN IRRIBARRA CONA"/>
    <n v="0"/>
    <n v="104"/>
    <n v="0"/>
    <x v="1"/>
    <n v="0"/>
    <n v="0"/>
  </r>
  <r>
    <x v="2"/>
    <x v="2"/>
    <s v="SEBASTIAN IRRIBARRA CONA"/>
    <n v="0"/>
    <n v="105"/>
    <n v="0"/>
    <x v="1"/>
    <n v="0"/>
    <n v="0"/>
  </r>
  <r>
    <x v="2"/>
    <x v="2"/>
    <s v="SEBASTIAN IRRIBARRA CONA"/>
    <n v="0"/>
    <n v="106"/>
    <n v="0"/>
    <x v="1"/>
    <n v="0"/>
    <n v="0"/>
  </r>
  <r>
    <x v="2"/>
    <x v="2"/>
    <s v="SEBASTIAN IRRIBARRA CONA"/>
    <n v="0"/>
    <n v="107"/>
    <n v="0"/>
    <x v="1"/>
    <n v="0"/>
    <n v="0"/>
  </r>
  <r>
    <x v="2"/>
    <x v="2"/>
    <s v="SEBASTIAN IRRIBARRA CONA"/>
    <n v="0"/>
    <n v="108"/>
    <n v="0"/>
    <x v="1"/>
    <n v="0"/>
    <n v="0"/>
  </r>
  <r>
    <x v="2"/>
    <x v="2"/>
    <s v="SEBASTIAN IRRIBARRA CONA"/>
    <n v="0"/>
    <n v="109"/>
    <n v="0"/>
    <x v="1"/>
    <n v="0"/>
    <n v="0"/>
  </r>
  <r>
    <x v="2"/>
    <x v="2"/>
    <s v="SEBASTIAN IRRIBARRA CONA"/>
    <n v="0"/>
    <n v="110"/>
    <n v="0"/>
    <x v="1"/>
    <n v="0"/>
    <n v="0"/>
  </r>
  <r>
    <x v="2"/>
    <x v="2"/>
    <s v="SEBASTIAN IRRIBARRA CONA"/>
    <n v="0"/>
    <n v="111"/>
    <n v="0"/>
    <x v="1"/>
    <n v="0"/>
    <n v="0"/>
  </r>
  <r>
    <x v="2"/>
    <x v="2"/>
    <s v="SEBASTIAN IRRIBARRA CONA"/>
    <n v="0"/>
    <n v="112"/>
    <n v="0"/>
    <x v="1"/>
    <n v="0"/>
    <n v="0"/>
  </r>
  <r>
    <x v="2"/>
    <x v="2"/>
    <s v="SEBASTIAN IRRIBARRA CONA"/>
    <n v="0"/>
    <n v="113"/>
    <n v="0"/>
    <x v="1"/>
    <n v="0"/>
    <n v="0"/>
  </r>
  <r>
    <x v="2"/>
    <x v="2"/>
    <s v="SEBASTIAN IRRIBARRA CONA"/>
    <n v="0"/>
    <n v="114"/>
    <n v="0"/>
    <x v="1"/>
    <n v="0"/>
    <n v="0"/>
  </r>
  <r>
    <x v="2"/>
    <x v="2"/>
    <s v="SEBASTIAN IRRIBARRA CONA"/>
    <n v="0"/>
    <n v="115"/>
    <n v="0"/>
    <x v="1"/>
    <n v="0"/>
    <n v="0"/>
  </r>
  <r>
    <x v="2"/>
    <x v="2"/>
    <s v="SEBASTIAN IRRIBARRA CONA"/>
    <n v="0"/>
    <n v="116"/>
    <n v="0"/>
    <x v="1"/>
    <n v="0"/>
    <n v="0"/>
  </r>
  <r>
    <x v="2"/>
    <x v="2"/>
    <s v="SEBASTIAN IRRIBARRA CONA"/>
    <n v="0"/>
    <n v="117"/>
    <n v="0"/>
    <x v="1"/>
    <n v="0"/>
    <n v="0"/>
  </r>
  <r>
    <x v="2"/>
    <x v="2"/>
    <s v="SEBASTIAN IRRIBARRA CONA"/>
    <n v="0"/>
    <n v="118"/>
    <n v="0"/>
    <x v="1"/>
    <n v="0"/>
    <n v="0"/>
  </r>
  <r>
    <x v="2"/>
    <x v="2"/>
    <s v="SEBASTIAN IRRIBARRA CONA"/>
    <n v="0"/>
    <n v="119"/>
    <n v="0"/>
    <x v="1"/>
    <n v="0"/>
    <n v="0"/>
  </r>
  <r>
    <x v="2"/>
    <x v="2"/>
    <s v="SEBASTIAN IRRIBARRA CONA"/>
    <n v="0"/>
    <n v="120"/>
    <n v="0"/>
    <x v="1"/>
    <n v="0"/>
    <n v="0"/>
  </r>
  <r>
    <x v="2"/>
    <x v="2"/>
    <s v="SEBASTIAN IRRIBARRA CONA"/>
    <n v="0"/>
    <n v="121"/>
    <n v="0"/>
    <x v="1"/>
    <n v="0"/>
    <n v="0"/>
  </r>
  <r>
    <x v="2"/>
    <x v="2"/>
    <s v="SEBASTIAN IRRIBARRA CONA"/>
    <n v="0"/>
    <n v="122"/>
    <n v="0"/>
    <x v="1"/>
    <n v="0"/>
    <n v="0"/>
  </r>
  <r>
    <x v="2"/>
    <x v="2"/>
    <s v="SEBASTIAN IRRIBARRA CONA"/>
    <n v="0"/>
    <n v="123"/>
    <n v="0"/>
    <x v="1"/>
    <n v="0"/>
    <n v="0"/>
  </r>
  <r>
    <x v="2"/>
    <x v="2"/>
    <s v="SEBASTIAN IRRIBARRA CONA"/>
    <n v="0"/>
    <n v="124"/>
    <n v="0"/>
    <x v="1"/>
    <n v="0"/>
    <n v="0"/>
  </r>
  <r>
    <x v="2"/>
    <x v="2"/>
    <s v="SEBASTIAN IRRIBARRA CONA"/>
    <n v="0"/>
    <n v="125"/>
    <n v="0"/>
    <x v="1"/>
    <n v="0"/>
    <n v="0"/>
  </r>
  <r>
    <x v="2"/>
    <x v="2"/>
    <s v="SEBASTIAN IRRIBARRA CONA"/>
    <n v="0"/>
    <n v="126"/>
    <n v="0"/>
    <x v="1"/>
    <n v="0"/>
    <n v="0"/>
  </r>
  <r>
    <x v="2"/>
    <x v="2"/>
    <s v="SEBASTIAN IRRIBARRA CONA"/>
    <n v="0"/>
    <n v="127"/>
    <n v="0"/>
    <x v="1"/>
    <n v="0"/>
    <n v="0"/>
  </r>
  <r>
    <x v="2"/>
    <x v="2"/>
    <s v="SEBASTIAN IRRIBARRA CONA"/>
    <n v="0"/>
    <n v="128"/>
    <n v="0"/>
    <x v="1"/>
    <n v="0"/>
    <n v="0"/>
  </r>
  <r>
    <x v="2"/>
    <x v="2"/>
    <s v="SEBASTIAN IRRIBARRA CONA"/>
    <n v="0"/>
    <n v="129"/>
    <n v="0"/>
    <x v="1"/>
    <n v="0"/>
    <n v="0"/>
  </r>
  <r>
    <x v="2"/>
    <x v="2"/>
    <s v="SEBASTIAN IRRIBARRA CONA"/>
    <n v="0"/>
    <n v="130"/>
    <n v="0"/>
    <x v="1"/>
    <n v="0"/>
    <n v="0"/>
  </r>
  <r>
    <x v="2"/>
    <x v="2"/>
    <s v="SEBASTIAN IRRIBARRA CONA"/>
    <n v="0"/>
    <n v="131"/>
    <n v="0"/>
    <x v="1"/>
    <n v="0"/>
    <n v="0"/>
  </r>
  <r>
    <x v="2"/>
    <x v="2"/>
    <s v="SEBASTIAN IRRIBARRA CONA"/>
    <n v="0"/>
    <n v="132"/>
    <n v="0"/>
    <x v="1"/>
    <n v="0"/>
    <n v="0"/>
  </r>
  <r>
    <x v="2"/>
    <x v="2"/>
    <s v="SEBASTIAN IRRIBARRA CONA"/>
    <n v="0"/>
    <n v="133"/>
    <n v="0"/>
    <x v="1"/>
    <n v="0"/>
    <n v="0"/>
  </r>
  <r>
    <x v="2"/>
    <x v="2"/>
    <s v="SEBASTIAN IRRIBARRA CONA"/>
    <n v="0"/>
    <n v="134"/>
    <n v="0"/>
    <x v="1"/>
    <n v="0"/>
    <n v="0"/>
  </r>
  <r>
    <x v="2"/>
    <x v="2"/>
    <s v="SEBASTIAN IRRIBARRA CONA"/>
    <n v="0"/>
    <n v="135"/>
    <n v="0"/>
    <x v="1"/>
    <n v="0"/>
    <n v="0"/>
  </r>
  <r>
    <x v="2"/>
    <x v="2"/>
    <s v="SEBASTIAN IRRIBARRA CONA"/>
    <n v="0"/>
    <n v="136"/>
    <n v="0"/>
    <x v="1"/>
    <n v="0"/>
    <n v="0"/>
  </r>
  <r>
    <x v="2"/>
    <x v="2"/>
    <s v="SEBASTIAN IRRIBARRA CONA"/>
    <n v="0"/>
    <n v="137"/>
    <n v="0"/>
    <x v="1"/>
    <n v="0"/>
    <n v="0"/>
  </r>
  <r>
    <x v="2"/>
    <x v="2"/>
    <s v="SEBASTIAN IRRIBARRA CONA"/>
    <n v="0"/>
    <n v="138"/>
    <n v="0"/>
    <x v="1"/>
    <n v="0"/>
    <n v="0"/>
  </r>
  <r>
    <x v="2"/>
    <x v="2"/>
    <s v="SEBASTIAN IRRIBARRA CONA"/>
    <n v="0"/>
    <n v="139"/>
    <n v="0"/>
    <x v="1"/>
    <n v="0"/>
    <n v="0"/>
  </r>
  <r>
    <x v="2"/>
    <x v="2"/>
    <s v="SEBASTIAN IRRIBARRA CONA"/>
    <n v="0"/>
    <n v="140"/>
    <n v="0"/>
    <x v="1"/>
    <n v="0"/>
    <n v="0"/>
  </r>
  <r>
    <x v="2"/>
    <x v="2"/>
    <s v="SEBASTIAN IRRIBARRA CONA"/>
    <n v="0"/>
    <n v="141"/>
    <n v="0"/>
    <x v="1"/>
    <n v="0"/>
    <n v="0"/>
  </r>
  <r>
    <x v="2"/>
    <x v="2"/>
    <s v="SEBASTIAN IRRIBARRA CONA"/>
    <n v="0"/>
    <n v="142"/>
    <n v="0"/>
    <x v="1"/>
    <n v="0"/>
    <n v="0"/>
  </r>
  <r>
    <x v="2"/>
    <x v="2"/>
    <s v="SEBASTIAN IRRIBARRA CONA"/>
    <n v="0"/>
    <n v="143"/>
    <n v="0"/>
    <x v="1"/>
    <n v="0"/>
    <n v="0"/>
  </r>
  <r>
    <x v="2"/>
    <x v="2"/>
    <s v="SEBASTIAN IRRIBARRA CONA"/>
    <n v="0"/>
    <n v="144"/>
    <n v="0"/>
    <x v="1"/>
    <n v="0"/>
    <n v="0"/>
  </r>
  <r>
    <x v="2"/>
    <x v="2"/>
    <s v="SEBASTIAN IRRIBARRA CONA"/>
    <n v="0"/>
    <n v="145"/>
    <n v="0"/>
    <x v="1"/>
    <n v="0"/>
    <n v="0"/>
  </r>
  <r>
    <x v="2"/>
    <x v="2"/>
    <s v="SEBASTIAN IRRIBARRA CONA"/>
    <n v="0"/>
    <n v="146"/>
    <n v="0"/>
    <x v="1"/>
    <n v="0"/>
    <n v="0"/>
  </r>
  <r>
    <x v="2"/>
    <x v="2"/>
    <s v="SEBASTIAN IRRIBARRA CONA"/>
    <n v="0"/>
    <n v="147"/>
    <n v="0"/>
    <x v="1"/>
    <n v="0"/>
    <n v="0"/>
  </r>
  <r>
    <x v="2"/>
    <x v="2"/>
    <s v="SEBASTIAN IRRIBARRA CONA"/>
    <n v="0"/>
    <n v="148"/>
    <n v="0"/>
    <x v="1"/>
    <n v="0"/>
    <n v="0"/>
  </r>
  <r>
    <x v="2"/>
    <x v="2"/>
    <s v="SEBASTIAN IRRIBARRA CONA"/>
    <n v="0"/>
    <n v="149"/>
    <n v="0"/>
    <x v="1"/>
    <n v="0"/>
    <n v="0"/>
  </r>
  <r>
    <x v="2"/>
    <x v="2"/>
    <s v="SEBASTIAN IRRIBARRA CONA"/>
    <n v="0"/>
    <n v="150"/>
    <n v="0"/>
    <x v="1"/>
    <n v="0"/>
    <n v="0"/>
  </r>
  <r>
    <x v="2"/>
    <x v="2"/>
    <s v="SEBASTIAN IRRIBARRA CONA"/>
    <n v="0"/>
    <n v="151"/>
    <n v="0"/>
    <x v="1"/>
    <n v="0"/>
    <n v="0"/>
  </r>
  <r>
    <x v="2"/>
    <x v="2"/>
    <s v="SEBASTIAN IRRIBARRA CONA"/>
    <n v="0"/>
    <n v="152"/>
    <n v="0"/>
    <x v="1"/>
    <n v="0"/>
    <n v="0"/>
  </r>
  <r>
    <x v="2"/>
    <x v="2"/>
    <s v="SEBASTIAN IRRIBARRA CONA"/>
    <n v="0"/>
    <n v="153"/>
    <n v="0"/>
    <x v="1"/>
    <n v="0"/>
    <n v="0"/>
  </r>
  <r>
    <x v="2"/>
    <x v="2"/>
    <s v="SEBASTIAN IRRIBARRA CONA"/>
    <n v="0"/>
    <n v="154"/>
    <n v="0"/>
    <x v="1"/>
    <n v="0"/>
    <n v="0"/>
  </r>
  <r>
    <x v="2"/>
    <x v="2"/>
    <s v="SEBASTIAN IRRIBARRA CONA"/>
    <n v="0"/>
    <n v="155"/>
    <n v="0"/>
    <x v="1"/>
    <n v="0"/>
    <n v="0"/>
  </r>
  <r>
    <x v="2"/>
    <x v="2"/>
    <s v="SEBASTIAN IRRIBARRA CONA"/>
    <n v="0"/>
    <n v="156"/>
    <n v="0"/>
    <x v="1"/>
    <n v="0"/>
    <n v="0"/>
  </r>
  <r>
    <x v="2"/>
    <x v="2"/>
    <s v="SEBASTIAN IRRIBARRA CONA"/>
    <n v="0"/>
    <n v="157"/>
    <n v="0"/>
    <x v="1"/>
    <n v="0"/>
    <n v="0"/>
  </r>
  <r>
    <x v="2"/>
    <x v="2"/>
    <s v="SEBASTIAN IRRIBARRA CONA"/>
    <n v="0"/>
    <n v="158"/>
    <n v="0"/>
    <x v="1"/>
    <n v="0"/>
    <n v="0"/>
  </r>
  <r>
    <x v="2"/>
    <x v="2"/>
    <s v="SEBASTIAN IRRIBARRA CONA"/>
    <n v="0"/>
    <n v="159"/>
    <n v="0"/>
    <x v="1"/>
    <n v="0"/>
    <n v="0"/>
  </r>
  <r>
    <x v="2"/>
    <x v="2"/>
    <s v="SEBASTIAN IRRIBARRA CONA"/>
    <n v="0"/>
    <n v="160"/>
    <n v="0"/>
    <x v="1"/>
    <n v="0"/>
    <n v="0"/>
  </r>
  <r>
    <x v="2"/>
    <x v="2"/>
    <s v="SEBASTIAN IRRIBARRA CONA"/>
    <n v="0"/>
    <n v="161"/>
    <n v="0"/>
    <x v="1"/>
    <n v="0"/>
    <n v="0"/>
  </r>
  <r>
    <x v="2"/>
    <x v="2"/>
    <s v="SEBASTIAN IRRIBARRA CONA"/>
    <n v="0"/>
    <n v="162"/>
    <n v="0"/>
    <x v="1"/>
    <n v="0"/>
    <n v="0"/>
  </r>
  <r>
    <x v="2"/>
    <x v="2"/>
    <s v="SEBASTIAN IRRIBARRA CONA"/>
    <n v="0"/>
    <n v="163"/>
    <n v="0"/>
    <x v="1"/>
    <n v="0"/>
    <n v="0"/>
  </r>
  <r>
    <x v="2"/>
    <x v="2"/>
    <s v="SEBASTIAN IRRIBARRA CONA"/>
    <n v="0"/>
    <n v="164"/>
    <n v="0"/>
    <x v="1"/>
    <n v="0"/>
    <n v="0"/>
  </r>
  <r>
    <x v="2"/>
    <x v="2"/>
    <s v="SEBASTIAN IRRIBARRA CONA"/>
    <n v="0"/>
    <n v="165"/>
    <n v="0"/>
    <x v="1"/>
    <n v="0"/>
    <n v="0"/>
  </r>
  <r>
    <x v="2"/>
    <x v="2"/>
    <s v="SEBASTIAN IRRIBARRA CONA"/>
    <n v="0"/>
    <n v="166"/>
    <n v="0"/>
    <x v="1"/>
    <n v="0"/>
    <n v="0"/>
  </r>
  <r>
    <x v="2"/>
    <x v="2"/>
    <s v="SEBASTIAN IRRIBARRA CONA"/>
    <n v="0"/>
    <n v="167"/>
    <n v="0"/>
    <x v="1"/>
    <n v="0"/>
    <n v="0"/>
  </r>
  <r>
    <x v="2"/>
    <x v="2"/>
    <s v="SEBASTIAN IRRIBARRA CONA"/>
    <n v="0"/>
    <n v="168"/>
    <n v="0"/>
    <x v="1"/>
    <n v="0"/>
    <n v="0"/>
  </r>
  <r>
    <x v="2"/>
    <x v="2"/>
    <s v="SEBASTIAN IRRIBARRA CONA"/>
    <n v="0"/>
    <n v="169"/>
    <n v="0"/>
    <x v="1"/>
    <n v="0"/>
    <n v="0"/>
  </r>
  <r>
    <x v="2"/>
    <x v="2"/>
    <s v="SEBASTIAN IRRIBARRA CONA"/>
    <n v="0"/>
    <n v="170"/>
    <n v="0"/>
    <x v="1"/>
    <n v="0"/>
    <n v="0"/>
  </r>
  <r>
    <x v="2"/>
    <x v="2"/>
    <s v="SEBASTIAN IRRIBARRA CONA"/>
    <n v="0"/>
    <n v="171"/>
    <n v="0"/>
    <x v="1"/>
    <n v="0"/>
    <n v="0"/>
  </r>
  <r>
    <x v="2"/>
    <x v="2"/>
    <s v="SEBASTIAN IRRIBARRA CONA"/>
    <n v="0"/>
    <n v="172"/>
    <n v="0"/>
    <x v="1"/>
    <n v="0"/>
    <n v="0"/>
  </r>
  <r>
    <x v="2"/>
    <x v="2"/>
    <s v="SEBASTIAN IRRIBARRA CONA"/>
    <n v="0"/>
    <n v="173"/>
    <n v="0"/>
    <x v="1"/>
    <n v="0"/>
    <n v="0"/>
  </r>
  <r>
    <x v="2"/>
    <x v="2"/>
    <s v="SEBASTIAN IRRIBARRA CONA"/>
    <n v="0"/>
    <n v="174"/>
    <n v="0"/>
    <x v="1"/>
    <n v="0"/>
    <n v="0"/>
  </r>
  <r>
    <x v="2"/>
    <x v="2"/>
    <s v="SEBASTIAN IRRIBARRA CONA"/>
    <n v="0"/>
    <n v="175"/>
    <n v="0"/>
    <x v="1"/>
    <n v="0"/>
    <n v="0"/>
  </r>
  <r>
    <x v="2"/>
    <x v="2"/>
    <s v="SEBASTIAN IRRIBARRA CONA"/>
    <n v="0"/>
    <n v="176"/>
    <n v="0"/>
    <x v="1"/>
    <n v="0"/>
    <n v="0"/>
  </r>
  <r>
    <x v="2"/>
    <x v="2"/>
    <s v="SEBASTIAN IRRIBARRA CONA"/>
    <n v="0"/>
    <n v="177"/>
    <n v="0"/>
    <x v="1"/>
    <n v="0"/>
    <n v="0"/>
  </r>
  <r>
    <x v="2"/>
    <x v="2"/>
    <s v="SEBASTIAN IRRIBARRA CONA"/>
    <n v="0"/>
    <n v="178"/>
    <n v="0"/>
    <x v="1"/>
    <n v="0"/>
    <n v="0"/>
  </r>
  <r>
    <x v="2"/>
    <x v="2"/>
    <s v="SEBASTIAN IRRIBARRA CONA"/>
    <n v="0"/>
    <n v="179"/>
    <n v="0"/>
    <x v="1"/>
    <n v="0"/>
    <n v="0"/>
  </r>
  <r>
    <x v="2"/>
    <x v="2"/>
    <s v="SEBASTIAN IRRIBARRA CONA"/>
    <n v="0"/>
    <n v="180"/>
    <n v="0"/>
    <x v="1"/>
    <n v="0"/>
    <n v="0"/>
  </r>
  <r>
    <x v="2"/>
    <x v="2"/>
    <s v="SEBASTIAN IRRIBARRA CONA"/>
    <n v="0"/>
    <n v="181"/>
    <n v="0"/>
    <x v="1"/>
    <n v="0"/>
    <n v="0"/>
  </r>
  <r>
    <x v="2"/>
    <x v="2"/>
    <s v="SEBASTIAN IRRIBARRA CONA"/>
    <n v="0"/>
    <n v="182"/>
    <n v="0"/>
    <x v="1"/>
    <n v="0"/>
    <n v="0"/>
  </r>
  <r>
    <x v="2"/>
    <x v="2"/>
    <s v="SEBASTIAN IRRIBARRA CONA"/>
    <n v="0"/>
    <n v="183"/>
    <n v="0"/>
    <x v="1"/>
    <n v="0"/>
    <n v="0"/>
  </r>
  <r>
    <x v="2"/>
    <x v="2"/>
    <s v="SEBASTIAN IRRIBARRA CONA"/>
    <n v="0"/>
    <n v="184"/>
    <n v="0"/>
    <x v="1"/>
    <n v="0"/>
    <n v="0"/>
  </r>
  <r>
    <x v="2"/>
    <x v="2"/>
    <s v="SEBASTIAN IRRIBARRA CONA"/>
    <n v="0"/>
    <n v="185"/>
    <n v="0"/>
    <x v="1"/>
    <n v="0"/>
    <n v="0"/>
  </r>
  <r>
    <x v="2"/>
    <x v="2"/>
    <s v="SEBASTIAN IRRIBARRA CONA"/>
    <n v="0"/>
    <n v="186"/>
    <n v="0"/>
    <x v="1"/>
    <n v="0"/>
    <n v="0"/>
  </r>
  <r>
    <x v="2"/>
    <x v="2"/>
    <s v="SEBASTIAN IRRIBARRA CONA"/>
    <n v="0"/>
    <n v="187"/>
    <n v="0"/>
    <x v="1"/>
    <n v="0"/>
    <n v="0"/>
  </r>
  <r>
    <x v="2"/>
    <x v="2"/>
    <s v="SEBASTIAN IRRIBARRA CONA"/>
    <n v="0"/>
    <n v="188"/>
    <n v="0"/>
    <x v="1"/>
    <n v="0"/>
    <n v="0"/>
  </r>
  <r>
    <x v="2"/>
    <x v="2"/>
    <s v="SEBASTIAN IRRIBARRA CONA"/>
    <n v="0"/>
    <n v="189"/>
    <n v="0"/>
    <x v="1"/>
    <n v="0"/>
    <n v="0"/>
  </r>
  <r>
    <x v="2"/>
    <x v="2"/>
    <s v="SEBASTIAN IRRIBARRA CONA"/>
    <n v="0"/>
    <n v="190"/>
    <n v="0"/>
    <x v="1"/>
    <n v="0"/>
    <n v="0"/>
  </r>
  <r>
    <x v="2"/>
    <x v="2"/>
    <s v="SEBASTIAN IRRIBARRA CONA"/>
    <n v="0"/>
    <n v="191"/>
    <n v="0"/>
    <x v="1"/>
    <n v="0"/>
    <n v="0"/>
  </r>
  <r>
    <x v="2"/>
    <x v="2"/>
    <s v="SEBASTIAN IRRIBARRA CONA"/>
    <n v="0"/>
    <n v="192"/>
    <n v="0"/>
    <x v="1"/>
    <n v="0"/>
    <n v="0"/>
  </r>
  <r>
    <x v="2"/>
    <x v="2"/>
    <s v="SEBASTIAN IRRIBARRA CONA"/>
    <n v="0"/>
    <n v="193"/>
    <n v="0"/>
    <x v="1"/>
    <n v="0"/>
    <n v="0"/>
  </r>
  <r>
    <x v="2"/>
    <x v="2"/>
    <s v="SEBASTIAN IRRIBARRA CONA"/>
    <n v="0"/>
    <n v="194"/>
    <n v="0"/>
    <x v="1"/>
    <n v="0"/>
    <n v="0"/>
  </r>
  <r>
    <x v="2"/>
    <x v="2"/>
    <s v="SEBASTIAN IRRIBARRA CONA"/>
    <n v="0"/>
    <n v="195"/>
    <n v="0"/>
    <x v="1"/>
    <n v="0"/>
    <n v="0"/>
  </r>
  <r>
    <x v="2"/>
    <x v="2"/>
    <s v="SEBASTIAN IRRIBARRA CONA"/>
    <n v="0"/>
    <n v="196"/>
    <n v="0"/>
    <x v="1"/>
    <n v="0"/>
    <n v="0"/>
  </r>
  <r>
    <x v="2"/>
    <x v="2"/>
    <s v="SEBASTIAN IRRIBARRA CONA"/>
    <n v="0"/>
    <n v="197"/>
    <n v="0"/>
    <x v="1"/>
    <n v="0"/>
    <n v="0"/>
  </r>
  <r>
    <x v="2"/>
    <x v="2"/>
    <s v="SEBASTIAN IRRIBARRA CONA"/>
    <n v="0"/>
    <n v="198"/>
    <n v="0"/>
    <x v="1"/>
    <n v="0"/>
    <n v="0"/>
  </r>
  <r>
    <x v="2"/>
    <x v="2"/>
    <s v="SEBASTIAN IRRIBARRA CONA"/>
    <n v="0"/>
    <n v="199"/>
    <n v="0"/>
    <x v="1"/>
    <n v="0"/>
    <n v="0"/>
  </r>
  <r>
    <x v="2"/>
    <x v="2"/>
    <s v="SEBASTIAN IRRIBARRA CONA"/>
    <n v="0"/>
    <n v="200"/>
    <n v="0"/>
    <x v="1"/>
    <n v="0"/>
    <n v="0"/>
  </r>
  <r>
    <x v="2"/>
    <x v="2"/>
    <s v="SEBASTIAN IRRIBARRA CONA"/>
    <n v="0"/>
    <n v="201"/>
    <n v="0"/>
    <x v="1"/>
    <n v="0"/>
    <n v="0"/>
  </r>
  <r>
    <x v="2"/>
    <x v="2"/>
    <s v="SEBASTIAN IRRIBARRA CONA"/>
    <n v="0"/>
    <n v="202"/>
    <n v="0"/>
    <x v="1"/>
    <n v="0"/>
    <n v="0"/>
  </r>
  <r>
    <x v="2"/>
    <x v="2"/>
    <s v="SEBASTIAN IRRIBARRA CONA"/>
    <n v="0"/>
    <n v="203"/>
    <n v="0"/>
    <x v="1"/>
    <n v="0"/>
    <n v="0"/>
  </r>
  <r>
    <x v="2"/>
    <x v="2"/>
    <s v="SEBASTIAN IRRIBARRA CONA"/>
    <n v="0"/>
    <n v="204"/>
    <n v="0"/>
    <x v="1"/>
    <n v="0"/>
    <n v="0"/>
  </r>
  <r>
    <x v="2"/>
    <x v="2"/>
    <s v="SEBASTIAN IRRIBARRA CONA"/>
    <n v="0"/>
    <n v="205"/>
    <n v="0"/>
    <x v="1"/>
    <n v="0"/>
    <n v="0"/>
  </r>
  <r>
    <x v="2"/>
    <x v="2"/>
    <s v="SEBASTIAN IRRIBARRA CONA"/>
    <n v="0"/>
    <n v="206"/>
    <n v="0"/>
    <x v="1"/>
    <n v="0"/>
    <n v="0"/>
  </r>
  <r>
    <x v="2"/>
    <x v="2"/>
    <s v="SEBASTIAN IRRIBARRA CONA"/>
    <n v="0"/>
    <n v="207"/>
    <n v="0"/>
    <x v="1"/>
    <n v="0"/>
    <n v="0"/>
  </r>
  <r>
    <x v="2"/>
    <x v="2"/>
    <s v="SEBASTIAN IRRIBARRA CONA"/>
    <n v="0"/>
    <n v="208"/>
    <n v="0"/>
    <x v="1"/>
    <n v="0"/>
    <n v="0"/>
  </r>
  <r>
    <x v="2"/>
    <x v="2"/>
    <s v="SEBASTIAN IRRIBARRA CONA"/>
    <n v="0"/>
    <n v="209"/>
    <n v="0"/>
    <x v="1"/>
    <n v="0"/>
    <n v="0"/>
  </r>
  <r>
    <x v="2"/>
    <x v="2"/>
    <s v="SEBASTIAN IRRIBARRA CONA"/>
    <n v="0"/>
    <n v="210"/>
    <n v="0"/>
    <x v="1"/>
    <n v="0"/>
    <n v="0"/>
  </r>
  <r>
    <x v="2"/>
    <x v="2"/>
    <s v="SEBASTIAN IRRIBARRA CONA"/>
    <n v="0"/>
    <n v="211"/>
    <n v="0"/>
    <x v="1"/>
    <n v="0"/>
    <n v="0"/>
  </r>
  <r>
    <x v="2"/>
    <x v="2"/>
    <s v="SEBASTIAN IRRIBARRA CONA"/>
    <n v="0"/>
    <n v="212"/>
    <n v="0"/>
    <x v="1"/>
    <n v="0"/>
    <n v="0"/>
  </r>
  <r>
    <x v="2"/>
    <x v="2"/>
    <s v="SEBASTIAN IRRIBARRA CONA"/>
    <n v="0"/>
    <n v="213"/>
    <n v="0"/>
    <x v="1"/>
    <n v="0"/>
    <n v="0"/>
  </r>
  <r>
    <x v="2"/>
    <x v="2"/>
    <s v="SEBASTIAN IRRIBARRA CONA"/>
    <n v="0"/>
    <n v="214"/>
    <n v="0"/>
    <x v="1"/>
    <n v="0"/>
    <n v="0"/>
  </r>
  <r>
    <x v="2"/>
    <x v="2"/>
    <s v="SEBASTIAN IRRIBARRA CONA"/>
    <n v="0"/>
    <n v="215"/>
    <n v="0"/>
    <x v="1"/>
    <n v="0"/>
    <n v="0"/>
  </r>
  <r>
    <x v="2"/>
    <x v="2"/>
    <s v="SEBASTIAN IRRIBARRA CONA"/>
    <n v="0"/>
    <n v="216"/>
    <n v="0"/>
    <x v="1"/>
    <n v="0"/>
    <n v="0"/>
  </r>
  <r>
    <x v="2"/>
    <x v="2"/>
    <s v="SEBASTIAN IRRIBARRA CONA"/>
    <n v="0"/>
    <n v="217"/>
    <n v="0"/>
    <x v="1"/>
    <n v="0"/>
    <n v="0"/>
  </r>
  <r>
    <x v="2"/>
    <x v="2"/>
    <s v="SEBASTIAN IRRIBARRA CONA"/>
    <n v="0"/>
    <n v="218"/>
    <n v="0"/>
    <x v="1"/>
    <n v="0"/>
    <n v="0"/>
  </r>
  <r>
    <x v="2"/>
    <x v="2"/>
    <s v="SEBASTIAN IRRIBARRA CONA"/>
    <n v="0"/>
    <n v="219"/>
    <n v="0"/>
    <x v="1"/>
    <n v="0"/>
    <n v="0"/>
  </r>
  <r>
    <x v="2"/>
    <x v="2"/>
    <s v="SEBASTIAN IRRIBARRA CONA"/>
    <n v="0"/>
    <n v="220"/>
    <n v="0"/>
    <x v="1"/>
    <n v="0"/>
    <n v="0"/>
  </r>
  <r>
    <x v="2"/>
    <x v="2"/>
    <s v="SEBASTIAN IRRIBARRA CONA"/>
    <n v="0"/>
    <n v="221"/>
    <n v="0"/>
    <x v="1"/>
    <n v="0"/>
    <n v="0"/>
  </r>
  <r>
    <x v="2"/>
    <x v="2"/>
    <s v="SEBASTIAN IRRIBARRA CONA"/>
    <n v="0"/>
    <n v="222"/>
    <n v="0"/>
    <x v="1"/>
    <n v="0"/>
    <n v="0"/>
  </r>
  <r>
    <x v="2"/>
    <x v="2"/>
    <s v="SEBASTIAN IRRIBARRA CONA"/>
    <n v="0"/>
    <n v="223"/>
    <n v="0"/>
    <x v="1"/>
    <n v="0"/>
    <n v="0"/>
  </r>
  <r>
    <x v="2"/>
    <x v="2"/>
    <s v="SEBASTIAN IRRIBARRA CONA"/>
    <n v="0"/>
    <n v="224"/>
    <n v="0"/>
    <x v="1"/>
    <n v="0"/>
    <n v="0"/>
  </r>
  <r>
    <x v="2"/>
    <x v="2"/>
    <s v="SEBASTIAN IRRIBARRA CONA"/>
    <n v="0"/>
    <n v="225"/>
    <n v="0"/>
    <x v="1"/>
    <n v="0"/>
    <n v="0"/>
  </r>
  <r>
    <x v="2"/>
    <x v="2"/>
    <s v="SEBASTIAN IRRIBARRA CONA"/>
    <n v="0"/>
    <n v="226"/>
    <n v="0"/>
    <x v="1"/>
    <n v="0"/>
    <n v="0"/>
  </r>
  <r>
    <x v="2"/>
    <x v="2"/>
    <s v="SEBASTIAN IRRIBARRA CONA"/>
    <n v="0"/>
    <n v="227"/>
    <n v="0"/>
    <x v="1"/>
    <n v="0"/>
    <n v="0"/>
  </r>
  <r>
    <x v="2"/>
    <x v="2"/>
    <s v="SEBASTIAN IRRIBARRA CONA"/>
    <n v="0"/>
    <n v="228"/>
    <n v="0"/>
    <x v="1"/>
    <n v="0"/>
    <n v="0"/>
  </r>
  <r>
    <x v="2"/>
    <x v="2"/>
    <s v="SEBASTIAN IRRIBARRA CONA"/>
    <n v="0"/>
    <n v="229"/>
    <n v="0"/>
    <x v="1"/>
    <n v="0"/>
    <n v="0"/>
  </r>
  <r>
    <x v="2"/>
    <x v="2"/>
    <s v="SEBASTIAN IRRIBARRA CONA"/>
    <n v="0"/>
    <n v="230"/>
    <n v="0"/>
    <x v="1"/>
    <n v="0"/>
    <n v="0"/>
  </r>
  <r>
    <x v="2"/>
    <x v="2"/>
    <s v="SEBASTIAN IRRIBARRA CONA"/>
    <n v="0"/>
    <n v="231"/>
    <n v="0"/>
    <x v="1"/>
    <n v="0"/>
    <n v="0"/>
  </r>
  <r>
    <x v="2"/>
    <x v="2"/>
    <s v="SEBASTIAN IRRIBARRA CONA"/>
    <n v="0"/>
    <n v="232"/>
    <n v="0"/>
    <x v="1"/>
    <n v="0"/>
    <n v="0"/>
  </r>
  <r>
    <x v="2"/>
    <x v="2"/>
    <s v="SEBASTIAN IRRIBARRA CONA"/>
    <n v="0"/>
    <n v="233"/>
    <n v="0"/>
    <x v="1"/>
    <n v="0"/>
    <n v="0"/>
  </r>
  <r>
    <x v="2"/>
    <x v="2"/>
    <s v="SEBASTIAN IRRIBARRA CONA"/>
    <n v="0"/>
    <n v="234"/>
    <n v="0"/>
    <x v="1"/>
    <n v="0"/>
    <n v="0"/>
  </r>
  <r>
    <x v="2"/>
    <x v="2"/>
    <s v="SEBASTIAN IRRIBARRA CONA"/>
    <n v="0"/>
    <n v="235"/>
    <n v="0"/>
    <x v="1"/>
    <n v="0"/>
    <n v="0"/>
  </r>
  <r>
    <x v="2"/>
    <x v="2"/>
    <s v="SEBASTIAN IRRIBARRA CONA"/>
    <n v="0"/>
    <n v="236"/>
    <n v="0"/>
    <x v="1"/>
    <n v="0"/>
    <n v="0"/>
  </r>
  <r>
    <x v="2"/>
    <x v="2"/>
    <s v="SEBASTIAN IRRIBARRA CONA"/>
    <n v="0"/>
    <n v="237"/>
    <n v="0"/>
    <x v="1"/>
    <n v="0"/>
    <n v="0"/>
  </r>
  <r>
    <x v="2"/>
    <x v="2"/>
    <s v="SEBASTIAN IRRIBARRA CONA"/>
    <n v="0"/>
    <n v="238"/>
    <n v="0"/>
    <x v="1"/>
    <n v="0"/>
    <n v="0"/>
  </r>
  <r>
    <x v="2"/>
    <x v="2"/>
    <s v="SEBASTIAN IRRIBARRA CONA"/>
    <n v="0"/>
    <n v="239"/>
    <n v="0"/>
    <x v="1"/>
    <n v="0"/>
    <n v="0"/>
  </r>
  <r>
    <x v="2"/>
    <x v="2"/>
    <s v="SEBASTIAN IRRIBARRA CONA"/>
    <n v="0"/>
    <n v="240"/>
    <n v="0"/>
    <x v="1"/>
    <n v="0"/>
    <n v="0"/>
  </r>
  <r>
    <x v="2"/>
    <x v="2"/>
    <s v="SEBASTIAN IRRIBARRA CONA"/>
    <n v="0"/>
    <n v="241"/>
    <n v="0"/>
    <x v="1"/>
    <n v="0"/>
    <n v="0"/>
  </r>
  <r>
    <x v="2"/>
    <x v="2"/>
    <s v="SEBASTIAN IRRIBARRA CONA"/>
    <n v="0"/>
    <n v="242"/>
    <n v="0"/>
    <x v="1"/>
    <n v="0"/>
    <n v="0"/>
  </r>
  <r>
    <x v="2"/>
    <x v="2"/>
    <s v="SEBASTIAN IRRIBARRA CONA"/>
    <n v="0"/>
    <n v="243"/>
    <n v="0"/>
    <x v="1"/>
    <n v="0"/>
    <n v="0"/>
  </r>
  <r>
    <x v="2"/>
    <x v="2"/>
    <s v="SEBASTIAN IRRIBARRA CONA"/>
    <n v="0"/>
    <n v="244"/>
    <n v="0"/>
    <x v="1"/>
    <n v="0"/>
    <n v="0"/>
  </r>
  <r>
    <x v="2"/>
    <x v="2"/>
    <s v="SEBASTIAN IRRIBARRA CONA"/>
    <n v="0"/>
    <n v="245"/>
    <n v="0"/>
    <x v="1"/>
    <n v="0"/>
    <n v="0"/>
  </r>
  <r>
    <x v="2"/>
    <x v="2"/>
    <s v="SEBASTIAN IRRIBARRA CONA"/>
    <n v="0"/>
    <n v="246"/>
    <n v="0"/>
    <x v="1"/>
    <n v="0"/>
    <n v="0"/>
  </r>
  <r>
    <x v="2"/>
    <x v="2"/>
    <s v="SEBASTIAN IRRIBARRA CONA"/>
    <n v="0"/>
    <n v="247"/>
    <n v="0"/>
    <x v="1"/>
    <n v="0"/>
    <n v="0"/>
  </r>
  <r>
    <x v="2"/>
    <x v="2"/>
    <s v="SEBASTIAN IRRIBARRA CONA"/>
    <n v="0"/>
    <n v="248"/>
    <n v="0"/>
    <x v="1"/>
    <n v="0"/>
    <n v="0"/>
  </r>
  <r>
    <x v="2"/>
    <x v="2"/>
    <s v="SEBASTIAN IRRIBARRA CONA"/>
    <n v="0"/>
    <n v="249"/>
    <n v="0"/>
    <x v="1"/>
    <n v="0"/>
    <n v="0"/>
  </r>
  <r>
    <x v="2"/>
    <x v="2"/>
    <s v="SEBASTIAN IRRIBARRA CONA"/>
    <n v="0"/>
    <n v="250"/>
    <n v="0"/>
    <x v="1"/>
    <n v="0"/>
    <n v="0"/>
  </r>
  <r>
    <x v="2"/>
    <x v="2"/>
    <s v="SEBASTIAN IRRIBARRA CONA"/>
    <n v="0"/>
    <n v="251"/>
    <n v="0"/>
    <x v="1"/>
    <n v="0"/>
    <n v="0"/>
  </r>
  <r>
    <x v="2"/>
    <x v="2"/>
    <s v="SEBASTIAN IRRIBARRA CONA"/>
    <n v="0"/>
    <n v="252"/>
    <n v="0"/>
    <x v="1"/>
    <n v="0"/>
    <n v="0"/>
  </r>
  <r>
    <x v="2"/>
    <x v="2"/>
    <s v="SEBASTIAN IRRIBARRA CONA"/>
    <n v="0"/>
    <n v="253"/>
    <n v="0"/>
    <x v="1"/>
    <n v="0"/>
    <n v="0"/>
  </r>
  <r>
    <x v="2"/>
    <x v="2"/>
    <s v="SEBASTIAN IRRIBARRA CONA"/>
    <n v="0"/>
    <n v="254"/>
    <n v="0"/>
    <x v="1"/>
    <n v="0"/>
    <n v="0"/>
  </r>
  <r>
    <x v="2"/>
    <x v="2"/>
    <s v="SEBASTIAN IRRIBARRA CONA"/>
    <n v="0"/>
    <n v="255"/>
    <n v="0"/>
    <x v="1"/>
    <n v="0"/>
    <n v="0"/>
  </r>
  <r>
    <x v="2"/>
    <x v="2"/>
    <s v="SEBASTIAN IRRIBARRA CONA"/>
    <n v="0"/>
    <n v="256"/>
    <n v="0"/>
    <x v="1"/>
    <n v="0"/>
    <n v="0"/>
  </r>
  <r>
    <x v="2"/>
    <x v="2"/>
    <s v="SEBASTIAN IRRIBARRA CONA"/>
    <n v="0"/>
    <n v="257"/>
    <n v="0"/>
    <x v="1"/>
    <n v="0"/>
    <n v="0"/>
  </r>
  <r>
    <x v="2"/>
    <x v="2"/>
    <s v="SEBASTIAN IRRIBARRA CONA"/>
    <n v="0"/>
    <n v="258"/>
    <n v="0"/>
    <x v="1"/>
    <n v="0"/>
    <n v="0"/>
  </r>
  <r>
    <x v="2"/>
    <x v="2"/>
    <s v="SEBASTIAN IRRIBARRA CONA"/>
    <n v="0"/>
    <n v="259"/>
    <n v="0"/>
    <x v="1"/>
    <n v="0"/>
    <n v="0"/>
  </r>
  <r>
    <x v="2"/>
    <x v="2"/>
    <s v="SEBASTIAN IRRIBARRA CONA"/>
    <n v="0"/>
    <n v="260"/>
    <n v="0"/>
    <x v="1"/>
    <n v="0"/>
    <n v="0"/>
  </r>
  <r>
    <x v="2"/>
    <x v="2"/>
    <s v="SEBASTIAN IRRIBARRA CONA"/>
    <n v="0"/>
    <n v="261"/>
    <n v="0"/>
    <x v="1"/>
    <n v="0"/>
    <n v="0"/>
  </r>
  <r>
    <x v="2"/>
    <x v="2"/>
    <s v="SEBASTIAN IRRIBARRA CONA"/>
    <n v="0"/>
    <n v="262"/>
    <n v="0"/>
    <x v="1"/>
    <n v="0"/>
    <n v="0"/>
  </r>
  <r>
    <x v="2"/>
    <x v="2"/>
    <s v="SEBASTIAN IRRIBARRA CONA"/>
    <n v="0"/>
    <n v="263"/>
    <n v="0"/>
    <x v="1"/>
    <n v="0"/>
    <n v="0"/>
  </r>
  <r>
    <x v="2"/>
    <x v="2"/>
    <s v="SEBASTIAN IRRIBARRA CONA"/>
    <n v="0"/>
    <n v="264"/>
    <n v="0"/>
    <x v="1"/>
    <n v="0"/>
    <n v="0"/>
  </r>
  <r>
    <x v="2"/>
    <x v="2"/>
    <s v="SEBASTIAN IRRIBARRA CONA"/>
    <n v="0"/>
    <n v="265"/>
    <n v="0"/>
    <x v="1"/>
    <n v="0"/>
    <n v="0"/>
  </r>
  <r>
    <x v="2"/>
    <x v="2"/>
    <s v="SEBASTIAN IRRIBARRA CONA"/>
    <n v="0"/>
    <n v="266"/>
    <n v="0"/>
    <x v="1"/>
    <n v="0"/>
    <n v="0"/>
  </r>
  <r>
    <x v="2"/>
    <x v="2"/>
    <s v="SEBASTIAN IRRIBARRA CONA"/>
    <n v="0"/>
    <n v="267"/>
    <n v="0"/>
    <x v="1"/>
    <n v="0"/>
    <n v="0"/>
  </r>
  <r>
    <x v="2"/>
    <x v="2"/>
    <s v="SEBASTIAN IRRIBARRA CONA"/>
    <n v="0"/>
    <n v="268"/>
    <n v="0"/>
    <x v="1"/>
    <n v="0"/>
    <n v="0"/>
  </r>
  <r>
    <x v="2"/>
    <x v="2"/>
    <s v="SEBASTIAN IRRIBARRA CONA"/>
    <n v="0"/>
    <n v="269"/>
    <n v="0"/>
    <x v="1"/>
    <n v="0"/>
    <n v="0"/>
  </r>
  <r>
    <x v="2"/>
    <x v="2"/>
    <s v="SEBASTIAN IRRIBARRA CONA"/>
    <n v="0"/>
    <n v="270"/>
    <n v="0"/>
    <x v="1"/>
    <n v="0"/>
    <n v="0"/>
  </r>
  <r>
    <x v="2"/>
    <x v="2"/>
    <s v="SEBASTIAN IRRIBARRA CONA"/>
    <n v="0"/>
    <n v="271"/>
    <n v="0"/>
    <x v="1"/>
    <n v="0"/>
    <n v="0"/>
  </r>
  <r>
    <x v="2"/>
    <x v="2"/>
    <s v="SEBASTIAN IRRIBARRA CONA"/>
    <n v="0"/>
    <n v="272"/>
    <n v="0"/>
    <x v="1"/>
    <n v="0"/>
    <n v="0"/>
  </r>
  <r>
    <x v="2"/>
    <x v="2"/>
    <s v="SEBASTIAN IRRIBARRA CONA"/>
    <n v="0"/>
    <n v="273"/>
    <n v="0"/>
    <x v="1"/>
    <n v="0"/>
    <n v="0"/>
  </r>
  <r>
    <x v="2"/>
    <x v="2"/>
    <s v="SEBASTIAN IRRIBARRA CONA"/>
    <n v="0"/>
    <n v="274"/>
    <n v="0"/>
    <x v="1"/>
    <n v="0"/>
    <n v="0"/>
  </r>
  <r>
    <x v="2"/>
    <x v="2"/>
    <s v="SEBASTIAN IRRIBARRA CONA"/>
    <n v="0"/>
    <n v="275"/>
    <n v="0"/>
    <x v="1"/>
    <n v="0"/>
    <n v="0"/>
  </r>
  <r>
    <x v="2"/>
    <x v="2"/>
    <s v="SEBASTIAN IRRIBARRA CONA"/>
    <n v="0"/>
    <n v="276"/>
    <n v="0"/>
    <x v="1"/>
    <n v="0"/>
    <n v="0"/>
  </r>
  <r>
    <x v="2"/>
    <x v="2"/>
    <s v="SEBASTIAN IRRIBARRA CONA"/>
    <n v="0"/>
    <n v="277"/>
    <n v="0"/>
    <x v="1"/>
    <n v="0"/>
    <n v="0"/>
  </r>
  <r>
    <x v="2"/>
    <x v="2"/>
    <s v="SEBASTIAN IRRIBARRA CONA"/>
    <n v="0"/>
    <n v="278"/>
    <n v="0"/>
    <x v="1"/>
    <n v="0"/>
    <n v="0"/>
  </r>
  <r>
    <x v="2"/>
    <x v="2"/>
    <s v="SEBASTIAN IRRIBARRA CONA"/>
    <n v="0"/>
    <n v="279"/>
    <n v="0"/>
    <x v="1"/>
    <n v="0"/>
    <n v="0"/>
  </r>
  <r>
    <x v="2"/>
    <x v="2"/>
    <s v="SEBASTIAN IRRIBARRA CONA"/>
    <n v="0"/>
    <n v="280"/>
    <n v="0"/>
    <x v="1"/>
    <n v="0"/>
    <n v="0"/>
  </r>
  <r>
    <x v="2"/>
    <x v="2"/>
    <s v="SEBASTIAN IRRIBARRA CONA"/>
    <n v="0"/>
    <n v="281"/>
    <n v="0"/>
    <x v="1"/>
    <n v="0"/>
    <n v="0"/>
  </r>
  <r>
    <x v="2"/>
    <x v="2"/>
    <s v="SEBASTIAN IRRIBARRA CONA"/>
    <n v="0"/>
    <n v="282"/>
    <n v="0"/>
    <x v="1"/>
    <n v="0"/>
    <n v="0"/>
  </r>
  <r>
    <x v="2"/>
    <x v="2"/>
    <s v="SEBASTIAN IRRIBARRA CONA"/>
    <n v="0"/>
    <n v="283"/>
    <n v="0"/>
    <x v="1"/>
    <n v="0"/>
    <n v="0"/>
  </r>
  <r>
    <x v="2"/>
    <x v="2"/>
    <s v="SEBASTIAN IRRIBARRA CONA"/>
    <n v="0"/>
    <n v="284"/>
    <n v="0"/>
    <x v="1"/>
    <n v="0"/>
    <n v="0"/>
  </r>
  <r>
    <x v="2"/>
    <x v="2"/>
    <s v="SEBASTIAN IRRIBARRA CONA"/>
    <n v="0"/>
    <n v="285"/>
    <n v="0"/>
    <x v="1"/>
    <n v="0"/>
    <n v="0"/>
  </r>
  <r>
    <x v="2"/>
    <x v="2"/>
    <s v="SEBASTIAN IRRIBARRA CONA"/>
    <n v="0"/>
    <n v="286"/>
    <n v="0"/>
    <x v="1"/>
    <n v="0"/>
    <n v="0"/>
  </r>
  <r>
    <x v="2"/>
    <x v="2"/>
    <s v="SEBASTIAN IRRIBARRA CONA"/>
    <n v="0"/>
    <n v="287"/>
    <n v="0"/>
    <x v="1"/>
    <n v="0"/>
    <n v="0"/>
  </r>
  <r>
    <x v="2"/>
    <x v="2"/>
    <s v="SEBASTIAN IRRIBARRA CONA"/>
    <n v="0"/>
    <n v="288"/>
    <n v="0"/>
    <x v="1"/>
    <n v="0"/>
    <n v="0"/>
  </r>
  <r>
    <x v="2"/>
    <x v="2"/>
    <s v="SEBASTIAN IRRIBARRA CONA"/>
    <n v="0"/>
    <n v="289"/>
    <n v="0"/>
    <x v="1"/>
    <n v="0"/>
    <n v="0"/>
  </r>
  <r>
    <x v="2"/>
    <x v="2"/>
    <s v="SEBASTIAN IRRIBARRA CONA"/>
    <n v="0"/>
    <n v="290"/>
    <n v="0"/>
    <x v="1"/>
    <n v="0"/>
    <n v="0"/>
  </r>
  <r>
    <x v="2"/>
    <x v="2"/>
    <s v="SEBASTIAN IRRIBARRA CONA"/>
    <n v="0"/>
    <n v="291"/>
    <n v="0"/>
    <x v="1"/>
    <n v="0"/>
    <n v="0"/>
  </r>
  <r>
    <x v="2"/>
    <x v="2"/>
    <s v="SEBASTIAN IRRIBARRA CONA"/>
    <n v="0"/>
    <n v="292"/>
    <n v="0"/>
    <x v="1"/>
    <n v="0"/>
    <n v="0"/>
  </r>
  <r>
    <x v="2"/>
    <x v="2"/>
    <s v="SEBASTIAN IRRIBARRA CONA"/>
    <n v="0"/>
    <n v="293"/>
    <n v="0"/>
    <x v="1"/>
    <n v="0"/>
    <n v="0"/>
  </r>
  <r>
    <x v="2"/>
    <x v="2"/>
    <s v="SEBASTIAN IRRIBARRA CONA"/>
    <n v="0"/>
    <n v="294"/>
    <n v="0"/>
    <x v="1"/>
    <n v="0"/>
    <n v="0"/>
  </r>
  <r>
    <x v="2"/>
    <x v="2"/>
    <s v="SEBASTIAN IRRIBARRA CONA"/>
    <n v="0"/>
    <n v="295"/>
    <n v="0"/>
    <x v="1"/>
    <n v="0"/>
    <n v="0"/>
  </r>
  <r>
    <x v="2"/>
    <x v="2"/>
    <s v="SEBASTIAN IRRIBARRA CONA"/>
    <n v="0"/>
    <n v="296"/>
    <n v="0"/>
    <x v="1"/>
    <n v="0"/>
    <n v="0"/>
  </r>
  <r>
    <x v="2"/>
    <x v="2"/>
    <s v="SEBASTIAN IRRIBARRA CONA"/>
    <n v="0"/>
    <n v="297"/>
    <n v="0"/>
    <x v="1"/>
    <n v="0"/>
    <n v="0"/>
  </r>
  <r>
    <x v="2"/>
    <x v="2"/>
    <s v="SEBASTIAN IRRIBARRA CONA"/>
    <n v="0"/>
    <n v="298"/>
    <n v="0"/>
    <x v="1"/>
    <n v="0"/>
    <n v="0"/>
  </r>
  <r>
    <x v="2"/>
    <x v="2"/>
    <s v="SEBASTIAN IRRIBARRA CONA"/>
    <n v="0"/>
    <n v="299"/>
    <n v="0"/>
    <x v="1"/>
    <n v="0"/>
    <n v="0"/>
  </r>
  <r>
    <x v="2"/>
    <x v="2"/>
    <s v="SEBASTIAN IRRIBARRA CONA"/>
    <n v="0"/>
    <n v="300"/>
    <n v="0"/>
    <x v="1"/>
    <n v="0"/>
    <n v="0"/>
  </r>
  <r>
    <x v="2"/>
    <x v="2"/>
    <s v="SEBASTIAN IRRIBARRA CONA"/>
    <n v="0"/>
    <n v="301"/>
    <n v="0"/>
    <x v="1"/>
    <n v="0"/>
    <n v="0"/>
  </r>
  <r>
    <x v="2"/>
    <x v="2"/>
    <s v="SEBASTIAN IRRIBARRA CONA"/>
    <n v="0"/>
    <n v="302"/>
    <n v="0"/>
    <x v="1"/>
    <n v="0"/>
    <n v="0"/>
  </r>
  <r>
    <x v="2"/>
    <x v="2"/>
    <s v="SEBASTIAN IRRIBARRA CONA"/>
    <n v="0"/>
    <n v="303"/>
    <n v="0"/>
    <x v="1"/>
    <n v="0"/>
    <n v="0"/>
  </r>
  <r>
    <x v="2"/>
    <x v="2"/>
    <s v="SEBASTIAN IRRIBARRA CONA"/>
    <n v="0"/>
    <n v="304"/>
    <n v="0"/>
    <x v="1"/>
    <n v="0"/>
    <n v="0"/>
  </r>
  <r>
    <x v="2"/>
    <x v="2"/>
    <s v="SEBASTIAN IRRIBARRA CONA"/>
    <n v="0"/>
    <n v="305"/>
    <n v="0"/>
    <x v="1"/>
    <n v="0"/>
    <n v="0"/>
  </r>
  <r>
    <x v="2"/>
    <x v="2"/>
    <s v="SEBASTIAN IRRIBARRA CONA"/>
    <n v="0"/>
    <n v="306"/>
    <n v="0"/>
    <x v="1"/>
    <n v="0"/>
    <n v="0"/>
  </r>
  <r>
    <x v="2"/>
    <x v="2"/>
    <s v="SEBASTIAN IRRIBARRA CONA"/>
    <n v="0"/>
    <n v="307"/>
    <n v="0"/>
    <x v="1"/>
    <n v="0"/>
    <n v="0"/>
  </r>
  <r>
    <x v="2"/>
    <x v="2"/>
    <s v="SEBASTIAN IRRIBARRA CONA"/>
    <n v="0"/>
    <n v="308"/>
    <n v="0"/>
    <x v="1"/>
    <n v="0"/>
    <n v="0"/>
  </r>
  <r>
    <x v="2"/>
    <x v="2"/>
    <s v="SEBASTIAN IRRIBARRA CONA"/>
    <n v="0"/>
    <n v="309"/>
    <n v="0"/>
    <x v="1"/>
    <n v="0"/>
    <n v="0"/>
  </r>
  <r>
    <x v="2"/>
    <x v="2"/>
    <s v="SEBASTIAN IRRIBARRA CONA"/>
    <n v="0"/>
    <n v="310"/>
    <n v="0"/>
    <x v="1"/>
    <n v="0"/>
    <n v="0"/>
  </r>
  <r>
    <x v="2"/>
    <x v="2"/>
    <s v="SEBASTIAN IRRIBARRA CONA"/>
    <n v="0"/>
    <n v="311"/>
    <n v="0"/>
    <x v="1"/>
    <n v="0"/>
    <n v="0"/>
  </r>
  <r>
    <x v="2"/>
    <x v="2"/>
    <s v="SEBASTIAN IRRIBARRA CONA"/>
    <n v="0"/>
    <n v="312"/>
    <n v="0"/>
    <x v="1"/>
    <n v="0"/>
    <n v="0"/>
  </r>
  <r>
    <x v="2"/>
    <x v="2"/>
    <s v="SEBASTIAN IRRIBARRA CONA"/>
    <n v="0"/>
    <n v="313"/>
    <n v="0"/>
    <x v="1"/>
    <n v="0"/>
    <n v="0"/>
  </r>
  <r>
    <x v="2"/>
    <x v="2"/>
    <s v="SEBASTIAN IRRIBARRA CONA"/>
    <n v="0"/>
    <n v="314"/>
    <n v="0"/>
    <x v="1"/>
    <n v="0"/>
    <n v="0"/>
  </r>
  <r>
    <x v="2"/>
    <x v="2"/>
    <s v="SEBASTIAN IRRIBARRA CONA"/>
    <n v="0"/>
    <n v="315"/>
    <n v="0"/>
    <x v="1"/>
    <n v="0"/>
    <n v="0"/>
  </r>
  <r>
    <x v="2"/>
    <x v="2"/>
    <s v="SEBASTIAN IRRIBARRA CONA"/>
    <n v="0"/>
    <n v="316"/>
    <n v="0"/>
    <x v="1"/>
    <n v="0"/>
    <n v="0"/>
  </r>
  <r>
    <x v="2"/>
    <x v="2"/>
    <s v="SEBASTIAN IRRIBARRA CONA"/>
    <n v="0"/>
    <n v="317"/>
    <n v="0"/>
    <x v="1"/>
    <n v="0"/>
    <n v="0"/>
  </r>
  <r>
    <x v="2"/>
    <x v="2"/>
    <s v="SEBASTIAN IRRIBARRA CONA"/>
    <n v="0"/>
    <n v="318"/>
    <n v="0"/>
    <x v="1"/>
    <n v="0"/>
    <n v="0"/>
  </r>
  <r>
    <x v="2"/>
    <x v="2"/>
    <s v="SEBASTIAN IRRIBARRA CONA"/>
    <n v="0"/>
    <n v="319"/>
    <n v="0"/>
    <x v="1"/>
    <n v="0"/>
    <n v="0"/>
  </r>
  <r>
    <x v="2"/>
    <x v="2"/>
    <s v="SEBASTIAN IRRIBARRA CONA"/>
    <n v="0"/>
    <n v="320"/>
    <n v="0"/>
    <x v="1"/>
    <n v="0"/>
    <n v="0"/>
  </r>
  <r>
    <x v="2"/>
    <x v="2"/>
    <s v="SEBASTIAN IRRIBARRA CONA"/>
    <n v="0"/>
    <n v="321"/>
    <n v="0"/>
    <x v="1"/>
    <n v="0"/>
    <n v="0"/>
  </r>
  <r>
    <x v="2"/>
    <x v="2"/>
    <s v="SEBASTIAN IRRIBARRA CONA"/>
    <n v="0"/>
    <n v="322"/>
    <n v="0"/>
    <x v="1"/>
    <n v="0"/>
    <n v="0"/>
  </r>
  <r>
    <x v="2"/>
    <x v="2"/>
    <s v="SEBASTIAN IRRIBARRA CONA"/>
    <n v="0"/>
    <n v="323"/>
    <n v="0"/>
    <x v="1"/>
    <n v="0"/>
    <n v="0"/>
  </r>
  <r>
    <x v="2"/>
    <x v="2"/>
    <s v="SEBASTIAN IRRIBARRA CONA"/>
    <n v="0"/>
    <n v="324"/>
    <n v="0"/>
    <x v="1"/>
    <n v="0"/>
    <n v="0"/>
  </r>
  <r>
    <x v="2"/>
    <x v="2"/>
    <s v="SEBASTIAN IRRIBARRA CONA"/>
    <n v="0"/>
    <n v="325"/>
    <n v="0"/>
    <x v="1"/>
    <n v="0"/>
    <n v="0"/>
  </r>
  <r>
    <x v="2"/>
    <x v="2"/>
    <s v="SEBASTIAN IRRIBARRA CONA"/>
    <n v="0"/>
    <n v="326"/>
    <n v="0"/>
    <x v="1"/>
    <n v="0"/>
    <n v="0"/>
  </r>
  <r>
    <x v="2"/>
    <x v="2"/>
    <s v="SEBASTIAN IRRIBARRA CONA"/>
    <n v="0"/>
    <n v="327"/>
    <n v="0"/>
    <x v="1"/>
    <n v="0"/>
    <n v="0"/>
  </r>
  <r>
    <x v="2"/>
    <x v="2"/>
    <s v="SEBASTIAN IRRIBARRA CONA"/>
    <n v="0"/>
    <n v="328"/>
    <n v="0"/>
    <x v="1"/>
    <n v="0"/>
    <n v="0"/>
  </r>
  <r>
    <x v="2"/>
    <x v="2"/>
    <s v="SEBASTIAN IRRIBARRA CONA"/>
    <n v="0"/>
    <n v="329"/>
    <n v="0"/>
    <x v="1"/>
    <n v="0"/>
    <n v="0"/>
  </r>
  <r>
    <x v="2"/>
    <x v="2"/>
    <s v="SEBASTIAN IRRIBARRA CONA"/>
    <n v="0"/>
    <n v="330"/>
    <n v="0"/>
    <x v="1"/>
    <n v="0"/>
    <n v="0"/>
  </r>
  <r>
    <x v="2"/>
    <x v="2"/>
    <s v="SEBASTIAN IRRIBARRA CONA"/>
    <n v="0"/>
    <n v="331"/>
    <n v="0"/>
    <x v="1"/>
    <n v="0"/>
    <n v="0"/>
  </r>
  <r>
    <x v="2"/>
    <x v="2"/>
    <s v="SEBASTIAN IRRIBARRA CONA"/>
    <n v="0"/>
    <n v="332"/>
    <n v="0"/>
    <x v="1"/>
    <n v="0"/>
    <n v="0"/>
  </r>
  <r>
    <x v="2"/>
    <x v="2"/>
    <s v="SEBASTIAN IRRIBARRA CONA"/>
    <n v="0"/>
    <n v="333"/>
    <n v="0"/>
    <x v="1"/>
    <n v="0"/>
    <n v="0"/>
  </r>
  <r>
    <x v="2"/>
    <x v="2"/>
    <s v="SEBASTIAN IRRIBARRA CONA"/>
    <n v="0"/>
    <n v="334"/>
    <n v="0"/>
    <x v="1"/>
    <n v="0"/>
    <n v="0"/>
  </r>
  <r>
    <x v="2"/>
    <x v="2"/>
    <s v="SEBASTIAN IRRIBARRA CONA"/>
    <n v="0"/>
    <n v="335"/>
    <n v="0"/>
    <x v="1"/>
    <n v="0"/>
    <n v="0"/>
  </r>
  <r>
    <x v="2"/>
    <x v="2"/>
    <s v="SEBASTIAN IRRIBARRA CONA"/>
    <n v="0"/>
    <n v="336"/>
    <n v="0"/>
    <x v="1"/>
    <n v="0"/>
    <n v="0"/>
  </r>
  <r>
    <x v="2"/>
    <x v="2"/>
    <s v="SEBASTIAN IRRIBARRA CONA"/>
    <n v="0"/>
    <n v="337"/>
    <n v="0"/>
    <x v="1"/>
    <n v="0"/>
    <n v="0"/>
  </r>
  <r>
    <x v="2"/>
    <x v="2"/>
    <s v="SEBASTIAN IRRIBARRA CONA"/>
    <n v="0"/>
    <n v="338"/>
    <n v="0"/>
    <x v="1"/>
    <n v="0"/>
    <n v="0"/>
  </r>
  <r>
    <x v="2"/>
    <x v="2"/>
    <s v="SEBASTIAN IRRIBARRA CONA"/>
    <n v="0"/>
    <n v="339"/>
    <n v="0"/>
    <x v="1"/>
    <n v="0"/>
    <n v="0"/>
  </r>
  <r>
    <x v="2"/>
    <x v="2"/>
    <s v="SEBASTIAN IRRIBARRA CONA"/>
    <n v="0"/>
    <n v="340"/>
    <n v="0"/>
    <x v="1"/>
    <n v="0"/>
    <n v="0"/>
  </r>
  <r>
    <x v="2"/>
    <x v="2"/>
    <s v="SEBASTIAN IRRIBARRA CONA"/>
    <n v="0"/>
    <n v="341"/>
    <n v="0"/>
    <x v="1"/>
    <n v="0"/>
    <n v="0"/>
  </r>
  <r>
    <x v="2"/>
    <x v="2"/>
    <s v="SEBASTIAN IRRIBARRA CONA"/>
    <n v="0"/>
    <n v="342"/>
    <n v="0"/>
    <x v="1"/>
    <n v="0"/>
    <n v="0"/>
  </r>
  <r>
    <x v="2"/>
    <x v="2"/>
    <s v="SEBASTIAN IRRIBARRA CONA"/>
    <n v="0"/>
    <n v="343"/>
    <n v="0"/>
    <x v="1"/>
    <n v="0"/>
    <n v="0"/>
  </r>
  <r>
    <x v="2"/>
    <x v="2"/>
    <s v="SEBASTIAN IRRIBARRA CONA"/>
    <n v="0"/>
    <n v="344"/>
    <n v="0"/>
    <x v="1"/>
    <n v="0"/>
    <n v="0"/>
  </r>
  <r>
    <x v="2"/>
    <x v="2"/>
    <s v="SEBASTIAN IRRIBARRA CONA"/>
    <n v="0"/>
    <n v="345"/>
    <n v="0"/>
    <x v="1"/>
    <n v="0"/>
    <n v="0"/>
  </r>
  <r>
    <x v="2"/>
    <x v="2"/>
    <s v="SEBASTIAN IRRIBARRA CONA"/>
    <n v="0"/>
    <n v="346"/>
    <n v="0"/>
    <x v="1"/>
    <n v="0"/>
    <n v="0"/>
  </r>
  <r>
    <x v="2"/>
    <x v="2"/>
    <s v="SEBASTIAN IRRIBARRA CONA"/>
    <n v="0"/>
    <n v="347"/>
    <n v="0"/>
    <x v="1"/>
    <n v="0"/>
    <n v="0"/>
  </r>
  <r>
    <x v="2"/>
    <x v="2"/>
    <s v="SEBASTIAN IRRIBARRA CONA"/>
    <n v="0"/>
    <n v="348"/>
    <n v="0"/>
    <x v="1"/>
    <n v="0"/>
    <n v="0"/>
  </r>
  <r>
    <x v="2"/>
    <x v="2"/>
    <s v="SEBASTIAN IRRIBARRA CONA"/>
    <n v="0"/>
    <n v="349"/>
    <n v="0"/>
    <x v="1"/>
    <n v="0"/>
    <n v="0"/>
  </r>
  <r>
    <x v="2"/>
    <x v="2"/>
    <s v="SEBASTIAN IRRIBARRA CONA"/>
    <n v="0"/>
    <n v="350"/>
    <n v="0"/>
    <x v="1"/>
    <n v="0"/>
    <n v="0"/>
  </r>
  <r>
    <x v="2"/>
    <x v="2"/>
    <s v="SEBASTIAN IRRIBARRA CONA"/>
    <n v="0"/>
    <n v="351"/>
    <n v="0"/>
    <x v="1"/>
    <n v="0"/>
    <n v="0"/>
  </r>
  <r>
    <x v="2"/>
    <x v="2"/>
    <s v="SEBASTIAN IRRIBARRA CONA"/>
    <n v="0"/>
    <n v="352"/>
    <n v="0"/>
    <x v="1"/>
    <n v="0"/>
    <n v="0"/>
  </r>
  <r>
    <x v="2"/>
    <x v="2"/>
    <s v="SEBASTIAN IRRIBARRA CONA"/>
    <n v="0"/>
    <n v="353"/>
    <n v="0"/>
    <x v="1"/>
    <n v="0"/>
    <n v="0"/>
  </r>
  <r>
    <x v="2"/>
    <x v="2"/>
    <s v="SEBASTIAN IRRIBARRA CONA"/>
    <n v="0"/>
    <n v="354"/>
    <n v="0"/>
    <x v="1"/>
    <n v="0"/>
    <n v="0"/>
  </r>
  <r>
    <x v="2"/>
    <x v="2"/>
    <s v="SEBASTIAN IRRIBARRA CONA"/>
    <n v="0"/>
    <n v="355"/>
    <n v="0"/>
    <x v="1"/>
    <n v="0"/>
    <n v="0"/>
  </r>
  <r>
    <x v="2"/>
    <x v="2"/>
    <s v="SEBASTIAN IRRIBARRA CONA"/>
    <n v="0"/>
    <n v="356"/>
    <n v="0"/>
    <x v="1"/>
    <n v="0"/>
    <n v="0"/>
  </r>
  <r>
    <x v="2"/>
    <x v="2"/>
    <s v="SEBASTIAN IRRIBARRA CONA"/>
    <n v="0"/>
    <n v="357"/>
    <n v="0"/>
    <x v="1"/>
    <n v="0"/>
    <n v="0"/>
  </r>
  <r>
    <x v="2"/>
    <x v="2"/>
    <s v="SEBASTIAN IRRIBARRA CONA"/>
    <n v="0"/>
    <n v="358"/>
    <n v="0"/>
    <x v="1"/>
    <n v="0"/>
    <n v="0"/>
  </r>
  <r>
    <x v="2"/>
    <x v="2"/>
    <s v="SEBASTIAN IRRIBARRA CONA"/>
    <n v="0"/>
    <n v="359"/>
    <n v="0"/>
    <x v="1"/>
    <n v="0"/>
    <n v="0"/>
  </r>
  <r>
    <x v="2"/>
    <x v="2"/>
    <s v="SEBASTIAN IRRIBARRA CONA"/>
    <n v="0"/>
    <n v="360"/>
    <n v="0"/>
    <x v="1"/>
    <n v="0"/>
    <n v="0"/>
  </r>
  <r>
    <x v="2"/>
    <x v="2"/>
    <s v="SEBASTIAN IRRIBARRA CONA"/>
    <n v="0"/>
    <n v="361"/>
    <n v="0"/>
    <x v="1"/>
    <n v="0"/>
    <n v="0"/>
  </r>
  <r>
    <x v="2"/>
    <x v="2"/>
    <s v="SEBASTIAN IRRIBARRA CONA"/>
    <n v="0"/>
    <n v="362"/>
    <n v="0"/>
    <x v="1"/>
    <n v="0"/>
    <n v="0"/>
  </r>
  <r>
    <x v="2"/>
    <x v="2"/>
    <s v="SEBASTIAN IRRIBARRA CONA"/>
    <n v="0"/>
    <n v="363"/>
    <n v="0"/>
    <x v="1"/>
    <n v="0"/>
    <n v="0"/>
  </r>
  <r>
    <x v="2"/>
    <x v="2"/>
    <s v="SEBASTIAN IRRIBARRA CONA"/>
    <n v="0"/>
    <n v="364"/>
    <n v="0"/>
    <x v="1"/>
    <n v="0"/>
    <n v="0"/>
  </r>
  <r>
    <x v="2"/>
    <x v="2"/>
    <s v="SEBASTIAN IRRIBARRA CONA"/>
    <n v="0"/>
    <n v="365"/>
    <n v="0"/>
    <x v="1"/>
    <n v="0"/>
    <n v="0"/>
  </r>
  <r>
    <x v="2"/>
    <x v="2"/>
    <s v="SEBASTIAN IRRIBARRA CONA"/>
    <n v="0"/>
    <n v="366"/>
    <n v="0"/>
    <x v="1"/>
    <n v="0"/>
    <n v="0"/>
  </r>
  <r>
    <x v="2"/>
    <x v="2"/>
    <s v="SEBASTIAN IRRIBARRA CONA"/>
    <n v="0"/>
    <n v="367"/>
    <n v="0"/>
    <x v="1"/>
    <n v="0"/>
    <n v="0"/>
  </r>
  <r>
    <x v="2"/>
    <x v="2"/>
    <s v="SEBASTIAN IRRIBARRA CONA"/>
    <n v="0"/>
    <n v="368"/>
    <n v="0"/>
    <x v="1"/>
    <n v="0"/>
    <n v="0"/>
  </r>
  <r>
    <x v="2"/>
    <x v="2"/>
    <s v="SEBASTIAN IRRIBARRA CONA"/>
    <n v="0"/>
    <n v="369"/>
    <n v="0"/>
    <x v="1"/>
    <n v="0"/>
    <n v="0"/>
  </r>
  <r>
    <x v="2"/>
    <x v="2"/>
    <s v="SEBASTIAN IRRIBARRA CONA"/>
    <n v="0"/>
    <n v="370"/>
    <n v="0"/>
    <x v="1"/>
    <n v="0"/>
    <n v="0"/>
  </r>
  <r>
    <x v="2"/>
    <x v="2"/>
    <s v="SEBASTIAN IRRIBARRA CONA"/>
    <n v="0"/>
    <n v="371"/>
    <n v="0"/>
    <x v="1"/>
    <n v="0"/>
    <n v="0"/>
  </r>
  <r>
    <x v="2"/>
    <x v="2"/>
    <s v="SEBASTIAN IRRIBARRA CONA"/>
    <n v="0"/>
    <n v="372"/>
    <n v="0"/>
    <x v="1"/>
    <n v="0"/>
    <n v="0"/>
  </r>
  <r>
    <x v="2"/>
    <x v="2"/>
    <s v="SEBASTIAN IRRIBARRA CONA"/>
    <n v="0"/>
    <n v="373"/>
    <n v="0"/>
    <x v="1"/>
    <n v="0"/>
    <n v="0"/>
  </r>
  <r>
    <x v="2"/>
    <x v="2"/>
    <s v="SEBASTIAN IRRIBARRA CONA"/>
    <n v="0"/>
    <n v="374"/>
    <n v="0"/>
    <x v="1"/>
    <n v="0"/>
    <n v="0"/>
  </r>
  <r>
    <x v="2"/>
    <x v="2"/>
    <s v="SEBASTIAN IRRIBARRA CONA"/>
    <n v="0"/>
    <n v="375"/>
    <n v="0"/>
    <x v="1"/>
    <n v="0"/>
    <n v="0"/>
  </r>
  <r>
    <x v="2"/>
    <x v="2"/>
    <s v="SEBASTIAN IRRIBARRA CONA"/>
    <n v="0"/>
    <n v="376"/>
    <n v="0"/>
    <x v="1"/>
    <n v="0"/>
    <n v="0"/>
  </r>
  <r>
    <x v="2"/>
    <x v="2"/>
    <s v="SEBASTIAN IRRIBARRA CONA"/>
    <n v="0"/>
    <n v="377"/>
    <n v="0"/>
    <x v="1"/>
    <n v="0"/>
    <n v="0"/>
  </r>
  <r>
    <x v="2"/>
    <x v="2"/>
    <s v="SEBASTIAN IRRIBARRA CONA"/>
    <n v="0"/>
    <n v="378"/>
    <n v="0"/>
    <x v="1"/>
    <n v="0"/>
    <n v="0"/>
  </r>
  <r>
    <x v="2"/>
    <x v="2"/>
    <s v="SEBASTIAN IRRIBARRA CONA"/>
    <n v="0"/>
    <n v="379"/>
    <n v="0"/>
    <x v="1"/>
    <n v="0"/>
    <n v="0"/>
  </r>
  <r>
    <x v="2"/>
    <x v="2"/>
    <s v="SEBASTIAN IRRIBARRA CONA"/>
    <n v="0"/>
    <n v="380"/>
    <n v="0"/>
    <x v="1"/>
    <n v="0"/>
    <n v="0"/>
  </r>
  <r>
    <x v="2"/>
    <x v="2"/>
    <s v="SEBASTIAN IRRIBARRA CONA"/>
    <n v="0"/>
    <n v="381"/>
    <n v="0"/>
    <x v="1"/>
    <n v="0"/>
    <n v="0"/>
  </r>
  <r>
    <x v="2"/>
    <x v="2"/>
    <s v="SEBASTIAN IRRIBARRA CONA"/>
    <n v="0"/>
    <n v="382"/>
    <n v="0"/>
    <x v="1"/>
    <n v="0"/>
    <n v="0"/>
  </r>
  <r>
    <x v="2"/>
    <x v="2"/>
    <s v="SEBASTIAN IRRIBARRA CONA"/>
    <n v="0"/>
    <n v="383"/>
    <n v="0"/>
    <x v="1"/>
    <n v="0"/>
    <n v="0"/>
  </r>
  <r>
    <x v="2"/>
    <x v="2"/>
    <s v="SEBASTIAN IRRIBARRA CONA"/>
    <n v="0"/>
    <n v="384"/>
    <n v="0"/>
    <x v="1"/>
    <n v="0"/>
    <n v="0"/>
  </r>
  <r>
    <x v="2"/>
    <x v="2"/>
    <s v="SEBASTIAN IRRIBARRA CONA"/>
    <n v="0"/>
    <n v="385"/>
    <n v="0"/>
    <x v="1"/>
    <n v="0"/>
    <n v="0"/>
  </r>
  <r>
    <x v="2"/>
    <x v="2"/>
    <s v="SEBASTIAN IRRIBARRA CONA"/>
    <n v="0"/>
    <n v="386"/>
    <n v="0"/>
    <x v="1"/>
    <n v="0"/>
    <n v="0"/>
  </r>
  <r>
    <x v="2"/>
    <x v="2"/>
    <s v="SEBASTIAN IRRIBARRA CONA"/>
    <n v="0"/>
    <n v="387"/>
    <n v="0"/>
    <x v="1"/>
    <n v="0"/>
    <n v="0"/>
  </r>
  <r>
    <x v="2"/>
    <x v="2"/>
    <s v="SEBASTIAN IRRIBARRA CONA"/>
    <n v="0"/>
    <n v="388"/>
    <n v="0"/>
    <x v="1"/>
    <n v="0"/>
    <n v="0"/>
  </r>
  <r>
    <x v="2"/>
    <x v="2"/>
    <s v="SEBASTIAN IRRIBARRA CONA"/>
    <n v="0"/>
    <n v="389"/>
    <n v="0"/>
    <x v="1"/>
    <n v="0"/>
    <n v="0"/>
  </r>
  <r>
    <x v="2"/>
    <x v="2"/>
    <s v="SEBASTIAN IRRIBARRA CONA"/>
    <n v="0"/>
    <n v="390"/>
    <n v="0"/>
    <x v="1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54">
  <r>
    <x v="0"/>
    <x v="0"/>
    <n v="120"/>
    <x v="0"/>
    <x v="0"/>
    <s v="1"/>
    <x v="0"/>
    <s v=""/>
    <s v=""/>
    <s v="10072682"/>
    <s v="MARTIN"/>
    <s v="GARCIA LAZO"/>
    <s v="104VY59"/>
    <x v="0"/>
    <m/>
    <s v=""/>
    <m/>
    <s v=""/>
    <s v="CHL"/>
    <s v=""/>
    <s v="18,11"/>
    <s v="7951"/>
    <m/>
    <s v="00:01:10"/>
    <s v="20,73"/>
    <s v="5209"/>
    <m/>
    <s v="00:00:52"/>
    <s v="20,46"/>
    <s v="5279"/>
    <m/>
    <s v="00:00:58"/>
    <s v="24,25"/>
    <s v="2969"/>
    <m/>
    <s v="00:09:04"/>
    <m/>
    <m/>
    <m/>
    <m/>
    <m/>
    <m/>
    <m/>
    <m/>
    <m/>
    <m/>
    <m/>
    <m/>
    <m/>
    <n v="20.18"/>
    <n v="21408"/>
    <n v="21408"/>
    <x v="0"/>
    <n v="1"/>
    <x v="0"/>
    <n v="200"/>
    <n v="0"/>
    <n v="320"/>
    <x v="0"/>
    <s v="MARTIN GARCIA LAZO - CAL FLAMING DRAHK"/>
    <s v="EL MOLINO A"/>
    <s v="05:56:48"/>
  </r>
  <r>
    <x v="0"/>
    <x v="0"/>
    <n v="120"/>
    <x v="0"/>
    <x v="0"/>
    <s v="2"/>
    <x v="0"/>
    <s v=""/>
    <s v=""/>
    <s v="10056474"/>
    <s v="LORETO"/>
    <s v="HENRIQUEZ PEREZ"/>
    <s v="106FR87"/>
    <x v="1"/>
    <m/>
    <s v=""/>
    <m/>
    <s v=""/>
    <s v="CHL"/>
    <s v=""/>
    <s v="19,27"/>
    <s v="7471"/>
    <m/>
    <s v="00:01:41"/>
    <s v="20,22"/>
    <s v="5340"/>
    <m/>
    <s v="00:02:01"/>
    <s v="21,17"/>
    <s v="5102"/>
    <m/>
    <s v="00:01:59"/>
    <s v="20,57"/>
    <s v="3501"/>
    <m/>
    <s v="00:12:37"/>
    <m/>
    <m/>
    <m/>
    <m/>
    <m/>
    <m/>
    <m/>
    <m/>
    <m/>
    <m/>
    <m/>
    <m/>
    <m/>
    <n v="20.170000000000002"/>
    <n v="21414"/>
    <n v="21414"/>
    <x v="0"/>
    <n v="2"/>
    <x v="1"/>
    <n v="195"/>
    <n v="-0.1"/>
    <n v="314.89999999999998"/>
    <x v="1"/>
    <s v="LORETO HENRIQUEZ PEREZ - PY SORPRESIVO"/>
    <e v="#N/A"/>
    <s v="05:56:48"/>
  </r>
  <r>
    <x v="0"/>
    <x v="0"/>
    <n v="120"/>
    <x v="0"/>
    <x v="0"/>
    <s v="3"/>
    <x v="0"/>
    <s v=""/>
    <s v=""/>
    <s v="10040015"/>
    <s v="MANUELA"/>
    <s v="VALENZUELA VARGAS"/>
    <s v="105ON88"/>
    <x v="2"/>
    <m/>
    <s v=""/>
    <m/>
    <s v=""/>
    <s v="CHL"/>
    <s v=""/>
    <s v="19,14"/>
    <s v="7525"/>
    <m/>
    <s v="00:01:20"/>
    <s v="20,16"/>
    <s v="5356"/>
    <m/>
    <s v="00:02:37"/>
    <s v="20,36"/>
    <s v="5305"/>
    <m/>
    <s v="00:01:55"/>
    <s v="21,93"/>
    <s v="3283"/>
    <m/>
    <s v="00:08:37"/>
    <m/>
    <m/>
    <m/>
    <m/>
    <m/>
    <m/>
    <m/>
    <m/>
    <m/>
    <m/>
    <m/>
    <m/>
    <m/>
    <n v="20.12"/>
    <n v="21469"/>
    <n v="21469"/>
    <x v="0"/>
    <n v="3"/>
    <x v="2"/>
    <n v="190"/>
    <n v="-1.0166666666666666"/>
    <n v="308.98333333333335"/>
    <x v="2"/>
    <s v="MANUELA VALENZUELA VARGAS - OMAN"/>
    <e v="#N/A"/>
    <s v="05:56:48"/>
  </r>
  <r>
    <x v="0"/>
    <x v="0"/>
    <n v="120"/>
    <x v="0"/>
    <x v="0"/>
    <s v="4"/>
    <x v="0"/>
    <s v=""/>
    <s v=""/>
    <s v="10018248"/>
    <s v="LUKAS"/>
    <s v="BUCKEL OCQUETEAU"/>
    <s v="104LA18"/>
    <x v="3"/>
    <m/>
    <s v=""/>
    <m/>
    <s v=""/>
    <s v="CHL"/>
    <s v=""/>
    <s v="18,79"/>
    <s v="7664"/>
    <m/>
    <s v="00:01:16"/>
    <s v="19,59"/>
    <s v="5514"/>
    <m/>
    <s v="00:01:27"/>
    <s v="20,49"/>
    <s v="5272"/>
    <m/>
    <s v="00:01:19"/>
    <s v="22,28"/>
    <s v="3232"/>
    <m/>
    <s v="00:10:08"/>
    <m/>
    <m/>
    <m/>
    <m/>
    <m/>
    <m/>
    <m/>
    <m/>
    <m/>
    <m/>
    <m/>
    <m/>
    <m/>
    <n v="19.920000000000002"/>
    <n v="21682"/>
    <n v="21682"/>
    <x v="0"/>
    <n v="4"/>
    <x v="3"/>
    <n v="185"/>
    <n v="-4.5666666666666664"/>
    <n v="300.43333333333334"/>
    <x v="3"/>
    <s v="LUKAS BUCKEL OCQUETEAU - RABIOSA"/>
    <e v="#N/A"/>
    <s v="05:56:48"/>
  </r>
  <r>
    <x v="0"/>
    <x v="0"/>
    <n v="120"/>
    <x v="0"/>
    <x v="0"/>
    <s v="5"/>
    <x v="0"/>
    <s v=""/>
    <s v=""/>
    <s v="10085801"/>
    <s v="CATALINA"/>
    <s v="ORTUZAR ORPHANOPOULOS"/>
    <s v="106KN67"/>
    <x v="4"/>
    <m/>
    <s v=""/>
    <m/>
    <s v=""/>
    <s v="CHL"/>
    <s v=""/>
    <s v="19,25"/>
    <s v="7479"/>
    <m/>
    <s v="00:01:10"/>
    <s v="18,87"/>
    <s v="5722"/>
    <m/>
    <s v="00:01:31"/>
    <s v="20,38"/>
    <s v="5299"/>
    <m/>
    <s v="00:01:55"/>
    <s v="22,11"/>
    <s v="3257"/>
    <m/>
    <s v="00:04:26"/>
    <m/>
    <m/>
    <m/>
    <m/>
    <m/>
    <m/>
    <m/>
    <m/>
    <m/>
    <m/>
    <m/>
    <m/>
    <m/>
    <n v="19.86"/>
    <n v="21757"/>
    <n v="21757"/>
    <x v="0"/>
    <n v="6"/>
    <x v="4"/>
    <n v="175"/>
    <n v="-5.8166666666666664"/>
    <n v="289.18333333333334"/>
    <x v="4"/>
    <s v="CATALINA ORTUZAR ORPHANOPOULOS - MC TANGO"/>
    <e v="#N/A"/>
    <s v="05:56:48"/>
  </r>
  <r>
    <x v="0"/>
    <x v="0"/>
    <n v="120"/>
    <x v="0"/>
    <x v="0"/>
    <s v="6"/>
    <x v="0"/>
    <s v=""/>
    <s v=""/>
    <s v="10067266"/>
    <s v="FELIPE"/>
    <s v="SAT YABER"/>
    <s v="105WL50"/>
    <x v="5"/>
    <m/>
    <s v=""/>
    <m/>
    <s v=""/>
    <s v="CHL"/>
    <s v=""/>
    <s v="18,81"/>
    <s v="7656"/>
    <m/>
    <s v="00:01:06"/>
    <s v="19,64"/>
    <s v="5499"/>
    <m/>
    <s v="00:03:47"/>
    <s v="19,42"/>
    <s v="5561"/>
    <m/>
    <s v="00:05:38"/>
    <s v="21,79"/>
    <s v="3305"/>
    <m/>
    <s v="00:05:52"/>
    <m/>
    <m/>
    <m/>
    <m/>
    <m/>
    <m/>
    <m/>
    <m/>
    <m/>
    <m/>
    <m/>
    <m/>
    <m/>
    <n v="19.62"/>
    <n v="22021"/>
    <n v="22021"/>
    <x v="0"/>
    <n v="7"/>
    <x v="5"/>
    <n v="170"/>
    <n v="-10.216666666666667"/>
    <n v="279.78333333333336"/>
    <x v="5"/>
    <s v="FELIPE SAT YABER - SIMSEK"/>
    <s v="RINCONADA A"/>
    <s v="05:56:48"/>
  </r>
  <r>
    <x v="0"/>
    <x v="0"/>
    <n v="120"/>
    <x v="0"/>
    <x v="0"/>
    <s v="7"/>
    <x v="0"/>
    <s v=""/>
    <s v=""/>
    <s v="10036495"/>
    <s v="ANDRE"/>
    <s v="ALVAREZ"/>
    <m/>
    <x v="6"/>
    <m/>
    <s v=""/>
    <m/>
    <s v=""/>
    <s v="CHL"/>
    <s v=""/>
    <s v="18,69"/>
    <s v="7704"/>
    <m/>
    <s v="00:01:59"/>
    <s v="18,94"/>
    <s v="5701"/>
    <m/>
    <s v="00:05:17"/>
    <s v="17,19"/>
    <s v="6281"/>
    <m/>
    <s v="00:08:24"/>
    <s v="15,81"/>
    <s v="4555"/>
    <m/>
    <s v="00:11:13"/>
    <m/>
    <m/>
    <m/>
    <m/>
    <m/>
    <m/>
    <m/>
    <m/>
    <m/>
    <m/>
    <m/>
    <m/>
    <m/>
    <n v="17.82"/>
    <n v="24241"/>
    <n v="24241"/>
    <x v="0"/>
    <n v="11"/>
    <x v="6"/>
    <n v="150"/>
    <n v="-47.216666666666669"/>
    <n v="222.78333333333333"/>
    <x v="6"/>
    <s v="ANDRE ALVAREZ - TOBA AMAROK"/>
    <s v="TOBA A"/>
    <s v="05:56:48"/>
  </r>
  <r>
    <x v="0"/>
    <x v="0"/>
    <n v="120"/>
    <x v="0"/>
    <x v="0"/>
    <s v="8"/>
    <x v="0"/>
    <s v=""/>
    <s v=""/>
    <s v="10040068"/>
    <s v="CLAUDIO"/>
    <s v="CORNEJO CABEZAS"/>
    <s v="106KS93"/>
    <x v="7"/>
    <m/>
    <s v=""/>
    <m/>
    <s v=""/>
    <s v="CHL"/>
    <s v=""/>
    <s v="19,06"/>
    <s v="7555"/>
    <m/>
    <s v="00:01:48"/>
    <s v="19,36"/>
    <s v="5578"/>
    <m/>
    <s v="00:03:23"/>
    <s v="19,55"/>
    <s v="5524"/>
    <m/>
    <s v="00:04:34"/>
    <s v="12,89"/>
    <s v="5587"/>
    <m/>
    <s v="00:07:51"/>
    <m/>
    <m/>
    <m/>
    <m/>
    <m/>
    <m/>
    <m/>
    <m/>
    <m/>
    <m/>
    <m/>
    <m/>
    <m/>
    <n v="17.82"/>
    <n v="24244"/>
    <n v="24244"/>
    <x v="0"/>
    <n v="12"/>
    <x v="7"/>
    <n v="145"/>
    <n v="-47.266666666666666"/>
    <n v="217.73333333333335"/>
    <x v="7"/>
    <s v="CLAUDIO CORNEJO CABEZAS - SEMBLANZA"/>
    <s v="RINCONADA A"/>
    <s v="05:56:48"/>
  </r>
  <r>
    <x v="0"/>
    <x v="0"/>
    <n v="120"/>
    <x v="0"/>
    <x v="0"/>
    <s v="9"/>
    <x v="0"/>
    <s v=""/>
    <s v=""/>
    <s v="10138423"/>
    <s v="JOSE PEDRO"/>
    <s v="VARELA ALFONSO"/>
    <s v="106PU74"/>
    <x v="8"/>
    <m/>
    <s v=""/>
    <m/>
    <s v=""/>
    <s v="CHL"/>
    <s v=""/>
    <s v="14,3"/>
    <s v="10071"/>
    <m/>
    <s v="00:01:55"/>
    <s v="15,96"/>
    <s v="6765"/>
    <m/>
    <s v="00:02:28"/>
    <s v="15,53"/>
    <s v="6956"/>
    <m/>
    <s v="00:01:36"/>
    <s v="15,91"/>
    <s v="4526"/>
    <m/>
    <s v="00:04:28"/>
    <m/>
    <m/>
    <m/>
    <m/>
    <m/>
    <m/>
    <m/>
    <m/>
    <m/>
    <m/>
    <m/>
    <m/>
    <m/>
    <n v="15.26"/>
    <n v="28318"/>
    <n v="28318"/>
    <x v="0"/>
    <n v="14"/>
    <x v="8"/>
    <n v="135"/>
    <n v="-115.16666666666666"/>
    <n v="139.83333333333334"/>
    <x v="8"/>
    <s v="JOSE PEDRO VARELA ALFONSO - SI QUEEN"/>
    <s v="EL MOLINO A"/>
    <s v="05:56:48"/>
  </r>
  <r>
    <x v="0"/>
    <x v="0"/>
    <n v="120"/>
    <x v="0"/>
    <x v="0"/>
    <s v="10"/>
    <x v="1"/>
    <s v=""/>
    <s v=""/>
    <s v="10062880"/>
    <s v="MARIA ROSA"/>
    <s v="BARAHONA VARGAS"/>
    <m/>
    <x v="9"/>
    <m/>
    <s v=""/>
    <m/>
    <s v=""/>
    <s v="CHL"/>
    <s v=""/>
    <s v="18,3"/>
    <s v="7870"/>
    <m/>
    <s v="00:02:21"/>
    <s v="17,92"/>
    <s v="6026"/>
    <m/>
    <s v="00:04:24"/>
    <s v="14,64"/>
    <s v="7377"/>
    <m/>
    <s v="00:10:25"/>
    <s v="12,79"/>
    <s v="5630"/>
    <s v="FTQ GA"/>
    <s v="00:17:01"/>
    <m/>
    <m/>
    <m/>
    <m/>
    <m/>
    <m/>
    <m/>
    <m/>
    <m/>
    <m/>
    <m/>
    <m/>
    <m/>
    <n v="16.059999999999999"/>
    <n v="26903"/>
    <s v="NA"/>
    <x v="0"/>
    <s v="NA"/>
    <x v="9"/>
    <n v="0"/>
    <e v="#VALUE!"/>
    <n v="0"/>
    <x v="9"/>
    <s v="MARIA ROSA BARAHONA VARGAS - TOBA AZAFRAN"/>
    <s v="TOBA A"/>
    <s v="05:56:48"/>
  </r>
  <r>
    <x v="0"/>
    <x v="0"/>
    <n v="120"/>
    <x v="0"/>
    <x v="0"/>
    <s v="11"/>
    <x v="1"/>
    <s v=""/>
    <s v=""/>
    <s v="10030149"/>
    <s v="PEDRO PABLO "/>
    <s v="GÓMEZ MARTÍNEZ"/>
    <s v="106LO96"/>
    <x v="10"/>
    <m/>
    <s v=""/>
    <m/>
    <s v=""/>
    <s v="CHL"/>
    <s v=""/>
    <s v="19,23"/>
    <s v="7490"/>
    <m/>
    <s v="00:01:19"/>
    <s v="20,4"/>
    <s v="5294"/>
    <m/>
    <s v="00:01:24"/>
    <s v="18,92"/>
    <s v="5709"/>
    <s v="FTQ ME"/>
    <s v="00:11:34"/>
    <m/>
    <m/>
    <m/>
    <m/>
    <m/>
    <m/>
    <m/>
    <m/>
    <m/>
    <m/>
    <m/>
    <m/>
    <m/>
    <m/>
    <m/>
    <m/>
    <m/>
    <n v="19.47"/>
    <n v="18493"/>
    <s v="NA"/>
    <x v="0"/>
    <s v="NA"/>
    <x v="9"/>
    <n v="0"/>
    <e v="#VALUE!"/>
    <n v="0"/>
    <x v="10"/>
    <s v="PEDRO PABLO  GÓMEZ MARTÍNEZ - AS VIOLA"/>
    <e v="#N/A"/>
    <s v="05:56:48"/>
  </r>
  <r>
    <x v="0"/>
    <x v="0"/>
    <n v="120"/>
    <x v="0"/>
    <x v="0"/>
    <s v="12"/>
    <x v="1"/>
    <s v=""/>
    <s v=""/>
    <s v="10109196"/>
    <s v="RENE"/>
    <s v="VALENZUELA FUENTES"/>
    <s v="106OY04"/>
    <x v="11"/>
    <m/>
    <s v=""/>
    <m/>
    <s v=""/>
    <s v="CHL"/>
    <s v=""/>
    <s v="19,1"/>
    <s v="7540"/>
    <m/>
    <s v="00:02:07"/>
    <s v="19,17"/>
    <s v="5634"/>
    <m/>
    <s v="00:07:56"/>
    <s v="19,26"/>
    <s v="5607"/>
    <m/>
    <s v="00:06:33"/>
    <m/>
    <m/>
    <m/>
    <m/>
    <m/>
    <m/>
    <m/>
    <m/>
    <m/>
    <m/>
    <m/>
    <m/>
    <m/>
    <m/>
    <m/>
    <m/>
    <m/>
    <n v="19.170000000000002"/>
    <n v="18781"/>
    <s v="NA"/>
    <x v="0"/>
    <s v="NA"/>
    <x v="9"/>
    <n v="0"/>
    <e v="#VALUE!"/>
    <n v="0"/>
    <x v="11"/>
    <s v="RENE VALENZUELA FUENTES - ALCAZAR KALA"/>
    <e v="#N/A"/>
    <s v="05:56:48"/>
  </r>
  <r>
    <x v="0"/>
    <x v="0"/>
    <n v="120"/>
    <x v="0"/>
    <x v="0"/>
    <s v="13"/>
    <x v="1"/>
    <s v=""/>
    <s v=""/>
    <s v="10141895"/>
    <s v="CRISTOBAL"/>
    <s v="LARRAIN ARJONA"/>
    <s v="105ZX50"/>
    <x v="12"/>
    <m/>
    <s v=""/>
    <m/>
    <s v=""/>
    <s v="CHL"/>
    <s v=""/>
    <s v="18,8"/>
    <s v="7660"/>
    <m/>
    <s v="00:04:05"/>
    <s v="19,63"/>
    <s v="5503"/>
    <m/>
    <s v="00:07:15"/>
    <s v="17,97"/>
    <s v="6010"/>
    <s v="FTQ GA"/>
    <s v="00:12:54"/>
    <m/>
    <m/>
    <m/>
    <m/>
    <m/>
    <m/>
    <m/>
    <m/>
    <m/>
    <m/>
    <m/>
    <m/>
    <m/>
    <m/>
    <m/>
    <m/>
    <m/>
    <n v="18.78"/>
    <n v="19173"/>
    <s v="NA"/>
    <x v="0"/>
    <s v="NA"/>
    <x v="9"/>
    <n v="0"/>
    <e v="#VALUE!"/>
    <n v="0"/>
    <x v="12"/>
    <s v="CRISTOBAL LARRAIN ARJONA - ANCAR FLOKI"/>
    <s v="EL QUILLAY"/>
    <s v="05:56:48"/>
  </r>
  <r>
    <x v="0"/>
    <x v="0"/>
    <n v="120"/>
    <x v="0"/>
    <x v="0"/>
    <s v="14"/>
    <x v="1"/>
    <s v=""/>
    <s v=""/>
    <s v="10161123"/>
    <s v="VICTOR IGNACIO"/>
    <s v="KEHR HERRERA"/>
    <s v="106PU73"/>
    <x v="13"/>
    <m/>
    <s v=""/>
    <m/>
    <s v=""/>
    <s v="CHL"/>
    <s v=""/>
    <s v="14,31"/>
    <s v="10062"/>
    <m/>
    <s v="00:02:50"/>
    <s v="15,88"/>
    <s v="6803"/>
    <m/>
    <s v="00:03:27"/>
    <s v="15,38"/>
    <s v="7023"/>
    <m/>
    <s v="00:03:15"/>
    <m/>
    <m/>
    <m/>
    <m/>
    <m/>
    <m/>
    <m/>
    <m/>
    <m/>
    <m/>
    <m/>
    <m/>
    <m/>
    <m/>
    <m/>
    <m/>
    <m/>
    <n v="15.07"/>
    <n v="23888"/>
    <s v="NA"/>
    <x v="0"/>
    <s v="NA"/>
    <x v="9"/>
    <n v="0"/>
    <e v="#VALUE!"/>
    <n v="0"/>
    <x v="13"/>
    <s v="VICTOR IGNACIO KEHR HERRERA - SI QUILLEM"/>
    <e v="#N/A"/>
    <s v="05:56:48"/>
  </r>
  <r>
    <x v="0"/>
    <x v="0"/>
    <n v="120"/>
    <x v="0"/>
    <x v="1"/>
    <s v="1"/>
    <x v="0"/>
    <s v=""/>
    <s v=""/>
    <s v="10160530"/>
    <s v="VICENTE "/>
    <s v="LARRAIN ARJONA"/>
    <s v="106PT42"/>
    <x v="14"/>
    <m/>
    <s v=""/>
    <m/>
    <s v=""/>
    <s v="CHL"/>
    <s v=""/>
    <s v="19,13"/>
    <s v="7529"/>
    <m/>
    <s v="00:01:21"/>
    <s v="20,58"/>
    <s v="5248"/>
    <m/>
    <s v="00:01:35"/>
    <s v="18,82"/>
    <s v="5739"/>
    <m/>
    <s v="00:03:45"/>
    <s v="22,71"/>
    <s v="3170"/>
    <m/>
    <s v="00:10:24"/>
    <m/>
    <m/>
    <m/>
    <m/>
    <m/>
    <m/>
    <m/>
    <m/>
    <m/>
    <m/>
    <m/>
    <m/>
    <m/>
    <n v="19.920000000000002"/>
    <n v="21686"/>
    <n v="21686"/>
    <x v="1"/>
    <n v="5"/>
    <x v="10"/>
    <n v="180"/>
    <n v="-4.6333333333333329"/>
    <n v="295.36666666666667"/>
    <x v="14"/>
    <s v="VICENTE  LARRAIN ARJONA - HF EVA"/>
    <s v="EL QUILLAY"/>
    <s v="05:56:48"/>
  </r>
  <r>
    <x v="0"/>
    <x v="0"/>
    <n v="120"/>
    <x v="0"/>
    <x v="1"/>
    <s v="2"/>
    <x v="0"/>
    <s v=""/>
    <s v=""/>
    <s v="10172596"/>
    <s v="BORJA"/>
    <s v="MAYOL"/>
    <s v="106CE28"/>
    <x v="15"/>
    <m/>
    <s v=""/>
    <m/>
    <s v=""/>
    <s v="CHL"/>
    <s v=""/>
    <s v="19,09"/>
    <s v="7544"/>
    <m/>
    <s v="00:01:45"/>
    <s v="20,21"/>
    <s v="5343"/>
    <m/>
    <s v="00:01:56"/>
    <s v="19,18"/>
    <s v="5631"/>
    <m/>
    <s v="00:03:36"/>
    <s v="18,58"/>
    <s v="3875"/>
    <m/>
    <s v="00:05:34"/>
    <m/>
    <m/>
    <m/>
    <m/>
    <m/>
    <m/>
    <m/>
    <m/>
    <m/>
    <m/>
    <m/>
    <m/>
    <m/>
    <n v="19.29"/>
    <n v="22393"/>
    <n v="22393"/>
    <x v="1"/>
    <n v="8"/>
    <x v="11"/>
    <n v="165"/>
    <n v="-16.416666666666668"/>
    <n v="268.58333333333331"/>
    <x v="15"/>
    <s v="BORJA MAYOL - ALCAZAR MAGNOLIO"/>
    <s v="COLCHAGUA"/>
    <s v="05:56:48"/>
  </r>
  <r>
    <x v="0"/>
    <x v="0"/>
    <n v="120"/>
    <x v="0"/>
    <x v="1"/>
    <s v="3"/>
    <x v="0"/>
    <s v=""/>
    <s v=""/>
    <s v="10172600"/>
    <s v="JESUS Maximiliano"/>
    <s v="CERPA VERA"/>
    <s v="105SM79"/>
    <x v="16"/>
    <m/>
    <s v=""/>
    <m/>
    <s v=""/>
    <s v="CHL"/>
    <s v=""/>
    <s v="19,11"/>
    <s v="7534"/>
    <m/>
    <s v="00:01:40"/>
    <s v="20,45"/>
    <s v="5280"/>
    <m/>
    <s v="00:02:26"/>
    <s v="19,1"/>
    <s v="5653"/>
    <m/>
    <s v="00:02:54"/>
    <s v="15,61"/>
    <s v="4613"/>
    <m/>
    <s v="00:07:28"/>
    <m/>
    <m/>
    <m/>
    <m/>
    <m/>
    <m/>
    <m/>
    <m/>
    <m/>
    <m/>
    <m/>
    <m/>
    <m/>
    <n v="18.72"/>
    <n v="23080"/>
    <n v="23080"/>
    <x v="1"/>
    <n v="9"/>
    <x v="12"/>
    <n v="160"/>
    <n v="-27.866666666666667"/>
    <n v="252.13333333333333"/>
    <x v="16"/>
    <s v="JESUS MAXIMILIANO CERPA VERA - HLS CHOCOLATE AMARGO"/>
    <e v="#N/A"/>
    <s v="05:56:48"/>
  </r>
  <r>
    <x v="0"/>
    <x v="0"/>
    <n v="120"/>
    <x v="0"/>
    <x v="1"/>
    <s v="4"/>
    <x v="0"/>
    <s v=""/>
    <s v=""/>
    <s v="10203380"/>
    <s v="CRISTOBAL JESUS"/>
    <s v="ROJAS SANCHEZ"/>
    <s v="105KZ32 "/>
    <x v="17"/>
    <m/>
    <s v=""/>
    <m/>
    <s v=""/>
    <s v="CHL"/>
    <s v=""/>
    <s v="18,37"/>
    <s v="7839"/>
    <m/>
    <s v="00:06:38"/>
    <s v="17,8"/>
    <s v="6067"/>
    <m/>
    <s v="00:05:22"/>
    <s v="17,35"/>
    <s v="6223"/>
    <m/>
    <s v="00:06:18"/>
    <s v="17,65"/>
    <s v="4080"/>
    <m/>
    <s v="00:07:18"/>
    <m/>
    <m/>
    <m/>
    <m/>
    <m/>
    <m/>
    <m/>
    <m/>
    <m/>
    <m/>
    <m/>
    <m/>
    <m/>
    <n v="17.84"/>
    <n v="24209"/>
    <n v="24209"/>
    <x v="1"/>
    <n v="10"/>
    <x v="13"/>
    <n v="155"/>
    <n v="-46.68333333333333"/>
    <n v="228.31666666666666"/>
    <x v="17"/>
    <s v="CRISTOBAL JESUS ROJAS SANCHEZ - CHAMPULLI ALI"/>
    <s v="RINCONADA A"/>
    <s v="05:56:48"/>
  </r>
  <r>
    <x v="0"/>
    <x v="0"/>
    <n v="120"/>
    <x v="0"/>
    <x v="1"/>
    <s v="5"/>
    <x v="0"/>
    <s v=""/>
    <s v=""/>
    <s v="10107869"/>
    <s v="PEDRO Tomas"/>
    <s v="VARELA CERDA"/>
    <s v="105VW73"/>
    <x v="18"/>
    <m/>
    <s v=""/>
    <m/>
    <s v=""/>
    <s v="CHL"/>
    <s v=""/>
    <s v="15,71"/>
    <s v="9165"/>
    <m/>
    <s v="00:03:36"/>
    <s v="15,96"/>
    <s v="6768"/>
    <m/>
    <s v="00:02:52"/>
    <s v="15,53"/>
    <s v="6953"/>
    <m/>
    <s v="00:01:38"/>
    <s v="15,92"/>
    <s v="4522"/>
    <m/>
    <s v="00:04:48"/>
    <m/>
    <m/>
    <m/>
    <m/>
    <m/>
    <m/>
    <m/>
    <m/>
    <m/>
    <m/>
    <m/>
    <m/>
    <m/>
    <n v="15.76"/>
    <n v="27408"/>
    <n v="27408"/>
    <x v="1"/>
    <n v="13"/>
    <x v="14"/>
    <n v="140"/>
    <n v="-100"/>
    <n v="160"/>
    <x v="18"/>
    <s v="PEDRO TOMAS VARELA CERDA - SI REPLICA"/>
    <s v="EL MOLINO A"/>
    <s v="05:56:48"/>
  </r>
  <r>
    <x v="0"/>
    <x v="0"/>
    <n v="120"/>
    <x v="0"/>
    <x v="1"/>
    <s v="6"/>
    <x v="1"/>
    <s v=""/>
    <s v=""/>
    <s v="10172476"/>
    <s v="FLORENCIA"/>
    <s v="CARDONE ALMARZA"/>
    <s v="105EL43"/>
    <x v="19"/>
    <m/>
    <s v=""/>
    <m/>
    <s v=""/>
    <s v="CHL"/>
    <s v=""/>
    <s v=""/>
    <s v=""/>
    <s v="FTQ GA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1"/>
    <s v="NA"/>
    <x v="9"/>
    <n v="0"/>
    <e v="#VALUE!"/>
    <n v="0"/>
    <x v="19"/>
    <s v="FLORENCIA CARDONE ALMARZA - CONDESA"/>
    <s v="COLCHAGUA"/>
    <s v="05:56:48"/>
  </r>
  <r>
    <x v="0"/>
    <x v="0"/>
    <n v="100"/>
    <x v="1"/>
    <x v="0"/>
    <s v="1"/>
    <x v="0"/>
    <s v=""/>
    <s v=""/>
    <s v="10018240"/>
    <s v="DAVID"/>
    <s v="RAMIREZ FUENTES"/>
    <s v="106JV75"/>
    <x v="20"/>
    <m/>
    <s v=""/>
    <m/>
    <s v=""/>
    <s v="CHL"/>
    <s v=""/>
    <s v="19,39"/>
    <s v="7425"/>
    <m/>
    <s v="00:01:40"/>
    <s v="18,56"/>
    <s v="5820"/>
    <m/>
    <s v="00:01:22"/>
    <s v="21,81"/>
    <s v="4952"/>
    <m/>
    <s v="00:17:12"/>
    <m/>
    <m/>
    <m/>
    <m/>
    <m/>
    <m/>
    <m/>
    <m/>
    <m/>
    <m/>
    <m/>
    <m/>
    <m/>
    <m/>
    <m/>
    <m/>
    <m/>
    <n v="19.78"/>
    <n v="18197"/>
    <n v="18197"/>
    <x v="2"/>
    <n v="3"/>
    <x v="15"/>
    <n v="190"/>
    <n v="-18.850000000000001"/>
    <n v="271.14999999999998"/>
    <x v="20"/>
    <s v="DAVID RAMIREZ FUENTES - A. BABAH"/>
    <e v="#N/A"/>
    <s v="04:44:26"/>
  </r>
  <r>
    <x v="0"/>
    <x v="0"/>
    <n v="100"/>
    <x v="1"/>
    <x v="0"/>
    <s v="2"/>
    <x v="0"/>
    <s v=""/>
    <s v=""/>
    <s v="10094691"/>
    <s v="MICAELA"/>
    <s v="TORRES HORTA"/>
    <s v="107IY34"/>
    <x v="21"/>
    <m/>
    <s v=""/>
    <m/>
    <s v=""/>
    <s v="CHL"/>
    <s v=""/>
    <s v="19,11"/>
    <s v="7535"/>
    <m/>
    <s v="00:00:55"/>
    <s v="18,88"/>
    <s v="5719"/>
    <m/>
    <s v="00:01:23"/>
    <s v="21,59"/>
    <s v="5002"/>
    <m/>
    <s v="00:15:57"/>
    <m/>
    <m/>
    <m/>
    <m/>
    <m/>
    <m/>
    <m/>
    <m/>
    <m/>
    <m/>
    <m/>
    <m/>
    <m/>
    <m/>
    <m/>
    <m/>
    <m/>
    <n v="19.72"/>
    <n v="18256"/>
    <n v="18256"/>
    <x v="2"/>
    <n v="4"/>
    <x v="16"/>
    <n v="185"/>
    <n v="-19.833333333333332"/>
    <n v="265.16666666666669"/>
    <x v="21"/>
    <s v="MICAELA TORRES HORTA - LO CAMPO NADIR"/>
    <e v="#N/A"/>
    <s v="04:44:26"/>
  </r>
  <r>
    <x v="0"/>
    <x v="0"/>
    <n v="100"/>
    <x v="1"/>
    <x v="0"/>
    <s v="3"/>
    <x v="0"/>
    <s v=""/>
    <s v=""/>
    <s v="10247234"/>
    <s v="JUAN JOSE"/>
    <s v="SEARLE MARTINEZ"/>
    <s v="107AQ50"/>
    <x v="22"/>
    <m/>
    <s v=""/>
    <m/>
    <s v=""/>
    <s v="CHL"/>
    <s v=""/>
    <s v="18,93"/>
    <s v="7605"/>
    <m/>
    <s v="00:02:54"/>
    <s v="19,22"/>
    <s v="5618"/>
    <m/>
    <s v="00:01:23"/>
    <s v="21,38"/>
    <s v="5051"/>
    <m/>
    <s v="00:12:17"/>
    <m/>
    <m/>
    <m/>
    <m/>
    <m/>
    <m/>
    <m/>
    <m/>
    <m/>
    <m/>
    <m/>
    <m/>
    <m/>
    <m/>
    <m/>
    <m/>
    <m/>
    <n v="19.7"/>
    <n v="18274"/>
    <n v="18274"/>
    <x v="2"/>
    <n v="5"/>
    <x v="17"/>
    <n v="180"/>
    <n v="-20.133333333333333"/>
    <n v="259.86666666666667"/>
    <x v="22"/>
    <s v="JUAN JOSE SEARLE MARTINEZ - TOBA DEJAVU"/>
    <s v="TOBA A"/>
    <s v="04:44:26"/>
  </r>
  <r>
    <x v="0"/>
    <x v="0"/>
    <n v="100"/>
    <x v="1"/>
    <x v="0"/>
    <s v="4"/>
    <x v="0"/>
    <s v=""/>
    <s v=""/>
    <s v="10036587"/>
    <s v="NICOLAS"/>
    <s v="SCHMIDT GONZALEZ"/>
    <s v="105EI51"/>
    <x v="23"/>
    <m/>
    <s v=""/>
    <m/>
    <s v=""/>
    <s v="CHL"/>
    <s v=""/>
    <s v="18,88"/>
    <s v="7628"/>
    <m/>
    <s v="00:03:19"/>
    <s v="19,17"/>
    <s v="5635"/>
    <m/>
    <s v="00:02:05"/>
    <s v="21,54"/>
    <s v="5015"/>
    <m/>
    <s v="00:16:29"/>
    <m/>
    <m/>
    <m/>
    <m/>
    <m/>
    <m/>
    <m/>
    <m/>
    <m/>
    <m/>
    <m/>
    <m/>
    <m/>
    <m/>
    <m/>
    <m/>
    <m/>
    <n v="19.7"/>
    <n v="18278"/>
    <n v="18278"/>
    <x v="2"/>
    <n v="6"/>
    <x v="18"/>
    <n v="175"/>
    <n v="-20.2"/>
    <n v="254.8"/>
    <x v="23"/>
    <s v="NICOLAS SCHMIDT GONZALEZ - MALBORO"/>
    <s v="TOBA B"/>
    <s v="04:44:26"/>
  </r>
  <r>
    <x v="0"/>
    <x v="0"/>
    <n v="100"/>
    <x v="1"/>
    <x v="0"/>
    <s v="5"/>
    <x v="0"/>
    <s v=""/>
    <s v=""/>
    <s v="10072514"/>
    <s v="MAXI"/>
    <s v="WIMMER"/>
    <s v="106FS02"/>
    <x v="24"/>
    <m/>
    <s v=""/>
    <m/>
    <s v=""/>
    <s v="CHL"/>
    <s v=""/>
    <s v="17,73"/>
    <s v="8121"/>
    <m/>
    <s v="00:03:33"/>
    <s v="18,45"/>
    <s v="5853"/>
    <m/>
    <s v="00:03:38"/>
    <s v="19,36"/>
    <s v="5579"/>
    <m/>
    <s v="00:10:21"/>
    <m/>
    <m/>
    <m/>
    <m/>
    <m/>
    <m/>
    <m/>
    <m/>
    <m/>
    <m/>
    <m/>
    <m/>
    <m/>
    <m/>
    <m/>
    <m/>
    <m/>
    <n v="18.41"/>
    <n v="19553"/>
    <n v="19553"/>
    <x v="2"/>
    <n v="10"/>
    <x v="19"/>
    <n v="155"/>
    <n v="-41.45"/>
    <n v="213.55"/>
    <x v="24"/>
    <s v="MAXI WIMMER - CL LLANCA"/>
    <s v="EL MOLINO A"/>
    <s v="04:44:26"/>
  </r>
  <r>
    <x v="0"/>
    <x v="0"/>
    <n v="100"/>
    <x v="1"/>
    <x v="0"/>
    <s v="6"/>
    <x v="0"/>
    <s v=""/>
    <s v=""/>
    <s v="10139724"/>
    <s v="ORLANDO"/>
    <s v="VILLALOBOS"/>
    <m/>
    <x v="25"/>
    <m/>
    <s v=""/>
    <m/>
    <s v=""/>
    <s v="CHL"/>
    <s v=""/>
    <s v="17,79"/>
    <s v="8095"/>
    <m/>
    <s v="00:03:15"/>
    <s v="18,5"/>
    <s v="5838"/>
    <m/>
    <s v="00:02:53"/>
    <s v="19,2"/>
    <s v="5625"/>
    <m/>
    <s v="00:04:17"/>
    <m/>
    <m/>
    <m/>
    <m/>
    <m/>
    <m/>
    <m/>
    <m/>
    <m/>
    <m/>
    <m/>
    <m/>
    <m/>
    <m/>
    <m/>
    <m/>
    <m/>
    <n v="18.41"/>
    <n v="19558"/>
    <n v="19558"/>
    <x v="2"/>
    <n v="11"/>
    <x v="20"/>
    <n v="150"/>
    <n v="-41.533333333333331"/>
    <n v="208.46666666666667"/>
    <x v="25"/>
    <s v="ORLANDO VILLALOBOS - SALEM"/>
    <s v="EL MOLINO A"/>
    <s v="04:44:26"/>
  </r>
  <r>
    <x v="0"/>
    <x v="0"/>
    <n v="100"/>
    <x v="1"/>
    <x v="0"/>
    <s v="7"/>
    <x v="0"/>
    <s v=""/>
    <s v=""/>
    <s v="10203378"/>
    <s v="JORGE"/>
    <s v="ESPARZA ROJAS"/>
    <s v="106QO62"/>
    <x v="26"/>
    <m/>
    <s v=""/>
    <m/>
    <s v=""/>
    <s v="CHL"/>
    <s v=""/>
    <s v="18,29"/>
    <s v="7872"/>
    <m/>
    <s v="00:01:48"/>
    <s v="19,74"/>
    <s v="5472"/>
    <m/>
    <s v="00:01:35"/>
    <s v="16,05"/>
    <s v="6731"/>
    <m/>
    <s v="00:05:13"/>
    <m/>
    <m/>
    <m/>
    <m/>
    <m/>
    <m/>
    <m/>
    <m/>
    <m/>
    <m/>
    <m/>
    <m/>
    <m/>
    <m/>
    <m/>
    <m/>
    <m/>
    <n v="17.93"/>
    <n v="20075"/>
    <n v="20075"/>
    <x v="2"/>
    <n v="15"/>
    <x v="21"/>
    <n v="130"/>
    <n v="-50.15"/>
    <n v="179.85"/>
    <x v="26"/>
    <s v="JORGE ESPARZA ROJAS - HF CAIRO"/>
    <e v="#N/A"/>
    <s v="04:44:26"/>
  </r>
  <r>
    <x v="0"/>
    <x v="0"/>
    <n v="100"/>
    <x v="1"/>
    <x v="0"/>
    <s v="8"/>
    <x v="0"/>
    <s v=""/>
    <s v=""/>
    <s v="10102392"/>
    <s v="MACARENA"/>
    <s v="SUAZO ZEPEDA"/>
    <s v="107AR30"/>
    <x v="27"/>
    <m/>
    <s v=""/>
    <m/>
    <s v=""/>
    <s v="CHL"/>
    <s v=""/>
    <s v="16,93"/>
    <s v="8505"/>
    <m/>
    <s v="00:01:21"/>
    <s v="17,52"/>
    <s v="6164"/>
    <m/>
    <s v="00:01:17"/>
    <s v="18,6"/>
    <s v="5808"/>
    <m/>
    <s v="00:03:06"/>
    <m/>
    <m/>
    <m/>
    <m/>
    <m/>
    <m/>
    <m/>
    <m/>
    <m/>
    <m/>
    <m/>
    <m/>
    <m/>
    <m/>
    <m/>
    <m/>
    <m/>
    <n v="17.579999999999998"/>
    <n v="20477"/>
    <n v="20477"/>
    <x v="2"/>
    <n v="20"/>
    <x v="22"/>
    <n v="105"/>
    <n v="-56.85"/>
    <n v="148.15"/>
    <x v="27"/>
    <s v="MACARENA SUAZO ZEPEDA - COLIPI"/>
    <s v="EL QUILLAY"/>
    <s v="04:44:26"/>
  </r>
  <r>
    <x v="0"/>
    <x v="0"/>
    <n v="100"/>
    <x v="1"/>
    <x v="0"/>
    <s v="9"/>
    <x v="0"/>
    <s v=""/>
    <s v=""/>
    <s v="10168576"/>
    <s v="MAUD"/>
    <s v="BREYNE"/>
    <s v="107IY43"/>
    <x v="28"/>
    <m/>
    <s v=""/>
    <m/>
    <s v=""/>
    <s v="CHL"/>
    <s v=""/>
    <s v="16,85"/>
    <s v="8548"/>
    <m/>
    <s v="00:02:03"/>
    <s v="17,6"/>
    <s v="6138"/>
    <m/>
    <s v="00:01:37"/>
    <s v="18,64"/>
    <s v="5794"/>
    <m/>
    <s v="00:03:45"/>
    <m/>
    <m/>
    <m/>
    <m/>
    <m/>
    <m/>
    <m/>
    <m/>
    <m/>
    <m/>
    <m/>
    <m/>
    <m/>
    <m/>
    <m/>
    <m/>
    <m/>
    <n v="17.579999999999998"/>
    <n v="20480"/>
    <n v="20480"/>
    <x v="2"/>
    <n v="21"/>
    <x v="23"/>
    <n v="100"/>
    <n v="-56.9"/>
    <n v="143.1"/>
    <x v="28"/>
    <s v="MAUD BREYNE - CHELLA ANGOSTURA"/>
    <e v="#N/A"/>
    <s v="04:44:26"/>
  </r>
  <r>
    <x v="0"/>
    <x v="0"/>
    <n v="100"/>
    <x v="1"/>
    <x v="0"/>
    <s v="10"/>
    <x v="0"/>
    <s v=""/>
    <s v=""/>
    <s v="10067221"/>
    <s v="OSCAR"/>
    <s v="TAHAN"/>
    <s v="107AR33"/>
    <x v="29"/>
    <m/>
    <s v=""/>
    <m/>
    <s v=""/>
    <s v="CHL"/>
    <s v=""/>
    <s v="16,73"/>
    <s v="8605"/>
    <m/>
    <s v="00:03:03"/>
    <s v="17,78"/>
    <s v="6073"/>
    <m/>
    <s v="00:02:00"/>
    <s v="18,15"/>
    <s v="5950"/>
    <m/>
    <s v="00:03:32"/>
    <m/>
    <m/>
    <m/>
    <m/>
    <m/>
    <m/>
    <m/>
    <m/>
    <m/>
    <m/>
    <m/>
    <m/>
    <m/>
    <m/>
    <m/>
    <m/>
    <m/>
    <n v="17.45"/>
    <n v="20628"/>
    <n v="20628"/>
    <x v="2"/>
    <n v="22"/>
    <x v="24"/>
    <n v="95"/>
    <n v="-59.366666666666667"/>
    <n v="135.63333333333333"/>
    <x v="29"/>
    <s v="OSCAR TAHAN - UMARA"/>
    <s v="EL SENDERO/HARD BONE TEAM"/>
    <s v="04:44:26"/>
  </r>
  <r>
    <x v="0"/>
    <x v="0"/>
    <n v="100"/>
    <x v="1"/>
    <x v="0"/>
    <s v="11"/>
    <x v="0"/>
    <s v=""/>
    <s v=""/>
    <s v="10072686"/>
    <s v="PABLO"/>
    <s v="LLOMPART"/>
    <s v="107AQ56"/>
    <x v="30"/>
    <m/>
    <s v=""/>
    <m/>
    <s v=""/>
    <s v="CHL"/>
    <s v=""/>
    <s v="15,82"/>
    <s v="9101"/>
    <m/>
    <s v="00:01:23"/>
    <s v="17,14"/>
    <s v="6300"/>
    <m/>
    <s v="00:01:27"/>
    <s v="18,01"/>
    <s v="5997"/>
    <m/>
    <s v="00:04:46"/>
    <m/>
    <m/>
    <m/>
    <m/>
    <m/>
    <m/>
    <m/>
    <m/>
    <m/>
    <m/>
    <m/>
    <m/>
    <m/>
    <m/>
    <m/>
    <m/>
    <m/>
    <n v="16.82"/>
    <n v="21398"/>
    <n v="21398"/>
    <x v="2"/>
    <n v="25"/>
    <x v="25"/>
    <n v="80"/>
    <n v="-72.2"/>
    <n v="107.8"/>
    <x v="30"/>
    <s v="PABLO LLOMPART - ANCAR FARUK"/>
    <s v="EL QUILLAY"/>
    <s v="04:44:26"/>
  </r>
  <r>
    <x v="0"/>
    <x v="0"/>
    <n v="100"/>
    <x v="1"/>
    <x v="0"/>
    <s v="12"/>
    <x v="0"/>
    <s v=""/>
    <s v=""/>
    <s v="10151828"/>
    <s v="EDUARDO"/>
    <s v="BAEZA"/>
    <m/>
    <x v="31"/>
    <m/>
    <s v=""/>
    <m/>
    <s v=""/>
    <s v="CHL"/>
    <s v=""/>
    <s v="16,29"/>
    <s v="8839"/>
    <m/>
    <s v="00:02:51"/>
    <s v="16,73"/>
    <s v="6457"/>
    <m/>
    <s v="00:01:46"/>
    <s v="16,33"/>
    <s v="6613"/>
    <m/>
    <s v="00:02:18"/>
    <m/>
    <m/>
    <m/>
    <m/>
    <m/>
    <m/>
    <m/>
    <m/>
    <m/>
    <m/>
    <m/>
    <m/>
    <m/>
    <m/>
    <m/>
    <m/>
    <m/>
    <n v="16.43"/>
    <n v="21909"/>
    <n v="21909"/>
    <x v="2"/>
    <n v="27"/>
    <x v="26"/>
    <n v="70"/>
    <n v="-80.716666666666669"/>
    <n v="99.999999880000004"/>
    <x v="31"/>
    <s v="EDUARDO BAEZA - ALIBABA"/>
    <e v="#N/A"/>
    <s v="04:44:26"/>
  </r>
  <r>
    <x v="0"/>
    <x v="0"/>
    <n v="100"/>
    <x v="1"/>
    <x v="0"/>
    <s v="13"/>
    <x v="0"/>
    <s v=""/>
    <s v=""/>
    <s v="10247325"/>
    <s v="MATIAS "/>
    <s v="LILLO"/>
    <s v="107IY57"/>
    <x v="32"/>
    <m/>
    <s v=""/>
    <m/>
    <s v=""/>
    <s v="CHL"/>
    <s v=""/>
    <s v="16,28"/>
    <s v="8847"/>
    <m/>
    <s v="00:02:57"/>
    <s v="16,67"/>
    <s v="6477"/>
    <m/>
    <s v="00:02:17"/>
    <s v="16,38"/>
    <s v="6593"/>
    <m/>
    <s v="00:03:26"/>
    <m/>
    <m/>
    <m/>
    <m/>
    <m/>
    <m/>
    <m/>
    <m/>
    <m/>
    <m/>
    <m/>
    <m/>
    <m/>
    <m/>
    <m/>
    <m/>
    <m/>
    <n v="16.43"/>
    <n v="21917"/>
    <n v="21917"/>
    <x v="2"/>
    <n v="28"/>
    <x v="27"/>
    <n v="65"/>
    <n v="-80.849999999999994"/>
    <n v="99.999999869999996"/>
    <x v="32"/>
    <s v="MATIAS  LILLO - BELLA"/>
    <e v="#N/A"/>
    <s v="04:44:26"/>
  </r>
  <r>
    <x v="0"/>
    <x v="0"/>
    <n v="100"/>
    <x v="1"/>
    <x v="0"/>
    <s v="14"/>
    <x v="1"/>
    <s v=""/>
    <s v=""/>
    <s v="10036495"/>
    <s v="ANDRE"/>
    <s v="ALVAREZ"/>
    <s v="107IY42"/>
    <x v="33"/>
    <m/>
    <s v=""/>
    <m/>
    <s v=""/>
    <s v="CHL"/>
    <s v=""/>
    <s v="18,8"/>
    <s v="7660"/>
    <m/>
    <s v="00:03:53"/>
    <s v="18,25"/>
    <s v="5917"/>
    <m/>
    <s v="00:03:12"/>
    <s v="19,74"/>
    <s v="5470"/>
    <s v="FNR"/>
    <s v="00:17:59"/>
    <m/>
    <m/>
    <m/>
    <m/>
    <m/>
    <m/>
    <m/>
    <m/>
    <m/>
    <m/>
    <m/>
    <m/>
    <m/>
    <m/>
    <m/>
    <m/>
    <m/>
    <n v="18.899999999999999"/>
    <n v="19047"/>
    <s v="NA"/>
    <x v="2"/>
    <s v="NA"/>
    <x v="9"/>
    <n v="0"/>
    <e v="#VALUE!"/>
    <n v="0"/>
    <x v="6"/>
    <s v="ANDRE ALVAREZ - TOBA ASTURIAS"/>
    <s v="TOBA A"/>
    <s v="04:44:26"/>
  </r>
  <r>
    <x v="0"/>
    <x v="0"/>
    <n v="100"/>
    <x v="1"/>
    <x v="0"/>
    <s v="15"/>
    <x v="1"/>
    <s v=""/>
    <s v=""/>
    <s v="10017622"/>
    <s v="DANIEL"/>
    <s v="OLIVARES"/>
    <s v="107IZ54"/>
    <x v="34"/>
    <m/>
    <s v=""/>
    <m/>
    <s v=""/>
    <s v="COL"/>
    <s v=""/>
    <s v="18,76"/>
    <s v="7675"/>
    <m/>
    <s v="00:01:11"/>
    <s v="18,34"/>
    <s v="5890"/>
    <m/>
    <s v="00:02:58"/>
    <s v="15,98"/>
    <s v="6757"/>
    <s v="FTQ GA"/>
    <s v="00:05:05"/>
    <m/>
    <m/>
    <m/>
    <m/>
    <m/>
    <m/>
    <m/>
    <m/>
    <m/>
    <m/>
    <m/>
    <m/>
    <m/>
    <m/>
    <m/>
    <m/>
    <m/>
    <n v="17.71"/>
    <n v="20322"/>
    <s v="NA"/>
    <x v="2"/>
    <s v="NA"/>
    <x v="9"/>
    <n v="0"/>
    <e v="#VALUE!"/>
    <n v="0"/>
    <x v="33"/>
    <s v="DANIEL OLIVARES - SAYEN DV"/>
    <e v="#N/A"/>
    <s v="04:44:26"/>
  </r>
  <r>
    <x v="0"/>
    <x v="0"/>
    <n v="100"/>
    <x v="1"/>
    <x v="0"/>
    <s v="16"/>
    <x v="1"/>
    <s v=""/>
    <s v=""/>
    <s v="10078544"/>
    <s v="MAURICIO"/>
    <s v="GONZALEZ"/>
    <s v="107JA67"/>
    <x v="35"/>
    <m/>
    <s v=""/>
    <m/>
    <s v=""/>
    <s v="CHL"/>
    <s v=""/>
    <s v="16,65"/>
    <s v="8647"/>
    <m/>
    <s v="00:04:11"/>
    <s v="17,64"/>
    <s v="6121"/>
    <m/>
    <s v="00:03:28"/>
    <s v="18,02"/>
    <s v="5992"/>
    <s v="FTQ MI"/>
    <s v=""/>
    <m/>
    <m/>
    <m/>
    <m/>
    <m/>
    <m/>
    <m/>
    <m/>
    <m/>
    <m/>
    <m/>
    <m/>
    <m/>
    <m/>
    <m/>
    <m/>
    <m/>
    <n v="17.34"/>
    <n v="20760"/>
    <s v="NA"/>
    <x v="2"/>
    <s v="NA"/>
    <x v="9"/>
    <n v="0"/>
    <e v="#VALUE!"/>
    <n v="0"/>
    <x v="34"/>
    <s v="MAURICIO GONZALEZ - POZO BRUJO HUINCA"/>
    <s v="EL SENDERO/HARD BONE TEAM"/>
    <s v="04:44:26"/>
  </r>
  <r>
    <x v="0"/>
    <x v="0"/>
    <n v="100"/>
    <x v="1"/>
    <x v="0"/>
    <s v="17"/>
    <x v="1"/>
    <s v=""/>
    <s v=""/>
    <s v="10092659"/>
    <s v="JOSEFINA"/>
    <s v="MATURANA FELL"/>
    <s v="105KJ14"/>
    <x v="36"/>
    <m/>
    <s v=""/>
    <m/>
    <s v=""/>
    <s v="CHL"/>
    <s v=""/>
    <s v="19,07"/>
    <s v="7553"/>
    <m/>
    <s v="00:01:58"/>
    <s v="18,76"/>
    <s v="5756"/>
    <s v="FTQ GA"/>
    <s v="00:02:42"/>
    <m/>
    <m/>
    <m/>
    <m/>
    <m/>
    <m/>
    <m/>
    <m/>
    <m/>
    <m/>
    <m/>
    <m/>
    <m/>
    <m/>
    <m/>
    <m/>
    <m/>
    <m/>
    <m/>
    <m/>
    <m/>
    <n v="18.93"/>
    <n v="13309"/>
    <s v="NA"/>
    <x v="2"/>
    <s v="NA"/>
    <x v="9"/>
    <n v="0"/>
    <e v="#VALUE!"/>
    <n v="0"/>
    <x v="35"/>
    <s v="JOSEFINA MATURANA FELL - SUFFA"/>
    <s v="TOBA A"/>
    <s v="04:44:26"/>
  </r>
  <r>
    <x v="0"/>
    <x v="0"/>
    <n v="100"/>
    <x v="1"/>
    <x v="0"/>
    <s v="18"/>
    <x v="1"/>
    <s v=""/>
    <s v=""/>
    <s v="10078206"/>
    <s v="CARLA"/>
    <s v="O'NELL"/>
    <s v="107IZ55"/>
    <x v="37"/>
    <m/>
    <s v=""/>
    <m/>
    <s v=""/>
    <s v="CHL"/>
    <s v=""/>
    <s v="17,93"/>
    <s v="8029"/>
    <m/>
    <s v="00:04:19"/>
    <s v="18,83"/>
    <s v="5737"/>
    <m/>
    <s v="00:08:29"/>
    <m/>
    <m/>
    <m/>
    <m/>
    <m/>
    <m/>
    <m/>
    <m/>
    <m/>
    <m/>
    <m/>
    <m/>
    <m/>
    <m/>
    <m/>
    <m/>
    <m/>
    <m/>
    <m/>
    <m/>
    <m/>
    <n v="18.309999999999999"/>
    <n v="13766"/>
    <s v="NA"/>
    <x v="2"/>
    <s v="NA"/>
    <x v="9"/>
    <n v="0"/>
    <e v="#VALUE!"/>
    <n v="0"/>
    <x v="36"/>
    <s v="CARLA O'NELL - FOLCA"/>
    <s v="EL MOLINO B"/>
    <s v="04:44:26"/>
  </r>
  <r>
    <x v="0"/>
    <x v="0"/>
    <n v="100"/>
    <x v="1"/>
    <x v="0"/>
    <s v="19"/>
    <x v="1"/>
    <s v=""/>
    <s v=""/>
    <s v="10045218"/>
    <s v="ALVARO"/>
    <s v="LLOMPART GRIMM"/>
    <s v="107AX06"/>
    <x v="38"/>
    <m/>
    <s v=""/>
    <m/>
    <s v=""/>
    <s v="CHL"/>
    <s v=""/>
    <s v="15,88"/>
    <s v="9070"/>
    <m/>
    <s v="00:00:59"/>
    <m/>
    <m/>
    <m/>
    <m/>
    <m/>
    <m/>
    <m/>
    <m/>
    <m/>
    <m/>
    <m/>
    <m/>
    <m/>
    <m/>
    <m/>
    <m/>
    <m/>
    <m/>
    <m/>
    <m/>
    <m/>
    <m/>
    <m/>
    <m/>
    <m/>
    <n v="15.88"/>
    <n v="9070"/>
    <s v="NA"/>
    <x v="2"/>
    <s v="NA"/>
    <x v="9"/>
    <n v="0"/>
    <e v="#VALUE!"/>
    <n v="0"/>
    <x v="37"/>
    <s v="ALVARO LLOMPART GRIMM - HLS ELEKTRA"/>
    <e v="#N/A"/>
    <s v="04:44:26"/>
  </r>
  <r>
    <x v="0"/>
    <x v="0"/>
    <n v="100"/>
    <x v="1"/>
    <x v="1"/>
    <s v="1"/>
    <x v="0"/>
    <s v=""/>
    <s v=""/>
    <s v="10172600"/>
    <s v="JESUS Maximiliano"/>
    <s v="CERPA VERA"/>
    <s v="105UH26"/>
    <x v="39"/>
    <m/>
    <s v=""/>
    <m/>
    <s v=""/>
    <s v="CHL"/>
    <s v=""/>
    <s v="19,1"/>
    <s v="7538"/>
    <m/>
    <s v="00:05:45"/>
    <s v="22,31"/>
    <s v="4840"/>
    <m/>
    <s v="00:05:00"/>
    <s v="23,04"/>
    <s v="4688"/>
    <m/>
    <s v="00:10:51"/>
    <m/>
    <m/>
    <m/>
    <m/>
    <m/>
    <m/>
    <m/>
    <m/>
    <m/>
    <m/>
    <m/>
    <m/>
    <m/>
    <m/>
    <m/>
    <m/>
    <m/>
    <n v="21.09"/>
    <n v="17066"/>
    <n v="17066"/>
    <x v="3"/>
    <n v="1"/>
    <x v="28"/>
    <n v="200"/>
    <n v="0"/>
    <n v="300"/>
    <x v="16"/>
    <s v="JESUS MAXIMILIANO CERPA VERA - HLS FLOR DE CACHA"/>
    <e v="#N/A"/>
    <s v="04:44:26"/>
  </r>
  <r>
    <x v="0"/>
    <x v="0"/>
    <n v="100"/>
    <x v="1"/>
    <x v="1"/>
    <s v="2"/>
    <x v="0"/>
    <s v=""/>
    <s v=""/>
    <s v="10247115"/>
    <s v="FERNANDA"/>
    <s v="TORRES HORTA"/>
    <s v="107IY31"/>
    <x v="40"/>
    <m/>
    <s v=""/>
    <m/>
    <s v=""/>
    <s v="CHL"/>
    <s v=""/>
    <s v="18,86"/>
    <s v="7636"/>
    <m/>
    <s v="00:00:52"/>
    <s v="22,98"/>
    <s v="4700"/>
    <m/>
    <s v="00:01:01"/>
    <s v="21,54"/>
    <s v="5015"/>
    <m/>
    <s v="00:10:23"/>
    <m/>
    <m/>
    <m/>
    <m/>
    <m/>
    <m/>
    <m/>
    <m/>
    <m/>
    <m/>
    <m/>
    <m/>
    <m/>
    <m/>
    <m/>
    <m/>
    <m/>
    <n v="20.75"/>
    <n v="17351"/>
    <n v="17351"/>
    <x v="3"/>
    <n v="2"/>
    <x v="29"/>
    <n v="195"/>
    <n v="-4.75"/>
    <n v="290.25"/>
    <x v="38"/>
    <s v="FERNANDA TORRES HORTA - LO CAMPO ELECTRA"/>
    <e v="#N/A"/>
    <s v="04:44:26"/>
  </r>
  <r>
    <x v="0"/>
    <x v="0"/>
    <n v="100"/>
    <x v="1"/>
    <x v="1"/>
    <s v="3"/>
    <x v="0"/>
    <s v=""/>
    <s v=""/>
    <s v="10247228"/>
    <s v="LUCIANO"/>
    <s v="CACERES"/>
    <s v="107IZ58"/>
    <x v="41"/>
    <m/>
    <s v=""/>
    <m/>
    <s v=""/>
    <s v="CHL"/>
    <s v=""/>
    <s v="18,66"/>
    <s v="7716"/>
    <m/>
    <s v="00:02:05"/>
    <s v="18,37"/>
    <s v="5878"/>
    <m/>
    <s v="00:02:32"/>
    <s v="19,81"/>
    <s v="5452"/>
    <m/>
    <s v="00:06:46"/>
    <m/>
    <m/>
    <m/>
    <m/>
    <m/>
    <m/>
    <m/>
    <m/>
    <m/>
    <m/>
    <m/>
    <m/>
    <m/>
    <m/>
    <m/>
    <m/>
    <m/>
    <n v="18.899999999999999"/>
    <n v="19046"/>
    <n v="19046"/>
    <x v="3"/>
    <n v="7"/>
    <x v="30"/>
    <n v="170"/>
    <n v="-33"/>
    <n v="237"/>
    <x v="39"/>
    <s v="LUCIANO CACERES - TOBA ESPIRTU"/>
    <e v="#N/A"/>
    <s v="04:44:26"/>
  </r>
  <r>
    <x v="0"/>
    <x v="0"/>
    <n v="100"/>
    <x v="1"/>
    <x v="1"/>
    <s v="4"/>
    <x v="0"/>
    <s v=""/>
    <s v=""/>
    <s v="10247223"/>
    <s v="AGUSTIN"/>
    <s v="ARENAS"/>
    <s v="107IY59"/>
    <x v="42"/>
    <m/>
    <s v=""/>
    <m/>
    <s v=""/>
    <s v="CHL"/>
    <s v=""/>
    <s v="18,72"/>
    <s v="7691"/>
    <m/>
    <s v="00:01:44"/>
    <s v="18,48"/>
    <s v="5844"/>
    <m/>
    <s v="00:01:26"/>
    <s v="19,54"/>
    <s v="5528"/>
    <m/>
    <s v="00:06:47"/>
    <m/>
    <m/>
    <m/>
    <m/>
    <m/>
    <m/>
    <m/>
    <m/>
    <m/>
    <m/>
    <m/>
    <m/>
    <m/>
    <m/>
    <m/>
    <m/>
    <m/>
    <n v="18.88"/>
    <n v="19063"/>
    <n v="19063"/>
    <x v="3"/>
    <n v="8"/>
    <x v="31"/>
    <n v="165"/>
    <n v="-33.283333333333331"/>
    <n v="231.71666666666667"/>
    <x v="40"/>
    <s v="AGUSTIN ARENAS - RAISA"/>
    <e v="#N/A"/>
    <s v="04:44:26"/>
  </r>
  <r>
    <x v="0"/>
    <x v="0"/>
    <n v="100"/>
    <x v="1"/>
    <x v="1"/>
    <s v="5"/>
    <x v="0"/>
    <s v=""/>
    <s v=""/>
    <s v="10183943"/>
    <s v="ELISA "/>
    <s v="RIOS GARCIA HUIDOBRO"/>
    <s v="107IZ51"/>
    <x v="43"/>
    <m/>
    <s v=""/>
    <m/>
    <s v=""/>
    <s v="CHL"/>
    <s v=""/>
    <s v="17,65"/>
    <s v="8158"/>
    <m/>
    <s v="00:01:43"/>
    <s v="19,28"/>
    <s v="5602"/>
    <m/>
    <s v="00:03:02"/>
    <s v="18,68"/>
    <s v="5783"/>
    <m/>
    <s v="00:05:27"/>
    <m/>
    <m/>
    <m/>
    <m/>
    <m/>
    <m/>
    <m/>
    <m/>
    <m/>
    <m/>
    <m/>
    <m/>
    <m/>
    <m/>
    <m/>
    <m/>
    <m/>
    <n v="18.420000000000002"/>
    <n v="19543"/>
    <n v="19543"/>
    <x v="3"/>
    <n v="9"/>
    <x v="32"/>
    <n v="160"/>
    <n v="-41.283333333333331"/>
    <n v="218.71666666666667"/>
    <x v="41"/>
    <s v="ELISA  RIOS GARCIA HUIDOBRO - SI SUEÑO"/>
    <e v="#N/A"/>
    <s v="04:44:26"/>
  </r>
  <r>
    <x v="0"/>
    <x v="0"/>
    <n v="100"/>
    <x v="1"/>
    <x v="1"/>
    <s v="6"/>
    <x v="0"/>
    <s v=""/>
    <s v=""/>
    <s v="10160530"/>
    <s v="VICENTE "/>
    <s v="LARRAIN ARJONA"/>
    <s v="107JA66"/>
    <x v="44"/>
    <m/>
    <s v=""/>
    <m/>
    <s v=""/>
    <s v="CHL"/>
    <s v=""/>
    <s v="17,68"/>
    <s v="8147"/>
    <m/>
    <s v="00:01:25"/>
    <s v="19,54"/>
    <s v="5526"/>
    <m/>
    <s v="00:01:33"/>
    <s v="18,33"/>
    <s v="5893"/>
    <m/>
    <s v="00:02:45"/>
    <m/>
    <m/>
    <m/>
    <m/>
    <m/>
    <m/>
    <m/>
    <m/>
    <m/>
    <m/>
    <m/>
    <m/>
    <m/>
    <m/>
    <m/>
    <m/>
    <m/>
    <n v="18.399999999999999"/>
    <n v="19566"/>
    <n v="19566"/>
    <x v="3"/>
    <n v="12"/>
    <x v="33"/>
    <n v="145"/>
    <n v="-41.666666666666664"/>
    <n v="203.33333333333334"/>
    <x v="14"/>
    <s v="VICENTE  LARRAIN ARJONA - TIA HAYDEE"/>
    <s v="EL QUILLAY"/>
    <s v="04:44:26"/>
  </r>
  <r>
    <x v="0"/>
    <x v="0"/>
    <n v="100"/>
    <x v="1"/>
    <x v="1"/>
    <s v="7"/>
    <x v="0"/>
    <s v=""/>
    <s v=""/>
    <s v="10247219"/>
    <s v="AMPARO"/>
    <s v="LOPEZ HORTA"/>
    <s v="106KP67"/>
    <x v="45"/>
    <m/>
    <s v=""/>
    <m/>
    <s v=""/>
    <s v="CHL"/>
    <s v=""/>
    <s v="18,47"/>
    <s v="7795"/>
    <m/>
    <s v="00:03:18"/>
    <s v="18,19"/>
    <s v="5937"/>
    <m/>
    <s v="00:04:41"/>
    <s v="17,46"/>
    <s v="6184"/>
    <m/>
    <s v="00:03:15"/>
    <m/>
    <m/>
    <m/>
    <m/>
    <m/>
    <m/>
    <m/>
    <m/>
    <m/>
    <m/>
    <m/>
    <m/>
    <m/>
    <m/>
    <m/>
    <m/>
    <m/>
    <n v="18.079999999999998"/>
    <n v="19916"/>
    <n v="19916"/>
    <x v="3"/>
    <n v="13"/>
    <x v="34"/>
    <n v="140"/>
    <n v="-47.5"/>
    <n v="192.5"/>
    <x v="42"/>
    <s v="AMPARO LOPEZ HORTA - CAL MAR ROLON"/>
    <s v="TOBA A"/>
    <s v="04:44:26"/>
  </r>
  <r>
    <x v="0"/>
    <x v="0"/>
    <n v="100"/>
    <x v="1"/>
    <x v="1"/>
    <s v="8"/>
    <x v="0"/>
    <s v=""/>
    <s v=""/>
    <s v="10208558"/>
    <s v="AMELIA "/>
    <s v="LARRAIN"/>
    <m/>
    <x v="46"/>
    <m/>
    <s v=""/>
    <m/>
    <s v=""/>
    <s v="CHL"/>
    <s v=""/>
    <s v="17,61"/>
    <s v="8176"/>
    <m/>
    <s v="00:01:42"/>
    <s v="19,4"/>
    <s v="5568"/>
    <m/>
    <s v="00:02:26"/>
    <s v="17,49"/>
    <s v="6175"/>
    <m/>
    <s v="00:05:50"/>
    <m/>
    <m/>
    <m/>
    <m/>
    <m/>
    <m/>
    <m/>
    <m/>
    <m/>
    <m/>
    <m/>
    <m/>
    <m/>
    <m/>
    <m/>
    <m/>
    <m/>
    <n v="18.07"/>
    <n v="19919"/>
    <n v="19919"/>
    <x v="3"/>
    <n v="14"/>
    <x v="35"/>
    <n v="135"/>
    <n v="-47.55"/>
    <n v="187.45"/>
    <x v="43"/>
    <s v="AMELIA  LARRAIN - PUNTA DEL VIENTO MUSHALI"/>
    <s v="EL QUILLAY"/>
    <s v="04:44:26"/>
  </r>
  <r>
    <x v="0"/>
    <x v="0"/>
    <n v="100"/>
    <x v="1"/>
    <x v="1"/>
    <s v="9"/>
    <x v="0"/>
    <s v=""/>
    <s v=""/>
    <s v="10155174"/>
    <s v="CONSUELO"/>
    <s v="MARCHANT CARDENAS"/>
    <m/>
    <x v="47"/>
    <m/>
    <s v=""/>
    <m/>
    <s v=""/>
    <s v="CHL"/>
    <s v=""/>
    <s v="17,17"/>
    <s v="8388"/>
    <m/>
    <s v="00:02:51"/>
    <s v="17,9"/>
    <s v="6032"/>
    <m/>
    <s v="00:02:06"/>
    <s v="18,36"/>
    <s v="5881"/>
    <m/>
    <s v="00:03:09"/>
    <m/>
    <m/>
    <m/>
    <m/>
    <m/>
    <m/>
    <m/>
    <m/>
    <m/>
    <m/>
    <m/>
    <m/>
    <m/>
    <m/>
    <m/>
    <m/>
    <m/>
    <n v="17.73"/>
    <n v="20301"/>
    <n v="20301"/>
    <x v="3"/>
    <n v="16"/>
    <x v="36"/>
    <n v="125"/>
    <n v="-53.916666666666664"/>
    <n v="171.08333333333334"/>
    <x v="44"/>
    <s v="CONSUELO MARCHANT CARDENAS - ESPERANZA MAILKA"/>
    <e v="#N/A"/>
    <s v="04:44:26"/>
  </r>
  <r>
    <x v="0"/>
    <x v="0"/>
    <n v="100"/>
    <x v="1"/>
    <x v="1"/>
    <s v="10"/>
    <x v="0"/>
    <s v=""/>
    <s v=""/>
    <s v="10108052"/>
    <s v="VICENTE"/>
    <s v="MAYOL Larrain"/>
    <s v="107AQ65"/>
    <x v="48"/>
    <m/>
    <s v=""/>
    <m/>
    <s v=""/>
    <s v="CHL"/>
    <s v=""/>
    <s v="17,23"/>
    <s v="8356"/>
    <m/>
    <s v="00:02:22"/>
    <s v="17,6"/>
    <s v="6135"/>
    <m/>
    <s v="00:03:12"/>
    <s v="18,58"/>
    <s v="5814"/>
    <m/>
    <s v="00:05:51"/>
    <m/>
    <m/>
    <m/>
    <m/>
    <m/>
    <m/>
    <m/>
    <m/>
    <m/>
    <m/>
    <m/>
    <m/>
    <m/>
    <m/>
    <m/>
    <m/>
    <m/>
    <n v="17.73"/>
    <n v="20305"/>
    <n v="20305"/>
    <x v="3"/>
    <n v="17"/>
    <x v="37"/>
    <n v="120"/>
    <n v="-53.983333333333334"/>
    <n v="166.01666666666665"/>
    <x v="45"/>
    <s v="VICENTE MAYOL LARRAIN - CALAFQUEN"/>
    <s v="COLCHAGUA"/>
    <s v="04:44:26"/>
  </r>
  <r>
    <x v="0"/>
    <x v="0"/>
    <n v="100"/>
    <x v="1"/>
    <x v="1"/>
    <s v="11"/>
    <x v="0"/>
    <s v=""/>
    <s v=""/>
    <s v="10172596"/>
    <s v="BORJA"/>
    <s v="MAYOL"/>
    <s v="107IY58"/>
    <x v="49"/>
    <m/>
    <s v=""/>
    <m/>
    <s v=""/>
    <s v="CHL"/>
    <s v=""/>
    <s v="17,3"/>
    <s v="8324"/>
    <m/>
    <s v="00:01:52"/>
    <s v="17,76"/>
    <s v="6080"/>
    <m/>
    <s v="00:01:43"/>
    <s v="18,29"/>
    <s v="5904"/>
    <m/>
    <s v="00:01:59"/>
    <m/>
    <m/>
    <m/>
    <m/>
    <m/>
    <m/>
    <m/>
    <m/>
    <m/>
    <m/>
    <m/>
    <m/>
    <m/>
    <m/>
    <m/>
    <m/>
    <m/>
    <n v="17.73"/>
    <n v="20308"/>
    <n v="20308"/>
    <x v="3"/>
    <n v="18"/>
    <x v="38"/>
    <n v="115"/>
    <n v="-54.033333333333331"/>
    <n v="160.96666666666667"/>
    <x v="15"/>
    <s v="BORJA MAYOL - MALA CAÑA"/>
    <s v="COLCHAGUA"/>
    <s v="04:44:26"/>
  </r>
  <r>
    <x v="0"/>
    <x v="0"/>
    <n v="100"/>
    <x v="1"/>
    <x v="1"/>
    <s v="12"/>
    <x v="0"/>
    <s v=""/>
    <s v=""/>
    <s v="10247235"/>
    <s v="NICOLAS"/>
    <s v="SILVA"/>
    <s v="107IY41"/>
    <x v="50"/>
    <m/>
    <s v=""/>
    <m/>
    <s v=""/>
    <s v="CHL"/>
    <s v=""/>
    <s v="17,31"/>
    <s v="8318"/>
    <m/>
    <s v="00:12:04"/>
    <s v="17,1"/>
    <s v="6317"/>
    <m/>
    <s v="00:05:32"/>
    <s v="18,91"/>
    <s v="5711"/>
    <m/>
    <s v="00:06:11"/>
    <m/>
    <m/>
    <m/>
    <m/>
    <m/>
    <m/>
    <m/>
    <m/>
    <m/>
    <m/>
    <m/>
    <m/>
    <m/>
    <m/>
    <m/>
    <m/>
    <m/>
    <n v="17.690000000000001"/>
    <n v="20346"/>
    <n v="20346"/>
    <x v="3"/>
    <n v="19"/>
    <x v="39"/>
    <n v="110"/>
    <n v="-54.666666666666664"/>
    <n v="155.33333333333334"/>
    <x v="46"/>
    <s v="NICOLAS SILVA - TOBA BRONCO"/>
    <s v="TOBA A"/>
    <s v="04:44:26"/>
  </r>
  <r>
    <x v="0"/>
    <x v="0"/>
    <n v="100"/>
    <x v="1"/>
    <x v="1"/>
    <s v="13"/>
    <x v="0"/>
    <s v=""/>
    <s v=""/>
    <s v="10222924"/>
    <s v="RAFAELA"/>
    <s v="CORTES"/>
    <s v="107AR39"/>
    <x v="51"/>
    <m/>
    <s v=""/>
    <m/>
    <s v=""/>
    <s v="CHL"/>
    <s v=""/>
    <s v="17,09"/>
    <s v="8424"/>
    <m/>
    <s v="00:03:07"/>
    <s v="18,31"/>
    <s v="5900"/>
    <m/>
    <s v="00:01:58"/>
    <s v="17,11"/>
    <s v="6312"/>
    <m/>
    <s v="00:02:23"/>
    <m/>
    <m/>
    <m/>
    <m/>
    <m/>
    <m/>
    <m/>
    <m/>
    <m/>
    <m/>
    <m/>
    <m/>
    <m/>
    <m/>
    <m/>
    <m/>
    <m/>
    <n v="17.45"/>
    <n v="20636"/>
    <n v="20636"/>
    <x v="3"/>
    <n v="23"/>
    <x v="40"/>
    <n v="90"/>
    <n v="-59.5"/>
    <n v="130.5"/>
    <x v="47"/>
    <s v="RAFAELA CORTES - ZINGARA"/>
    <s v="RINCONADA A"/>
    <s v="04:44:26"/>
  </r>
  <r>
    <x v="0"/>
    <x v="0"/>
    <n v="100"/>
    <x v="1"/>
    <x v="1"/>
    <s v="14"/>
    <x v="0"/>
    <s v=""/>
    <s v=""/>
    <s v="10222923"/>
    <s v="JOSEFA"/>
    <s v="AGUILERA"/>
    <s v="107AR37"/>
    <x v="52"/>
    <m/>
    <s v=""/>
    <m/>
    <s v=""/>
    <s v="CHL"/>
    <s v=""/>
    <s v="17,07"/>
    <s v="8435"/>
    <m/>
    <s v="00:03:15"/>
    <s v="17,77"/>
    <s v="6076"/>
    <m/>
    <s v="00:05:09"/>
    <s v="17,63"/>
    <s v="6127"/>
    <m/>
    <s v="00:05:05"/>
    <m/>
    <m/>
    <m/>
    <m/>
    <m/>
    <m/>
    <m/>
    <m/>
    <m/>
    <m/>
    <m/>
    <m/>
    <m/>
    <m/>
    <m/>
    <m/>
    <m/>
    <n v="17.440000000000001"/>
    <n v="20638"/>
    <n v="20638"/>
    <x v="3"/>
    <n v="24"/>
    <x v="41"/>
    <n v="85"/>
    <n v="-59.533333333333331"/>
    <n v="125.46666666666667"/>
    <x v="48"/>
    <s v="JOSEFA AGUILERA - SULTAN AUGUSTO"/>
    <s v="RINCONADA B"/>
    <s v="04:44:26"/>
  </r>
  <r>
    <x v="0"/>
    <x v="0"/>
    <n v="100"/>
    <x v="1"/>
    <x v="1"/>
    <s v="15"/>
    <x v="0"/>
    <s v=""/>
    <s v=""/>
    <s v="10172476"/>
    <s v="FLORENCIA"/>
    <s v="CARDONE ALMARZA"/>
    <s v="107IZ60"/>
    <x v="53"/>
    <m/>
    <s v=""/>
    <m/>
    <s v=""/>
    <s v="CHL"/>
    <s v=""/>
    <s v="15,25"/>
    <s v="9441"/>
    <m/>
    <s v="00:09:01"/>
    <s v="17,98"/>
    <s v="6008"/>
    <m/>
    <s v="00:03:55"/>
    <s v="18,12"/>
    <s v="5960"/>
    <m/>
    <s v="00:17:53"/>
    <m/>
    <m/>
    <m/>
    <m/>
    <m/>
    <m/>
    <m/>
    <m/>
    <m/>
    <m/>
    <m/>
    <m/>
    <m/>
    <m/>
    <m/>
    <m/>
    <m/>
    <n v="16.82"/>
    <n v="21409"/>
    <n v="21409"/>
    <x v="3"/>
    <n v="26"/>
    <x v="42"/>
    <n v="75"/>
    <n v="-72.383333333333326"/>
    <n v="102.61666666666667"/>
    <x v="19"/>
    <s v="FLORENCIA CARDONE ALMARZA - MUSKARI"/>
    <s v="COLCHAGUA"/>
    <s v="04:44:26"/>
  </r>
  <r>
    <x v="0"/>
    <x v="0"/>
    <n v="100"/>
    <x v="1"/>
    <x v="1"/>
    <s v="16"/>
    <x v="1"/>
    <s v=""/>
    <s v=""/>
    <s v="10141895"/>
    <s v="CRISTOBAL"/>
    <s v="LARRAIN ARJONA"/>
    <m/>
    <x v="54"/>
    <m/>
    <s v=""/>
    <m/>
    <s v=""/>
    <s v="CHL"/>
    <s v=""/>
    <s v="17,69"/>
    <s v="8141"/>
    <m/>
    <s v="00:01:30"/>
    <s v="19,53"/>
    <s v="5529"/>
    <s v="RET"/>
    <s v="00:01:35"/>
    <m/>
    <m/>
    <m/>
    <m/>
    <m/>
    <m/>
    <m/>
    <m/>
    <m/>
    <m/>
    <m/>
    <m/>
    <m/>
    <m/>
    <m/>
    <m/>
    <m/>
    <m/>
    <m/>
    <m/>
    <m/>
    <n v="18.43"/>
    <n v="13670"/>
    <s v="NA"/>
    <x v="3"/>
    <s v="NA"/>
    <x v="9"/>
    <n v="0"/>
    <e v="#VALUE!"/>
    <n v="0"/>
    <x v="12"/>
    <s v="CRISTOBAL LARRAIN ARJONA - POZO BRUJO ITAHUE"/>
    <s v="EL QUILLAY"/>
    <s v="04:44:26"/>
  </r>
  <r>
    <x v="0"/>
    <x v="0"/>
    <n v="100"/>
    <x v="1"/>
    <x v="1"/>
    <s v="17"/>
    <x v="1"/>
    <s v=""/>
    <s v=""/>
    <s v="10192484"/>
    <s v="FLORENCIA CATALINA"/>
    <s v="CERPA VERA"/>
    <s v="106KU10"/>
    <x v="55"/>
    <m/>
    <s v=""/>
    <m/>
    <s v=""/>
    <s v="CHL"/>
    <s v=""/>
    <s v="18,62"/>
    <s v="7732"/>
    <m/>
    <s v="00:02:20"/>
    <s v="18,11"/>
    <s v="5965"/>
    <m/>
    <s v="00:04:13"/>
    <m/>
    <m/>
    <m/>
    <m/>
    <m/>
    <m/>
    <m/>
    <m/>
    <m/>
    <m/>
    <m/>
    <m/>
    <m/>
    <m/>
    <m/>
    <m/>
    <m/>
    <m/>
    <m/>
    <m/>
    <m/>
    <n v="18.399999999999999"/>
    <n v="13697"/>
    <s v="NA"/>
    <x v="3"/>
    <s v="NA"/>
    <x v="9"/>
    <n v="0"/>
    <e v="#VALUE!"/>
    <n v="0"/>
    <x v="49"/>
    <s v="FLORENCIA CATALINA CERPA VERA - DESPERADO"/>
    <e v="#N/A"/>
    <s v="04:44:26"/>
  </r>
  <r>
    <x v="0"/>
    <x v="0"/>
    <n v="100"/>
    <x v="1"/>
    <x v="1"/>
    <s v="18"/>
    <x v="1"/>
    <s v=""/>
    <s v=""/>
    <s v="10247116"/>
    <s v="PIA"/>
    <s v="SANCHEZ"/>
    <s v="107IZ56"/>
    <x v="56"/>
    <m/>
    <s v=""/>
    <m/>
    <s v=""/>
    <s v="CHL"/>
    <s v=""/>
    <s v="17,47"/>
    <s v="8242"/>
    <m/>
    <s v="00:07:29"/>
    <s v="14,4"/>
    <s v="7501"/>
    <s v="RET"/>
    <s v="00:08:39"/>
    <m/>
    <m/>
    <m/>
    <m/>
    <m/>
    <m/>
    <m/>
    <m/>
    <m/>
    <m/>
    <m/>
    <m/>
    <m/>
    <m/>
    <m/>
    <m/>
    <m/>
    <m/>
    <m/>
    <m/>
    <m/>
    <n v="16.010000000000002"/>
    <n v="15743"/>
    <s v="NA"/>
    <x v="3"/>
    <s v="NA"/>
    <x v="9"/>
    <n v="0"/>
    <e v="#VALUE!"/>
    <n v="0"/>
    <x v="50"/>
    <s v="PIA SANCHEZ - ADYRA DV"/>
    <e v="#N/A"/>
    <s v="04:44:26"/>
  </r>
  <r>
    <x v="0"/>
    <x v="1"/>
    <n v="80"/>
    <x v="2"/>
    <x v="0"/>
    <s v="1"/>
    <x v="0"/>
    <s v=""/>
    <s v=""/>
    <s v="10018246"/>
    <s v="JUAN FRANCISCO"/>
    <s v="DEL CANTO"/>
    <m/>
    <x v="57"/>
    <m/>
    <s v=""/>
    <m/>
    <s v=""/>
    <s v="CHL"/>
    <s v=""/>
    <s v="09:30:00"/>
    <s v="11:21:07"/>
    <s v="11:23:33"/>
    <s v="15,85"/>
    <s v="16,2"/>
    <s v="6813"/>
    <m/>
    <s v="11:53:33"/>
    <s v="13:42:42"/>
    <s v="13:44:13"/>
    <s v="16,27"/>
    <s v="16,49"/>
    <s v="6640"/>
    <m/>
    <s v="14:24:13"/>
    <s v="15:35:35"/>
    <s v="15:37:42"/>
    <s v="16,33"/>
    <s v="16,81"/>
    <s v="4409"/>
    <m/>
    <m/>
    <m/>
    <m/>
    <m/>
    <m/>
    <m/>
    <m/>
    <m/>
    <n v="16.46"/>
    <n v="17862"/>
    <n v="17862"/>
    <x v="4"/>
    <n v="1"/>
    <x v="43"/>
    <n v="200"/>
    <n v="0"/>
    <n v="280"/>
    <x v="51"/>
    <s v="JUAN FRANCISCO DEL CANTO - CHACOLI"/>
    <s v="EL SENDERO/HARD BONE TEAM"/>
    <s v="04:57:42"/>
  </r>
  <r>
    <x v="0"/>
    <x v="1"/>
    <n v="80"/>
    <x v="2"/>
    <x v="0"/>
    <s v="2"/>
    <x v="0"/>
    <s v=""/>
    <s v=""/>
    <m/>
    <s v="ANDRES "/>
    <s v="POBLETE SALCEDO"/>
    <s v="106FS86"/>
    <x v="58"/>
    <m/>
    <s v=""/>
    <m/>
    <s v=""/>
    <s v="CHL"/>
    <s v=""/>
    <s v="09:30:00"/>
    <s v="11:09:44"/>
    <s v="11:16:14"/>
    <s v="16,94"/>
    <s v="18,05"/>
    <s v="6374"/>
    <m/>
    <s v="11:46:14"/>
    <s v="13:42:40"/>
    <s v="13:44:24"/>
    <s v="15,23"/>
    <s v="15,46"/>
    <s v="7090"/>
    <m/>
    <s v="14:24:24"/>
    <s v="15:37:27"/>
    <s v="15:40:08"/>
    <s v="15,85"/>
    <s v="16,43"/>
    <s v="4544"/>
    <m/>
    <m/>
    <m/>
    <m/>
    <m/>
    <m/>
    <m/>
    <m/>
    <m/>
    <n v="16.600000000000001"/>
    <n v="18008"/>
    <n v="18008"/>
    <x v="4"/>
    <n v="2"/>
    <x v="44"/>
    <n v="195"/>
    <n v="-2.4333333333333336"/>
    <n v="272.56666666666666"/>
    <x v="52"/>
    <s v="ANDRES  POBLETE SALCEDO - GARROCHA"/>
    <s v="EL SENDERO/HARD BONE TEAM"/>
    <s v="04:57:42"/>
  </r>
  <r>
    <x v="0"/>
    <x v="1"/>
    <n v="80"/>
    <x v="2"/>
    <x v="0"/>
    <s v="3"/>
    <x v="0"/>
    <s v=""/>
    <s v=""/>
    <s v="10063169"/>
    <s v="RAIMUNDO"/>
    <s v="UNDURRAGA MUJICA"/>
    <s v="107KA91"/>
    <x v="59"/>
    <m/>
    <s v=""/>
    <m/>
    <s v=""/>
    <s v="CHL"/>
    <s v=""/>
    <s v="09:30:00"/>
    <s v="11:22:35"/>
    <s v="11:23:39"/>
    <s v="15,84"/>
    <s v="15,99"/>
    <s v="6819"/>
    <m/>
    <s v="11:53:39"/>
    <s v="13:48:15"/>
    <s v="13:49:20"/>
    <s v="15,56"/>
    <s v="15,71"/>
    <s v="6941"/>
    <m/>
    <s v="14:29:20"/>
    <s v="15:43:44"/>
    <s v="15:46:11"/>
    <s v="15,61"/>
    <s v="16,13"/>
    <s v="4611"/>
    <m/>
    <m/>
    <m/>
    <m/>
    <m/>
    <m/>
    <m/>
    <m/>
    <m/>
    <n v="15.92"/>
    <n v="18371"/>
    <n v="18371"/>
    <x v="4"/>
    <n v="3"/>
    <x v="45"/>
    <n v="190"/>
    <n v="-8.4833333333333325"/>
    <n v="261.51666666666665"/>
    <x v="53"/>
    <s v="RAIMUNDO UNDURRAGA MUJICA - KHALMA"/>
    <e v="#N/A"/>
    <s v="04:57:42"/>
  </r>
  <r>
    <x v="0"/>
    <x v="1"/>
    <n v="80"/>
    <x v="2"/>
    <x v="0"/>
    <s v="4"/>
    <x v="0"/>
    <s v=""/>
    <s v=""/>
    <m/>
    <s v="MARIA JOSE"/>
    <s v="QUEZADA"/>
    <s v="107JZ74"/>
    <x v="60"/>
    <m/>
    <s v=""/>
    <m/>
    <s v=""/>
    <s v="CHL"/>
    <s v=""/>
    <s v="09:30:00"/>
    <s v="11:20:29"/>
    <s v="11:24:31"/>
    <s v="15,72"/>
    <s v="16,29"/>
    <s v="6871"/>
    <m/>
    <s v="11:54:31"/>
    <s v="13:48:29"/>
    <s v="13:51:25"/>
    <s v="15,4"/>
    <s v="15,79"/>
    <s v="7014"/>
    <m/>
    <s v="14:31:25"/>
    <s v="15:43:49"/>
    <s v="15:46:24"/>
    <s v="16"/>
    <s v="16,57"/>
    <s v="4499"/>
    <m/>
    <m/>
    <m/>
    <m/>
    <m/>
    <m/>
    <m/>
    <m/>
    <m/>
    <n v="16.170000000000002"/>
    <n v="18384"/>
    <n v="18384"/>
    <x v="4"/>
    <n v="4"/>
    <x v="46"/>
    <n v="185"/>
    <n v="-8.6999999999999993"/>
    <n v="256.3"/>
    <x v="54"/>
    <s v="MARIA JOSE QUEZADA - HL SONJA"/>
    <e v="#N/A"/>
    <s v="04:57:42"/>
  </r>
  <r>
    <x v="0"/>
    <x v="1"/>
    <n v="80"/>
    <x v="2"/>
    <x v="0"/>
    <s v="5"/>
    <x v="0"/>
    <s v=""/>
    <s v=""/>
    <m/>
    <s v="JOSE IGNACIO"/>
    <s v="POLLONI  VIVERO"/>
    <m/>
    <x v="61"/>
    <m/>
    <s v=""/>
    <m/>
    <s v=""/>
    <s v="CHL"/>
    <s v=""/>
    <s v="09:30:00"/>
    <s v="11:23:47"/>
    <s v="11:25:30"/>
    <s v="15,58"/>
    <s v="15,82"/>
    <s v="6930"/>
    <m/>
    <s v="11:55:30"/>
    <s v="13:48:18"/>
    <s v="13:51:48"/>
    <s v="15,48"/>
    <s v="15,96"/>
    <s v="6978"/>
    <m/>
    <s v="14:31:48"/>
    <s v="15:46:55"/>
    <s v="15:54:50"/>
    <s v="14,45"/>
    <s v="15,98"/>
    <s v="4982"/>
    <m/>
    <m/>
    <m/>
    <m/>
    <m/>
    <m/>
    <m/>
    <m/>
    <m/>
    <n v="15.91"/>
    <n v="18890"/>
    <n v="18890"/>
    <x v="4"/>
    <n v="7"/>
    <x v="47"/>
    <n v="170"/>
    <n v="-17.133333333333333"/>
    <n v="232.86666666666667"/>
    <x v="55"/>
    <s v="JOSE IGNACIO POLLONI  VIVERO - V-POWER KOSSACK"/>
    <s v="TOBA A"/>
    <s v="04:57:42"/>
  </r>
  <r>
    <x v="0"/>
    <x v="1"/>
    <n v="80"/>
    <x v="2"/>
    <x v="0"/>
    <s v="6"/>
    <x v="0"/>
    <s v=""/>
    <s v=""/>
    <s v="10222893"/>
    <s v="FELIPE"/>
    <s v="AREVALO"/>
    <m/>
    <x v="62"/>
    <m/>
    <s v=""/>
    <m/>
    <s v=""/>
    <s v="CHL"/>
    <s v=""/>
    <s v="09:30:00"/>
    <s v="11:35:26"/>
    <s v="11:36:58"/>
    <s v="14,18"/>
    <s v="14,35"/>
    <s v="7618"/>
    <m/>
    <s v="12:06:58"/>
    <s v="14:25:51"/>
    <s v="14:27:03"/>
    <s v="12,85"/>
    <s v="12,96"/>
    <s v="8405"/>
    <m/>
    <s v="15:07:03"/>
    <s v="16:25:06"/>
    <s v="16:30:22"/>
    <s v="14,4"/>
    <s v="15,37"/>
    <s v="4999"/>
    <m/>
    <m/>
    <m/>
    <m/>
    <m/>
    <m/>
    <m/>
    <m/>
    <m/>
    <n v="14.02"/>
    <n v="21022"/>
    <n v="21022"/>
    <x v="4"/>
    <n v="9"/>
    <x v="48"/>
    <n v="160"/>
    <n v="-52.666666666666664"/>
    <n v="187.33333333333334"/>
    <x v="56"/>
    <s v="FELIPE AREVALO - FLOR DE PINGO"/>
    <e v="#N/A"/>
    <s v="04:57:42"/>
  </r>
  <r>
    <x v="0"/>
    <x v="1"/>
    <n v="80"/>
    <x v="2"/>
    <x v="0"/>
    <s v="7"/>
    <x v="0"/>
    <s v=""/>
    <s v=""/>
    <m/>
    <s v="FRANCISCO "/>
    <s v="VALDEVENITO"/>
    <m/>
    <x v="63"/>
    <m/>
    <s v=""/>
    <m/>
    <s v=""/>
    <s v="CHL"/>
    <s v=""/>
    <s v="09:30:00"/>
    <s v="11:35:51"/>
    <s v="11:37:25"/>
    <s v="14,13"/>
    <s v="14,3"/>
    <s v="7645"/>
    <m/>
    <s v="12:07:25"/>
    <s v="14:31:48"/>
    <s v="14:34:24"/>
    <s v="12,25"/>
    <s v="12,47"/>
    <s v="8819"/>
    <m/>
    <s v="15:14:24"/>
    <s v="16:39:37"/>
    <s v="16:42:39"/>
    <s v="13,6"/>
    <s v="14,08"/>
    <s v="5295"/>
    <m/>
    <m/>
    <m/>
    <m/>
    <m/>
    <m/>
    <m/>
    <m/>
    <m/>
    <n v="13.5"/>
    <n v="21759"/>
    <n v="21759"/>
    <x v="4"/>
    <n v="10"/>
    <x v="49"/>
    <n v="155"/>
    <n v="-64.95"/>
    <n v="170.05"/>
    <x v="57"/>
    <s v="FRANCISCO  VALDEVENITO - RAJASTAN"/>
    <e v="#N/A"/>
    <s v="04:57:42"/>
  </r>
  <r>
    <x v="0"/>
    <x v="1"/>
    <n v="80"/>
    <x v="2"/>
    <x v="0"/>
    <s v="8"/>
    <x v="0"/>
    <s v=""/>
    <s v=""/>
    <m/>
    <s v="DIEGO"/>
    <s v="TAGLE GALILEA"/>
    <m/>
    <x v="64"/>
    <m/>
    <s v=""/>
    <m/>
    <s v=""/>
    <s v="CHL"/>
    <s v=""/>
    <s v="09:30:00"/>
    <s v="11:35:49"/>
    <s v="11:43:31"/>
    <s v="13,48"/>
    <s v="14,31"/>
    <s v="8011"/>
    <m/>
    <s v="12:13:31"/>
    <s v="14:32:05"/>
    <s v="14:42:29"/>
    <s v="12,08"/>
    <s v="12,99"/>
    <s v="8938"/>
    <m/>
    <s v="15:22:29"/>
    <s v="16:39:39"/>
    <s v="16:43:05"/>
    <s v="14,89"/>
    <s v="15,55"/>
    <s v="4836"/>
    <m/>
    <m/>
    <m/>
    <m/>
    <m/>
    <m/>
    <m/>
    <m/>
    <m/>
    <n v="14.05"/>
    <n v="21785"/>
    <n v="21785"/>
    <x v="4"/>
    <n v="11"/>
    <x v="50"/>
    <n v="150"/>
    <n v="-65.38333333333334"/>
    <n v="164.61666666666667"/>
    <x v="58"/>
    <s v="DIEGO TAGLE GALILEA - HELENA"/>
    <e v="#N/A"/>
    <s v="04:57:42"/>
  </r>
  <r>
    <x v="0"/>
    <x v="1"/>
    <n v="80"/>
    <x v="2"/>
    <x v="0"/>
    <s v="9"/>
    <x v="1"/>
    <s v=""/>
    <s v=""/>
    <m/>
    <s v="JOSE  ELIAS "/>
    <s v="RISHMAWI"/>
    <m/>
    <x v="65"/>
    <m/>
    <s v=""/>
    <m/>
    <s v=""/>
    <s v="CHL"/>
    <s v=""/>
    <s v="09:30:00"/>
    <s v="11:10:16"/>
    <s v="11:17:58"/>
    <s v="16,67"/>
    <s v="17,95"/>
    <s v="6478"/>
    <m/>
    <s v="11:47:58"/>
    <s v="13:42:46"/>
    <s v="14:03:36"/>
    <s v="13,27"/>
    <s v="15,68"/>
    <s v="8138"/>
    <s v="DSQ ME"/>
    <m/>
    <m/>
    <m/>
    <m/>
    <m/>
    <m/>
    <m/>
    <m/>
    <m/>
    <m/>
    <m/>
    <m/>
    <m/>
    <m/>
    <m/>
    <n v="16.739999999999998"/>
    <n v="14616"/>
    <s v="NA"/>
    <x v="4"/>
    <s v="NA"/>
    <x v="9"/>
    <n v="0"/>
    <e v="#VALUE!"/>
    <n v="0"/>
    <x v="59"/>
    <s v="JOSE  ELIAS  RISHMAWI - BAKUR"/>
    <s v="EL QUILLAY"/>
    <s v="04:57:42"/>
  </r>
  <r>
    <x v="0"/>
    <x v="1"/>
    <n v="80"/>
    <x v="2"/>
    <x v="0"/>
    <s v="10"/>
    <x v="1"/>
    <s v=""/>
    <s v=""/>
    <m/>
    <s v="JORGE"/>
    <s v="ESPARZA POBLETE"/>
    <s v="107KD24"/>
    <x v="66"/>
    <m/>
    <s v=""/>
    <m/>
    <s v=""/>
    <s v="CHL"/>
    <s v=""/>
    <s v="09:30:00"/>
    <s v="11:18:39"/>
    <s v="11:27:52"/>
    <s v="15,27"/>
    <s v="16,57"/>
    <s v="7072"/>
    <m/>
    <s v="11:57:52"/>
    <s v=""/>
    <s v=""/>
    <s v=""/>
    <s v=""/>
    <s v=""/>
    <s v="RET"/>
    <m/>
    <m/>
    <m/>
    <m/>
    <m/>
    <m/>
    <m/>
    <m/>
    <m/>
    <m/>
    <m/>
    <m/>
    <m/>
    <m/>
    <m/>
    <n v="16.57"/>
    <n v="7072"/>
    <s v="NA"/>
    <x v="4"/>
    <s v="NA"/>
    <x v="9"/>
    <n v="0"/>
    <e v="#VALUE!"/>
    <n v="0"/>
    <x v="60"/>
    <s v="JORGE ESPARZA POBLETE - HF EDIPO"/>
    <s v="EL SENDERO/HARD BONE TEAM"/>
    <s v="04:57:42"/>
  </r>
  <r>
    <x v="0"/>
    <x v="1"/>
    <n v="80"/>
    <x v="2"/>
    <x v="0"/>
    <s v="11"/>
    <x v="1"/>
    <s v=""/>
    <s v=""/>
    <s v="10078544"/>
    <s v="MAURICIO"/>
    <s v="GONZALEZ"/>
    <m/>
    <x v="67"/>
    <m/>
    <s v=""/>
    <m/>
    <s v=""/>
    <s v="CHL"/>
    <s v=""/>
    <s v="09:30:00"/>
    <s v="11:18:37"/>
    <s v="11:23:35"/>
    <s v="15,85"/>
    <s v="16,57"/>
    <s v="6815"/>
    <m/>
    <s v="11:53:35"/>
    <s v=""/>
    <s v=""/>
    <s v=""/>
    <s v=""/>
    <s v=""/>
    <s v="FTQ GA"/>
    <m/>
    <m/>
    <m/>
    <m/>
    <m/>
    <m/>
    <m/>
    <m/>
    <m/>
    <m/>
    <m/>
    <m/>
    <m/>
    <m/>
    <m/>
    <n v="16.57"/>
    <n v="6815"/>
    <s v="NA"/>
    <x v="4"/>
    <s v="NA"/>
    <x v="9"/>
    <n v="0"/>
    <e v="#VALUE!"/>
    <n v="0"/>
    <x v="34"/>
    <s v="MAURICIO GONZALEZ - POZO BRUJO CUYEN"/>
    <s v="EL SENDERO/HARD BONE TEAM"/>
    <s v="04:57:42"/>
  </r>
  <r>
    <x v="0"/>
    <x v="1"/>
    <n v="80"/>
    <x v="2"/>
    <x v="0"/>
    <s v="12"/>
    <x v="1"/>
    <s v=""/>
    <s v=""/>
    <s v="10048648"/>
    <s v="VICTOR"/>
    <s v="RIOS SALAS"/>
    <s v="105QS15"/>
    <x v="68"/>
    <m/>
    <s v=""/>
    <m/>
    <s v=""/>
    <s v="CHL"/>
    <s v=""/>
    <s v="09:30:00"/>
    <s v="11:10:21"/>
    <s v="11:25:35"/>
    <s v="15,57"/>
    <s v="17,94"/>
    <s v="6935"/>
    <s v="FTQ OT"/>
    <m/>
    <m/>
    <m/>
    <m/>
    <m/>
    <m/>
    <m/>
    <m/>
    <m/>
    <m/>
    <m/>
    <m/>
    <m/>
    <m/>
    <m/>
    <m/>
    <m/>
    <m/>
    <m/>
    <m/>
    <m/>
    <m/>
    <n v="17.940000000000001"/>
    <n v="6935"/>
    <s v="NA"/>
    <x v="4"/>
    <s v="NA"/>
    <x v="9"/>
    <n v="0"/>
    <e v="#VALUE!"/>
    <n v="0"/>
    <x v="61"/>
    <s v="VICTOR RIOS SALAS - CHISPEZA"/>
    <e v="#N/A"/>
    <s v="04:57:42"/>
  </r>
  <r>
    <x v="0"/>
    <x v="1"/>
    <n v="80"/>
    <x v="2"/>
    <x v="1"/>
    <s v="1"/>
    <x v="0"/>
    <s v=""/>
    <s v=""/>
    <s v="10108052"/>
    <s v="VICENTE"/>
    <s v="MAYOL Larrain"/>
    <m/>
    <x v="69"/>
    <m/>
    <s v=""/>
    <m/>
    <s v=""/>
    <s v="CHL"/>
    <s v=""/>
    <s v="09:30:00"/>
    <s v="11:23:43"/>
    <s v="11:25:53"/>
    <s v="15,53"/>
    <s v="15,83"/>
    <s v="6954"/>
    <m/>
    <s v="11:55:53"/>
    <s v="13:48:24"/>
    <s v="13:50:16"/>
    <s v="15,74"/>
    <s v="16"/>
    <s v="6863"/>
    <m/>
    <s v="14:30:16"/>
    <s v="15:44:00"/>
    <s v="15:46:30"/>
    <s v="15,74"/>
    <s v="16,28"/>
    <s v="4574"/>
    <m/>
    <m/>
    <m/>
    <m/>
    <m/>
    <m/>
    <m/>
    <m/>
    <m/>
    <n v="16"/>
    <n v="18391"/>
    <n v="18391"/>
    <x v="5"/>
    <n v="5"/>
    <x v="51"/>
    <n v="180"/>
    <n v="-8.8166666666666664"/>
    <n v="251.18333333333334"/>
    <x v="45"/>
    <s v="VICENTE MAYOL LARRAIN - COUGAR"/>
    <s v="COLCHAGUA"/>
    <s v="04:57:42"/>
  </r>
  <r>
    <x v="0"/>
    <x v="1"/>
    <n v="80"/>
    <x v="2"/>
    <x v="1"/>
    <s v="2"/>
    <x v="0"/>
    <s v=""/>
    <s v=""/>
    <s v="10155174"/>
    <s v="CONSUELO"/>
    <s v="MARCHANT CARDENAS"/>
    <m/>
    <x v="70"/>
    <m/>
    <s v=""/>
    <m/>
    <s v=""/>
    <s v="CHL"/>
    <s v=""/>
    <s v="09:30:00"/>
    <s v="11:23:49"/>
    <s v="11:25:45"/>
    <s v="15,55"/>
    <s v="15,81"/>
    <s v="6946"/>
    <m/>
    <s v="11:55:45"/>
    <s v="13:48:35"/>
    <s v="13:50:45"/>
    <s v="15,65"/>
    <s v="15,95"/>
    <s v="6900"/>
    <m/>
    <s v="14:30:45"/>
    <s v="15:44:03"/>
    <s v="15:46:34"/>
    <s v="15,83"/>
    <s v="16,37"/>
    <s v="4549"/>
    <m/>
    <m/>
    <m/>
    <m/>
    <m/>
    <m/>
    <m/>
    <m/>
    <m/>
    <n v="16"/>
    <n v="18394"/>
    <n v="18394"/>
    <x v="5"/>
    <n v="6"/>
    <x v="52"/>
    <n v="175"/>
    <n v="-8.8666666666666671"/>
    <n v="246.13333333333333"/>
    <x v="44"/>
    <s v="CONSUELO MARCHANT CARDENAS - ALCAZAR PRAGA"/>
    <e v="#N/A"/>
    <s v="04:57:42"/>
  </r>
  <r>
    <x v="0"/>
    <x v="1"/>
    <n v="80"/>
    <x v="2"/>
    <x v="1"/>
    <s v="3"/>
    <x v="0"/>
    <s v=""/>
    <s v=""/>
    <m/>
    <s v="INES "/>
    <s v="ALAMOS"/>
    <s v="106CV86"/>
    <x v="71"/>
    <m/>
    <s v=""/>
    <m/>
    <s v=""/>
    <s v="CHL"/>
    <s v=""/>
    <s v="09:30:00"/>
    <s v="11:40:05"/>
    <s v="11:43:00"/>
    <s v="13,53"/>
    <s v="13,84"/>
    <s v="7980"/>
    <m/>
    <s v="12:13:00"/>
    <s v="14:25:23"/>
    <s v="14:27:27"/>
    <s v="13,39"/>
    <s v="13,6"/>
    <s v="8068"/>
    <m/>
    <s v="15:07:27"/>
    <s v="16:24:31"/>
    <s v="16:28:14"/>
    <s v="14,85"/>
    <s v="15,57"/>
    <s v="4847"/>
    <m/>
    <m/>
    <m/>
    <m/>
    <m/>
    <m/>
    <m/>
    <m/>
    <m/>
    <n v="14.14"/>
    <n v="20894"/>
    <n v="20894"/>
    <x v="5"/>
    <n v="8"/>
    <x v="53"/>
    <n v="165"/>
    <n v="-50.533333333333331"/>
    <n v="194.46666666666667"/>
    <x v="62"/>
    <s v="INES  ALAMOS - AO TORUK"/>
    <e v="#N/A"/>
    <s v="04:57:42"/>
  </r>
  <r>
    <x v="0"/>
    <x v="1"/>
    <n v="40"/>
    <x v="3"/>
    <x v="0"/>
    <s v="1"/>
    <x v="0"/>
    <s v=""/>
    <s v=""/>
    <m/>
    <s v="SEBASTIAN"/>
    <s v="IRRIBARRA CONA"/>
    <m/>
    <x v="72"/>
    <m/>
    <s v=""/>
    <m/>
    <s v=""/>
    <s v="CHL"/>
    <s v=""/>
    <s v="11:00:00"/>
    <s v="12:07:50"/>
    <s v="12:12:53"/>
    <s v="16,46"/>
    <s v="17,69"/>
    <s v="4373"/>
    <m/>
    <s v="12:52:53"/>
    <s v="13:55:04"/>
    <s v="14:02:10"/>
    <s v="17,32"/>
    <s v="19,3"/>
    <s v="4157"/>
    <m/>
    <m/>
    <m/>
    <m/>
    <m/>
    <m/>
    <m/>
    <m/>
    <m/>
    <m/>
    <m/>
    <m/>
    <m/>
    <m/>
    <m/>
    <m/>
    <n v="18.46"/>
    <n v="8530"/>
    <n v="8530"/>
    <x v="6"/>
    <n v="1"/>
    <x v="54"/>
    <n v="200"/>
    <n v="0"/>
    <n v="240"/>
    <x v="63"/>
    <s v="SEBASTIAN IRRIBARRA CONA - URRACA"/>
    <s v="EL MOLINO B"/>
    <s v="02:22:10"/>
  </r>
  <r>
    <x v="0"/>
    <x v="1"/>
    <n v="40"/>
    <x v="3"/>
    <x v="0"/>
    <s v="2"/>
    <x v="0"/>
    <s v=""/>
    <s v=""/>
    <m/>
    <s v="MARIA"/>
    <s v="RISHMAWI"/>
    <m/>
    <x v="73"/>
    <m/>
    <s v=""/>
    <m/>
    <s v=""/>
    <s v="CHL"/>
    <s v=""/>
    <s v="11:00:00"/>
    <s v="12:14:18"/>
    <s v="12:16:13"/>
    <s v="15,74"/>
    <s v="16,15"/>
    <s v="4573"/>
    <m/>
    <s v="12:56:13"/>
    <s v="14:00:41"/>
    <s v="14:02:56"/>
    <s v="17,99"/>
    <s v="18,61"/>
    <s v="4003"/>
    <m/>
    <m/>
    <m/>
    <m/>
    <m/>
    <m/>
    <m/>
    <m/>
    <m/>
    <m/>
    <m/>
    <m/>
    <m/>
    <m/>
    <m/>
    <m/>
    <n v="17.3"/>
    <n v="8576"/>
    <n v="8576"/>
    <x v="6"/>
    <n v="2"/>
    <x v="55"/>
    <n v="195"/>
    <n v="-0.76666666666666672"/>
    <n v="234.23333333333332"/>
    <x v="64"/>
    <s v="MARIA RISHMAWI - MAÑIO"/>
    <e v="#N/A"/>
    <s v="02:22:10"/>
  </r>
  <r>
    <x v="0"/>
    <x v="1"/>
    <n v="40"/>
    <x v="3"/>
    <x v="0"/>
    <s v="3"/>
    <x v="0"/>
    <s v=""/>
    <s v=""/>
    <m/>
    <s v="SERGIO"/>
    <s v="ULLOA C"/>
    <m/>
    <x v="74"/>
    <m/>
    <s v=""/>
    <m/>
    <s v=""/>
    <s v="CHL"/>
    <s v=""/>
    <s v="11:00:00"/>
    <s v="12:04:59"/>
    <s v="12:12:59"/>
    <s v="16,44"/>
    <s v="18,47"/>
    <s v="4379"/>
    <m/>
    <s v="12:52:59"/>
    <s v="13:54:01"/>
    <s v="14:03:16"/>
    <s v="17,07"/>
    <s v="19,66"/>
    <s v="4217"/>
    <m/>
    <m/>
    <m/>
    <m/>
    <m/>
    <m/>
    <m/>
    <m/>
    <m/>
    <m/>
    <m/>
    <m/>
    <m/>
    <m/>
    <m/>
    <m/>
    <n v="19.05"/>
    <n v="8596"/>
    <n v="8596"/>
    <x v="6"/>
    <n v="3"/>
    <x v="56"/>
    <n v="190"/>
    <n v="-1.1000000000000001"/>
    <n v="228.9"/>
    <x v="65"/>
    <s v="SERGIO ULLOA C - OPHELIA"/>
    <s v="EL MOLINO A"/>
    <s v="02:22:10"/>
  </r>
  <r>
    <x v="0"/>
    <x v="1"/>
    <n v="40"/>
    <x v="3"/>
    <x v="0"/>
    <s v="4"/>
    <x v="0"/>
    <s v=""/>
    <s v=""/>
    <m/>
    <s v="PEDRO "/>
    <s v="BALMACEDA TAGLE"/>
    <m/>
    <x v="75"/>
    <m/>
    <s v=""/>
    <m/>
    <s v=""/>
    <s v="CHL"/>
    <s v=""/>
    <s v="11:00:00"/>
    <s v="12:11:10"/>
    <s v="12:14:59"/>
    <s v="16"/>
    <s v="16,86"/>
    <s v="4499"/>
    <m/>
    <s v="12:54:59"/>
    <s v="14:00:36"/>
    <s v="14:03:37"/>
    <s v="17,48"/>
    <s v="18,29"/>
    <s v="4118"/>
    <m/>
    <m/>
    <m/>
    <m/>
    <m/>
    <m/>
    <m/>
    <m/>
    <m/>
    <m/>
    <m/>
    <m/>
    <m/>
    <m/>
    <m/>
    <m/>
    <n v="17.55"/>
    <n v="8617"/>
    <n v="8617"/>
    <x v="6"/>
    <n v="4"/>
    <x v="57"/>
    <n v="185"/>
    <n v="-1.45"/>
    <n v="223.55"/>
    <x v="66"/>
    <s v="PEDRO  BALMACEDA TAGLE - JHAKIM"/>
    <e v="#N/A"/>
    <s v="02:22:10"/>
  </r>
  <r>
    <x v="0"/>
    <x v="1"/>
    <n v="40"/>
    <x v="3"/>
    <x v="0"/>
    <s v="5"/>
    <x v="0"/>
    <s v=""/>
    <s v=""/>
    <s v="10036576"/>
    <s v="RENI "/>
    <s v="MULLER"/>
    <m/>
    <x v="76"/>
    <m/>
    <s v=""/>
    <m/>
    <s v=""/>
    <s v="CHL"/>
    <s v=""/>
    <s v="11:00:00"/>
    <s v="12:11:04"/>
    <s v="12:15:03"/>
    <s v="15,99"/>
    <s v="16,89"/>
    <s v="4503"/>
    <m/>
    <s v="12:55:03"/>
    <s v="14:00:31"/>
    <s v="14:03:55"/>
    <s v="17,42"/>
    <s v="18,33"/>
    <s v="4132"/>
    <m/>
    <m/>
    <m/>
    <m/>
    <m/>
    <m/>
    <m/>
    <m/>
    <m/>
    <m/>
    <m/>
    <m/>
    <m/>
    <m/>
    <m/>
    <m/>
    <n v="17.579999999999998"/>
    <n v="8635"/>
    <n v="8635"/>
    <x v="6"/>
    <n v="5"/>
    <x v="58"/>
    <n v="180"/>
    <n v="-1.75"/>
    <n v="218.25"/>
    <x v="67"/>
    <s v="RENI  MULLER - BENU"/>
    <e v="#N/A"/>
    <s v="02:22:10"/>
  </r>
  <r>
    <x v="0"/>
    <x v="1"/>
    <n v="40"/>
    <x v="3"/>
    <x v="0"/>
    <s v="6"/>
    <x v="0"/>
    <s v=""/>
    <s v=""/>
    <m/>
    <s v="CAMILA"/>
    <s v="QUEZADAS"/>
    <m/>
    <x v="77"/>
    <m/>
    <s v=""/>
    <m/>
    <s v=""/>
    <s v="CHL"/>
    <s v=""/>
    <s v="11:00:00"/>
    <s v="12:11:06"/>
    <s v="12:15:16"/>
    <s v="15,94"/>
    <s v="16,88"/>
    <s v="4516"/>
    <m/>
    <s v="12:55:16"/>
    <s v="14:00:34"/>
    <s v="14:05:42"/>
    <s v="17,04"/>
    <s v="18,38"/>
    <s v="4226"/>
    <m/>
    <m/>
    <m/>
    <m/>
    <m/>
    <m/>
    <m/>
    <m/>
    <m/>
    <m/>
    <m/>
    <m/>
    <m/>
    <m/>
    <m/>
    <m/>
    <n v="17.600000000000001"/>
    <n v="8742"/>
    <n v="8742"/>
    <x v="6"/>
    <n v="7"/>
    <x v="59"/>
    <n v="170"/>
    <n v="-3.5333333333333332"/>
    <n v="206.46666666666667"/>
    <x v="68"/>
    <s v="CAMILA QUEZADAS - KUMRAM"/>
    <e v="#N/A"/>
    <s v="02:22:10"/>
  </r>
  <r>
    <x v="0"/>
    <x v="1"/>
    <n v="40"/>
    <x v="3"/>
    <x v="0"/>
    <s v="7"/>
    <x v="0"/>
    <s v=""/>
    <s v=""/>
    <s v="10169490"/>
    <s v="GABRIEL AGUSTIN"/>
    <s v="ALMARA"/>
    <m/>
    <x v="78"/>
    <m/>
    <s v=""/>
    <m/>
    <s v=""/>
    <s v="CHL"/>
    <s v=""/>
    <s v="11:00:00"/>
    <s v="12:14:20"/>
    <s v="12:18:20"/>
    <s v="15,32"/>
    <s v="16,14"/>
    <s v="4700"/>
    <m/>
    <s v="12:58:20"/>
    <s v="14:04:09"/>
    <s v="14:09:30"/>
    <s v="16,86"/>
    <s v="18,23"/>
    <s v="4270"/>
    <m/>
    <m/>
    <m/>
    <m/>
    <m/>
    <m/>
    <m/>
    <m/>
    <m/>
    <m/>
    <m/>
    <m/>
    <m/>
    <m/>
    <m/>
    <m/>
    <n v="17.12"/>
    <n v="8970"/>
    <n v="8970"/>
    <x v="6"/>
    <n v="10"/>
    <x v="60"/>
    <n v="155"/>
    <n v="-7.333333333333333"/>
    <n v="187.66666666666666"/>
    <x v="69"/>
    <s v="GABRIEL AGUSTIN ALMARA - ALCAZAR CLASICO"/>
    <e v="#N/A"/>
    <s v="02:22:10"/>
  </r>
  <r>
    <x v="0"/>
    <x v="1"/>
    <n v="40"/>
    <x v="3"/>
    <x v="0"/>
    <s v="8"/>
    <x v="0"/>
    <s v=""/>
    <s v=""/>
    <s v="10118325"/>
    <s v="MATIAS"/>
    <s v="ALAMOS"/>
    <s v="105UU64"/>
    <x v="79"/>
    <m/>
    <s v=""/>
    <m/>
    <s v=""/>
    <s v="CHL"/>
    <s v=""/>
    <s v="11:00:00"/>
    <s v="12:19:17"/>
    <s v="12:22:33"/>
    <s v="14,54"/>
    <s v="15,14"/>
    <s v="4953"/>
    <m/>
    <s v="13:02:33"/>
    <s v="14:16:07"/>
    <s v="14:19:59"/>
    <s v="15,5"/>
    <s v="16,31"/>
    <s v="4646"/>
    <m/>
    <m/>
    <m/>
    <m/>
    <m/>
    <m/>
    <m/>
    <m/>
    <m/>
    <m/>
    <m/>
    <m/>
    <m/>
    <m/>
    <m/>
    <m/>
    <n v="15.7"/>
    <n v="9599"/>
    <n v="9599"/>
    <x v="6"/>
    <n v="11"/>
    <x v="61"/>
    <n v="150"/>
    <n v="-17.816666666666666"/>
    <n v="172.18333333333334"/>
    <x v="70"/>
    <s v="MATIAS ALAMOS - CL KATANA"/>
    <s v="EL MOLINO B"/>
    <s v="02:22:10"/>
  </r>
  <r>
    <x v="0"/>
    <x v="1"/>
    <n v="40"/>
    <x v="3"/>
    <x v="0"/>
    <s v="9"/>
    <x v="0"/>
    <s v=""/>
    <s v=""/>
    <s v="10035755"/>
    <s v="CARLOS"/>
    <s v="LETELIER SIVORI"/>
    <m/>
    <x v="80"/>
    <m/>
    <s v=""/>
    <m/>
    <s v=""/>
    <s v="CHL"/>
    <s v=""/>
    <s v="11:00:00"/>
    <s v="12:19:19"/>
    <s v="12:22:39"/>
    <s v="14,52"/>
    <s v="15,13"/>
    <s v="4959"/>
    <m/>
    <s v="13:02:39"/>
    <s v="14:16:38"/>
    <s v="14:20:20"/>
    <s v="15,45"/>
    <s v="16,22"/>
    <s v="4661"/>
    <m/>
    <m/>
    <m/>
    <m/>
    <m/>
    <m/>
    <m/>
    <m/>
    <m/>
    <m/>
    <m/>
    <m/>
    <m/>
    <m/>
    <m/>
    <m/>
    <n v="15.66"/>
    <n v="9620"/>
    <n v="9620"/>
    <x v="6"/>
    <n v="12"/>
    <x v="62"/>
    <n v="145"/>
    <n v="-18.166666666666668"/>
    <n v="166.83333333333334"/>
    <x v="71"/>
    <s v="CARLOS LETELIER SIVORI - CL DALYAT KINNDAH"/>
    <e v="#N/A"/>
    <s v="02:22:10"/>
  </r>
  <r>
    <x v="0"/>
    <x v="1"/>
    <n v="40"/>
    <x v="3"/>
    <x v="0"/>
    <s v="10"/>
    <x v="1"/>
    <s v=""/>
    <s v=""/>
    <m/>
    <s v="RICARDO"/>
    <s v="ALMARA"/>
    <m/>
    <x v="81"/>
    <m/>
    <s v=""/>
    <m/>
    <s v=""/>
    <s v="CHL"/>
    <s v=""/>
    <s v="11:00:00"/>
    <s v="12:14:23"/>
    <s v="12:18:24"/>
    <s v="15,31"/>
    <s v="16,13"/>
    <s v="4704"/>
    <m/>
    <s v="12:58:24"/>
    <s v="14:04:10"/>
    <s v="14:09:33"/>
    <s v="16,87"/>
    <s v="18,25"/>
    <s v="4269"/>
    <s v="FTQ GA"/>
    <m/>
    <m/>
    <m/>
    <m/>
    <m/>
    <m/>
    <m/>
    <m/>
    <m/>
    <m/>
    <m/>
    <m/>
    <m/>
    <m/>
    <m/>
    <n v="17.12"/>
    <n v="8973"/>
    <s v="NA"/>
    <x v="6"/>
    <s v="NA"/>
    <x v="9"/>
    <n v="0"/>
    <e v="#VALUE!"/>
    <n v="0"/>
    <x v="72"/>
    <s v="RICARDO ALMARA - ALCAZAR BOLCHEVIQUE"/>
    <e v="#N/A"/>
    <s v="02:22:10"/>
  </r>
  <r>
    <x v="0"/>
    <x v="1"/>
    <n v="40"/>
    <x v="3"/>
    <x v="0"/>
    <s v="11"/>
    <x v="1"/>
    <s v=""/>
    <s v=""/>
    <s v="10154327"/>
    <s v="ANDRES"/>
    <s v="VELASQUEZ"/>
    <m/>
    <x v="82"/>
    <m/>
    <s v=""/>
    <m/>
    <s v=""/>
    <s v="CHL"/>
    <s v=""/>
    <s v="11:00:00"/>
    <s v="12:18:32"/>
    <s v="12:20:30"/>
    <s v="14,91"/>
    <s v="15,28"/>
    <s v="4830"/>
    <m/>
    <s v="13:00:30"/>
    <s v="14:12:51"/>
    <s v="14:15:01"/>
    <s v="16,1"/>
    <s v="16,59"/>
    <s v="4471"/>
    <s v="FTQ GA"/>
    <m/>
    <m/>
    <m/>
    <m/>
    <m/>
    <m/>
    <m/>
    <m/>
    <m/>
    <m/>
    <m/>
    <m/>
    <m/>
    <m/>
    <m/>
    <n v="15.91"/>
    <n v="9301"/>
    <s v="NA"/>
    <x v="6"/>
    <s v="NA"/>
    <x v="9"/>
    <n v="0"/>
    <e v="#VALUE!"/>
    <n v="0"/>
    <x v="73"/>
    <s v="ANDRES VELASQUEZ - FIESTERA"/>
    <e v="#N/A"/>
    <s v="02:22:10"/>
  </r>
  <r>
    <x v="0"/>
    <x v="1"/>
    <n v="40"/>
    <x v="3"/>
    <x v="0"/>
    <s v="12"/>
    <x v="1"/>
    <s v=""/>
    <s v=""/>
    <m/>
    <s v="ANDREA"/>
    <s v="VARGAS"/>
    <m/>
    <x v="83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x v="9"/>
    <n v="0"/>
    <e v="#VALUE!"/>
    <n v="0"/>
    <x v="74"/>
    <s v="ANDREA VARGAS - ALCAZAR KEVIRA"/>
    <e v="#N/A"/>
    <s v="02:22:10"/>
  </r>
  <r>
    <x v="0"/>
    <x v="1"/>
    <n v="40"/>
    <x v="3"/>
    <x v="0"/>
    <s v="13"/>
    <x v="1"/>
    <s v=""/>
    <s v=""/>
    <m/>
    <s v="LINDA"/>
    <s v="SCHUNEMANN"/>
    <m/>
    <x v="84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x v="9"/>
    <n v="0"/>
    <e v="#VALUE!"/>
    <n v="0"/>
    <x v="75"/>
    <s v="LINDA SCHUNEMANN - KEVIRA"/>
    <e v="#N/A"/>
    <s v="02:22:10"/>
  </r>
  <r>
    <x v="0"/>
    <x v="1"/>
    <n v="40"/>
    <x v="3"/>
    <x v="0"/>
    <s v="14"/>
    <x v="1"/>
    <s v=""/>
    <s v=""/>
    <m/>
    <s v="JUAN PABLO "/>
    <s v="THOMSEN"/>
    <m/>
    <x v="85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x v="9"/>
    <n v="0"/>
    <e v="#VALUE!"/>
    <n v="0"/>
    <x v="76"/>
    <s v="JUAN PABLO  THOMSEN - CORAJE"/>
    <e v="#N/A"/>
    <s v="02:22:10"/>
  </r>
  <r>
    <x v="0"/>
    <x v="1"/>
    <n v="40"/>
    <x v="3"/>
    <x v="0"/>
    <s v="15"/>
    <x v="1"/>
    <s v=""/>
    <s v=""/>
    <m/>
    <s v="ANGIE"/>
    <s v="ONATE PRIETO"/>
    <m/>
    <x v="86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x v="9"/>
    <n v="0"/>
    <e v="#VALUE!"/>
    <n v="0"/>
    <x v="77"/>
    <s v="ANGIE ONATE PRIETO - COSACO"/>
    <e v="#N/A"/>
    <s v="02:22:10"/>
  </r>
  <r>
    <x v="0"/>
    <x v="1"/>
    <n v="40"/>
    <x v="3"/>
    <x v="1"/>
    <s v="1"/>
    <x v="0"/>
    <s v=""/>
    <s v=""/>
    <m/>
    <s v="EMMA"/>
    <s v="LETELIER"/>
    <m/>
    <x v="87"/>
    <m/>
    <s v=""/>
    <m/>
    <s v=""/>
    <s v="CHL"/>
    <s v=""/>
    <s v="11:00:00"/>
    <s v="12:13:13"/>
    <s v="12:18:42"/>
    <s v="15,24"/>
    <s v="16,39"/>
    <s v="4723"/>
    <m/>
    <s v="12:58:42"/>
    <s v="14:00:01"/>
    <s v="14:05:32"/>
    <s v="17,96"/>
    <s v="19,57"/>
    <s v="4009"/>
    <m/>
    <m/>
    <m/>
    <m/>
    <m/>
    <m/>
    <m/>
    <m/>
    <m/>
    <m/>
    <m/>
    <m/>
    <m/>
    <m/>
    <m/>
    <m/>
    <n v="17.84"/>
    <n v="8732"/>
    <n v="8732"/>
    <x v="7"/>
    <n v="6"/>
    <x v="63"/>
    <n v="175"/>
    <n v="-3.3666666666666667"/>
    <n v="211.63333333333333"/>
    <x v="78"/>
    <s v="EMMA LETELIER - CL ANATOLIA"/>
    <s v="EL MOLINO B"/>
    <s v="02:22:10"/>
  </r>
  <r>
    <x v="0"/>
    <x v="1"/>
    <n v="40"/>
    <x v="3"/>
    <x v="1"/>
    <s v="2"/>
    <x v="0"/>
    <s v=""/>
    <s v=""/>
    <m/>
    <s v="OLIVIA"/>
    <s v="ALAMOS"/>
    <m/>
    <x v="88"/>
    <m/>
    <s v=""/>
    <m/>
    <s v=""/>
    <s v="CHL"/>
    <s v=""/>
    <s v="11:00:00"/>
    <s v="12:13:12"/>
    <s v="12:22:35"/>
    <s v="14,53"/>
    <s v="16,39"/>
    <s v="4956"/>
    <m/>
    <s v="13:02:35"/>
    <s v="13:59:57"/>
    <s v="14:08:40"/>
    <s v="18,16"/>
    <s v="20,92"/>
    <s v="3965"/>
    <m/>
    <m/>
    <m/>
    <m/>
    <m/>
    <m/>
    <m/>
    <m/>
    <m/>
    <m/>
    <m/>
    <m/>
    <m/>
    <m/>
    <m/>
    <m/>
    <n v="18.38"/>
    <n v="8921"/>
    <n v="8921"/>
    <x v="7"/>
    <n v="8"/>
    <x v="64"/>
    <n v="165"/>
    <n v="-6.5166666666666666"/>
    <n v="198.48333333333332"/>
    <x v="79"/>
    <s v="OLIVIA ALAMOS - WAFIK"/>
    <s v="EL MOLINO B"/>
    <s v="02:22:10"/>
  </r>
  <r>
    <x v="0"/>
    <x v="1"/>
    <n v="40"/>
    <x v="3"/>
    <x v="1"/>
    <s v="3"/>
    <x v="0"/>
    <s v=""/>
    <s v=""/>
    <m/>
    <s v="VALENTINA"/>
    <s v="LETELIER"/>
    <m/>
    <x v="89"/>
    <m/>
    <s v=""/>
    <m/>
    <s v=""/>
    <s v="CHL"/>
    <s v=""/>
    <s v="11:00:00"/>
    <s v="12:13:03"/>
    <s v="12:20:01"/>
    <s v="15"/>
    <s v="16,42"/>
    <s v="4801"/>
    <m/>
    <s v="13:00:01"/>
    <s v="13:59:54"/>
    <s v="14:09:20"/>
    <s v="17,31"/>
    <s v="20,03"/>
    <s v="4160"/>
    <m/>
    <m/>
    <m/>
    <m/>
    <m/>
    <m/>
    <m/>
    <m/>
    <m/>
    <m/>
    <m/>
    <m/>
    <m/>
    <m/>
    <m/>
    <m/>
    <n v="18.05"/>
    <n v="8961"/>
    <n v="8961"/>
    <x v="7"/>
    <n v="9"/>
    <x v="65"/>
    <n v="160"/>
    <n v="-7.1833333333333336"/>
    <n v="192.81666666666666"/>
    <x v="80"/>
    <s v="VALENTINA LETELIER - PERSEVERANCIA PETETE"/>
    <s v="EL MOLINO B"/>
    <s v="02:22:10"/>
  </r>
  <r>
    <x v="1"/>
    <x v="0"/>
    <n v="120"/>
    <x v="0"/>
    <x v="0"/>
    <s v="1"/>
    <x v="0"/>
    <s v=""/>
    <s v=""/>
    <s v="10105805"/>
    <s v="FRANCISCO "/>
    <s v="EGUIGUREN VALDÉS"/>
    <s v="105QS15"/>
    <x v="68"/>
    <m/>
    <s v=""/>
    <m/>
    <s v=""/>
    <s v="CHL"/>
    <s v=""/>
    <s v="19,22"/>
    <s v="7492"/>
    <m/>
    <s v="00:04:38"/>
    <s v="20,41"/>
    <s v="5292"/>
    <m/>
    <s v="00:03:08"/>
    <s v="17,47"/>
    <s v="6182"/>
    <m/>
    <s v="00:09:39"/>
    <s v="17,78"/>
    <s v="4049"/>
    <m/>
    <s v="00:18:06"/>
    <m/>
    <m/>
    <m/>
    <m/>
    <m/>
    <m/>
    <m/>
    <m/>
    <m/>
    <m/>
    <m/>
    <m/>
    <m/>
    <n v="18.77"/>
    <n v="23015"/>
    <n v="23015"/>
    <x v="0"/>
    <n v="1"/>
    <x v="66"/>
    <n v="200"/>
    <n v="0"/>
    <n v="320"/>
    <x v="81"/>
    <s v="FRANCISCO  EGUIGUREN VALDÉS - CHISPEZA"/>
    <s v="EL QUILLAY"/>
    <s v="06:23:35"/>
  </r>
  <r>
    <x v="1"/>
    <x v="0"/>
    <n v="120"/>
    <x v="0"/>
    <x v="0"/>
    <s v="2"/>
    <x v="0"/>
    <s v=""/>
    <s v=""/>
    <s v="10030149"/>
    <s v="PEDRO PABLO "/>
    <s v="GÓMEZ MARTÍNEZ"/>
    <s v="106LO96"/>
    <x v="10"/>
    <m/>
    <s v=""/>
    <m/>
    <s v=""/>
    <s v="CHL"/>
    <s v=""/>
    <s v="19,49"/>
    <s v="7390"/>
    <m/>
    <s v="00:02:59"/>
    <s v="18,82"/>
    <s v="5739"/>
    <m/>
    <s v="00:05:20"/>
    <s v="16,39"/>
    <s v="6591"/>
    <m/>
    <s v="00:04:45"/>
    <s v="18,17"/>
    <s v="3962"/>
    <m/>
    <s v="00:07:33"/>
    <m/>
    <m/>
    <m/>
    <m/>
    <m/>
    <m/>
    <m/>
    <m/>
    <m/>
    <m/>
    <m/>
    <m/>
    <m/>
    <n v="18.239999999999998"/>
    <n v="23682"/>
    <n v="23682"/>
    <x v="0"/>
    <n v="2"/>
    <x v="67"/>
    <n v="195"/>
    <n v="-11.116666666666667"/>
    <n v="303.88333333333333"/>
    <x v="10"/>
    <s v="PEDRO PABLO  GÓMEZ MARTÍNEZ - AS VIOLA"/>
    <e v="#N/A"/>
    <s v="06:23:35"/>
  </r>
  <r>
    <x v="1"/>
    <x v="0"/>
    <n v="120"/>
    <x v="0"/>
    <x v="0"/>
    <s v="3"/>
    <x v="1"/>
    <s v=""/>
    <s v=""/>
    <s v="10018240"/>
    <s v="DAVID"/>
    <s v="RAMIREZ FUENTES"/>
    <s v="104YP08"/>
    <x v="90"/>
    <m/>
    <s v=""/>
    <m/>
    <s v=""/>
    <s v="CHL"/>
    <s v=""/>
    <s v="20,06"/>
    <s v="7180"/>
    <m/>
    <s v="00:02:32"/>
    <s v="24,55"/>
    <s v="4399"/>
    <m/>
    <s v="00:03:41"/>
    <s v="13,26"/>
    <s v="8143"/>
    <m/>
    <s v="00:04:44"/>
    <s v="18,17"/>
    <s v="3963"/>
    <s v="FNR"/>
    <s v="00:05:31"/>
    <m/>
    <m/>
    <m/>
    <m/>
    <m/>
    <m/>
    <m/>
    <m/>
    <m/>
    <m/>
    <m/>
    <m/>
    <m/>
    <n v="18.239999999999998"/>
    <n v="23685"/>
    <s v="NA"/>
    <x v="0"/>
    <s v="NA"/>
    <x v="9"/>
    <n v="0"/>
    <e v="#VALUE!"/>
    <n v="0"/>
    <x v="20"/>
    <s v="DAVID RAMIREZ FUENTES - PERSEVERANCIA PAN DE AZUCAR"/>
    <e v="#N/A"/>
    <s v="06:23:35"/>
  </r>
  <r>
    <x v="1"/>
    <x v="0"/>
    <n v="120"/>
    <x v="0"/>
    <x v="0"/>
    <s v="4"/>
    <x v="1"/>
    <s v=""/>
    <s v=""/>
    <s v="10109196"/>
    <s v="RENE"/>
    <s v="VALENZUELA FUENTES"/>
    <s v="106OY04"/>
    <x v="11"/>
    <m/>
    <s v=""/>
    <m/>
    <s v=""/>
    <s v="CHL"/>
    <s v=""/>
    <s v="20,27"/>
    <s v="7103"/>
    <m/>
    <s v="00:01:20"/>
    <s v="26,56"/>
    <s v="4067"/>
    <m/>
    <s v="00:01:48"/>
    <s v=""/>
    <s v=""/>
    <s v="FTQ GA"/>
    <s v=""/>
    <m/>
    <m/>
    <m/>
    <m/>
    <m/>
    <m/>
    <m/>
    <m/>
    <m/>
    <m/>
    <m/>
    <m/>
    <m/>
    <m/>
    <m/>
    <m/>
    <m/>
    <n v="22.56"/>
    <n v="11170"/>
    <s v="NA"/>
    <x v="0"/>
    <s v="NA"/>
    <x v="9"/>
    <n v="0"/>
    <e v="#VALUE!"/>
    <n v="0"/>
    <x v="11"/>
    <s v="RENE VALENZUELA FUENTES - ALCAZAR KALA"/>
    <e v="#N/A"/>
    <s v="06:23:35"/>
  </r>
  <r>
    <x v="1"/>
    <x v="0"/>
    <n v="120"/>
    <x v="0"/>
    <x v="0"/>
    <s v="5"/>
    <x v="1"/>
    <s v=""/>
    <s v=""/>
    <s v="10070382"/>
    <s v="CATALINA"/>
    <s v="LLORENS CLARK"/>
    <s v="105GX51"/>
    <x v="91"/>
    <m/>
    <s v=""/>
    <m/>
    <s v=""/>
    <s v="CHL"/>
    <s v=""/>
    <s v="19,66"/>
    <s v="7324"/>
    <m/>
    <s v="00:02:16"/>
    <s v="19,87"/>
    <s v="5435"/>
    <s v="FTQ GA"/>
    <s v="00:02:54"/>
    <m/>
    <m/>
    <m/>
    <m/>
    <m/>
    <m/>
    <m/>
    <m/>
    <m/>
    <m/>
    <m/>
    <m/>
    <m/>
    <m/>
    <m/>
    <m/>
    <m/>
    <m/>
    <m/>
    <m/>
    <m/>
    <n v="19.75"/>
    <n v="12759"/>
    <s v="NA"/>
    <x v="0"/>
    <s v="NA"/>
    <x v="9"/>
    <n v="0"/>
    <e v="#VALUE!"/>
    <n v="0"/>
    <x v="82"/>
    <s v="CATALINA LLORENS CLARK - LUNA"/>
    <e v="#N/A"/>
    <s v="06:23:35"/>
  </r>
  <r>
    <x v="1"/>
    <x v="0"/>
    <n v="120"/>
    <x v="0"/>
    <x v="0"/>
    <s v="6"/>
    <x v="1"/>
    <s v=""/>
    <s v=""/>
    <s v="10118325"/>
    <s v="MATIAS"/>
    <s v="ALAMOS"/>
    <s v="106CV86"/>
    <x v="71"/>
    <m/>
    <s v=""/>
    <m/>
    <s v=""/>
    <s v="CHL"/>
    <s v=""/>
    <s v="19,58"/>
    <s v="7355"/>
    <m/>
    <s v="00:04:59"/>
    <s v="19,68"/>
    <s v="5489"/>
    <s v="FTQ GA"/>
    <s v="00:03:09"/>
    <m/>
    <m/>
    <m/>
    <m/>
    <m/>
    <m/>
    <m/>
    <m/>
    <m/>
    <m/>
    <m/>
    <m/>
    <m/>
    <m/>
    <m/>
    <m/>
    <m/>
    <m/>
    <m/>
    <m/>
    <m/>
    <n v="19.62"/>
    <n v="12844"/>
    <s v="NA"/>
    <x v="0"/>
    <s v="NA"/>
    <x v="9"/>
    <n v="0"/>
    <e v="#VALUE!"/>
    <n v="0"/>
    <x v="70"/>
    <s v="MATIAS ALAMOS - AO TORUK"/>
    <s v="EL MOLINO B"/>
    <s v="06:23:35"/>
  </r>
  <r>
    <x v="1"/>
    <x v="0"/>
    <n v="120"/>
    <x v="0"/>
    <x v="0"/>
    <s v="7"/>
    <x v="1"/>
    <s v=""/>
    <s v=""/>
    <s v="10072682"/>
    <s v="MARTIN"/>
    <s v="GARCIA LAZO"/>
    <s v="106FS83"/>
    <x v="92"/>
    <m/>
    <s v=""/>
    <m/>
    <s v=""/>
    <s v="CHL"/>
    <s v=""/>
    <s v="19,54"/>
    <s v="7370"/>
    <s v="FTQ GA"/>
    <s v="00:02:43"/>
    <m/>
    <m/>
    <m/>
    <m/>
    <m/>
    <m/>
    <m/>
    <m/>
    <m/>
    <m/>
    <m/>
    <m/>
    <m/>
    <m/>
    <m/>
    <m/>
    <m/>
    <m/>
    <m/>
    <m/>
    <m/>
    <m/>
    <m/>
    <m/>
    <m/>
    <n v="19.54"/>
    <n v="7370"/>
    <s v="NA"/>
    <x v="0"/>
    <s v="NA"/>
    <x v="9"/>
    <n v="0"/>
    <e v="#VALUE!"/>
    <n v="0"/>
    <x v="0"/>
    <s v="MARTIN GARCIA LAZO - SI QUILILCHE"/>
    <s v="EL MOLINO A"/>
    <s v="06:23:35"/>
  </r>
  <r>
    <x v="1"/>
    <x v="0"/>
    <n v="120"/>
    <x v="0"/>
    <x v="1"/>
    <s v="1"/>
    <x v="0"/>
    <s v=""/>
    <s v=""/>
    <s v="10208558"/>
    <s v="AMELIA "/>
    <s v="LARRAIN"/>
    <s v="105IK40"/>
    <x v="93"/>
    <m/>
    <s v=""/>
    <m/>
    <s v=""/>
    <s v="CHL"/>
    <s v=""/>
    <s v="16,67"/>
    <s v="8640"/>
    <m/>
    <s v="00:06:01"/>
    <s v="16,95"/>
    <s v="6373"/>
    <m/>
    <s v="00:07:48"/>
    <s v="17,86"/>
    <s v="6047"/>
    <m/>
    <s v="00:11:26"/>
    <s v="16,79"/>
    <s v="4288"/>
    <m/>
    <s v="00:13:58"/>
    <m/>
    <m/>
    <m/>
    <m/>
    <m/>
    <m/>
    <m/>
    <m/>
    <m/>
    <m/>
    <m/>
    <m/>
    <m/>
    <n v="17.04"/>
    <n v="25348"/>
    <n v="25348"/>
    <x v="1"/>
    <n v="3"/>
    <x v="68"/>
    <n v="190"/>
    <n v="-38.883333333333333"/>
    <n v="271.11666666666667"/>
    <x v="43"/>
    <s v="AMELIA  LARRAIN - SOLOPETE"/>
    <s v="EL QUILLAY"/>
    <s v="06:23:35"/>
  </r>
  <r>
    <x v="1"/>
    <x v="0"/>
    <n v="120"/>
    <x v="0"/>
    <x v="1"/>
    <s v="2"/>
    <x v="0"/>
    <s v=""/>
    <s v=""/>
    <s v="10183943"/>
    <s v="ELISA "/>
    <s v="RIOS GARCIA HUIDOBRO"/>
    <s v="105QS17"/>
    <x v="94"/>
    <m/>
    <s v=""/>
    <m/>
    <s v=""/>
    <s v="CHL"/>
    <s v=""/>
    <s v="17,55"/>
    <s v="8204"/>
    <m/>
    <s v="00:01:27"/>
    <s v="16,84"/>
    <s v="6414"/>
    <m/>
    <s v="00:01:37"/>
    <s v="16,96"/>
    <s v="6367"/>
    <m/>
    <s v="00:02:17"/>
    <s v="16,23"/>
    <s v="4437"/>
    <m/>
    <s v="00:04:27"/>
    <m/>
    <m/>
    <m/>
    <m/>
    <m/>
    <m/>
    <m/>
    <m/>
    <m/>
    <m/>
    <m/>
    <m/>
    <m/>
    <n v="16.989999999999998"/>
    <n v="25422"/>
    <n v="25422"/>
    <x v="1"/>
    <n v="4"/>
    <x v="69"/>
    <n v="185"/>
    <n v="-40.116666666666667"/>
    <n v="264.88333333333333"/>
    <x v="41"/>
    <s v="ELISA  RIOS GARCIA HUIDOBRO - OBI WAN"/>
    <e v="#N/A"/>
    <s v="06:23:35"/>
  </r>
  <r>
    <x v="1"/>
    <x v="0"/>
    <n v="120"/>
    <x v="0"/>
    <x v="1"/>
    <s v="3"/>
    <x v="0"/>
    <s v=""/>
    <s v=""/>
    <s v="10107869"/>
    <s v="PEDRO Tomas"/>
    <s v="VARELA CERDA"/>
    <s v="106PU73"/>
    <x v="13"/>
    <m/>
    <s v=""/>
    <m/>
    <s v=""/>
    <s v="CHL"/>
    <s v=""/>
    <s v="17,1"/>
    <s v="8421"/>
    <m/>
    <s v="00:02:27"/>
    <s v="17,05"/>
    <s v="6335"/>
    <m/>
    <s v="00:01:51"/>
    <s v="16,58"/>
    <s v="6515"/>
    <m/>
    <s v="00:05:56"/>
    <s v="15,35"/>
    <s v="4692"/>
    <m/>
    <s v="00:05:17"/>
    <m/>
    <m/>
    <m/>
    <m/>
    <m/>
    <m/>
    <m/>
    <m/>
    <m/>
    <m/>
    <m/>
    <m/>
    <m/>
    <n v="16.64"/>
    <n v="25963"/>
    <n v="25963"/>
    <x v="1"/>
    <n v="5"/>
    <x v="70"/>
    <n v="180"/>
    <n v="-49.133333333333333"/>
    <n v="250.86666666666667"/>
    <x v="18"/>
    <s v="PEDRO TOMAS VARELA CERDA - SI QUILLEM"/>
    <s v="EL MOLINO A"/>
    <s v="06:23:35"/>
  </r>
  <r>
    <x v="1"/>
    <x v="0"/>
    <n v="120"/>
    <x v="0"/>
    <x v="1"/>
    <s v="4"/>
    <x v="1"/>
    <s v=""/>
    <s v=""/>
    <s v="10172600"/>
    <s v="JESUS Maximiliano"/>
    <s v="CERPA VERA"/>
    <s v="105WL48"/>
    <x v="95"/>
    <m/>
    <s v=""/>
    <m/>
    <s v=""/>
    <s v="CHL"/>
    <s v=""/>
    <s v="18,71"/>
    <s v="7695"/>
    <m/>
    <s v="00:02:41"/>
    <s v="18,39"/>
    <s v="5873"/>
    <m/>
    <s v="00:02:28"/>
    <s v="16,96"/>
    <s v="6368"/>
    <m/>
    <s v="00:03:50"/>
    <s v="18,69"/>
    <s v="3853"/>
    <s v="FTQ GA"/>
    <s v="00:14:24"/>
    <m/>
    <m/>
    <m/>
    <m/>
    <m/>
    <m/>
    <m/>
    <m/>
    <m/>
    <m/>
    <m/>
    <m/>
    <m/>
    <n v="18.16"/>
    <n v="23789"/>
    <s v="NA"/>
    <x v="1"/>
    <s v="NA"/>
    <x v="9"/>
    <n v="0"/>
    <e v="#VALUE!"/>
    <n v="0"/>
    <x v="16"/>
    <s v="JESUS MAXIMILIANO CERPA VERA - HLS PAMPA 69"/>
    <e v="#N/A"/>
    <s v="06:23:35"/>
  </r>
  <r>
    <x v="1"/>
    <x v="0"/>
    <n v="120"/>
    <x v="0"/>
    <x v="1"/>
    <s v="5"/>
    <x v="1"/>
    <s v=""/>
    <s v=""/>
    <s v="10222923"/>
    <s v="JOSEFA"/>
    <s v="AGUILERA"/>
    <s v="107AR37"/>
    <x v="52"/>
    <m/>
    <s v=""/>
    <m/>
    <s v=""/>
    <s v="CHL"/>
    <s v=""/>
    <s v="17,86"/>
    <s v="8063"/>
    <m/>
    <s v="00:06:21"/>
    <s v="16,53"/>
    <s v="6532"/>
    <m/>
    <s v="00:07:33"/>
    <s v=""/>
    <s v=""/>
    <s v="FTQ GA"/>
    <s v=""/>
    <m/>
    <m/>
    <m/>
    <m/>
    <m/>
    <m/>
    <m/>
    <m/>
    <m/>
    <m/>
    <m/>
    <m/>
    <m/>
    <m/>
    <m/>
    <m/>
    <m/>
    <n v="17.27"/>
    <n v="14595"/>
    <s v="NA"/>
    <x v="1"/>
    <s v="NA"/>
    <x v="9"/>
    <n v="0"/>
    <e v="#VALUE!"/>
    <n v="0"/>
    <x v="48"/>
    <s v="JOSEFA AGUILERA - SULTAN AUGUSTO"/>
    <s v="RINCONADA B"/>
    <s v="06:23:35"/>
  </r>
  <r>
    <x v="1"/>
    <x v="0"/>
    <n v="100"/>
    <x v="1"/>
    <x v="0"/>
    <s v="1"/>
    <x v="0"/>
    <s v=""/>
    <s v=""/>
    <s v="10222893"/>
    <s v="FELIPE"/>
    <s v="AREVALO"/>
    <s v="107KC21"/>
    <x v="96"/>
    <m/>
    <s v=""/>
    <m/>
    <s v=""/>
    <s v="CHL"/>
    <s v=""/>
    <s v="18,99"/>
    <s v="7582"/>
    <m/>
    <s v="00:02:48"/>
    <s v="18,35"/>
    <s v="5885"/>
    <m/>
    <s v="00:02:52"/>
    <s v="17,61"/>
    <s v="6134"/>
    <m/>
    <s v="00:05:22"/>
    <m/>
    <m/>
    <m/>
    <m/>
    <m/>
    <m/>
    <m/>
    <m/>
    <m/>
    <m/>
    <m/>
    <m/>
    <m/>
    <m/>
    <m/>
    <m/>
    <m/>
    <n v="18.37"/>
    <n v="19601"/>
    <n v="19601"/>
    <x v="2"/>
    <n v="1"/>
    <x v="71"/>
    <n v="200"/>
    <n v="0"/>
    <n v="300"/>
    <x v="56"/>
    <s v="FELIPE AREVALO - EL ARRAYAN LC FLOR DE PINGO"/>
    <e v="#N/A"/>
    <s v="05:26:41"/>
  </r>
  <r>
    <x v="1"/>
    <x v="0"/>
    <n v="100"/>
    <x v="1"/>
    <x v="0"/>
    <s v="2"/>
    <x v="0"/>
    <s v=""/>
    <s v=""/>
    <s v="10151828"/>
    <s v="EDUARDO"/>
    <s v="BAEZA"/>
    <s v="107IZ53"/>
    <x v="97"/>
    <m/>
    <s v=""/>
    <m/>
    <s v=""/>
    <s v="CHL"/>
    <s v=""/>
    <s v="16,01"/>
    <s v="8994"/>
    <m/>
    <s v="00:03:37"/>
    <s v="18,6"/>
    <s v="5808"/>
    <m/>
    <s v="00:03:20"/>
    <s v="19,08"/>
    <s v="5659"/>
    <m/>
    <s v="00:06:31"/>
    <m/>
    <m/>
    <m/>
    <m/>
    <m/>
    <m/>
    <m/>
    <m/>
    <m/>
    <m/>
    <m/>
    <m/>
    <m/>
    <m/>
    <m/>
    <m/>
    <m/>
    <n v="17.59"/>
    <n v="20461"/>
    <n v="20461"/>
    <x v="2"/>
    <n v="2"/>
    <x v="72"/>
    <n v="195"/>
    <n v="-14.333333333333334"/>
    <n v="280.66666666666669"/>
    <x v="31"/>
    <s v="EDUARDO BAEZA - ALI BABA"/>
    <e v="#N/A"/>
    <s v="05:26:41"/>
  </r>
  <r>
    <x v="1"/>
    <x v="0"/>
    <n v="100"/>
    <x v="1"/>
    <x v="0"/>
    <s v="3"/>
    <x v="0"/>
    <s v=""/>
    <s v=""/>
    <s v="10070382"/>
    <s v="CATALINA"/>
    <s v="LLORENS CLARK"/>
    <s v="106PN54"/>
    <x v="98"/>
    <m/>
    <s v=""/>
    <m/>
    <s v=""/>
    <s v="CHL"/>
    <s v=""/>
    <s v="15,86"/>
    <s v="9077"/>
    <m/>
    <s v="00:04:52"/>
    <s v="16,81"/>
    <s v="6424"/>
    <m/>
    <s v="00:03:57"/>
    <s v="20,89"/>
    <s v="5171"/>
    <m/>
    <s v="00:18:29"/>
    <m/>
    <m/>
    <m/>
    <m/>
    <m/>
    <m/>
    <m/>
    <m/>
    <m/>
    <m/>
    <m/>
    <m/>
    <m/>
    <m/>
    <m/>
    <m/>
    <m/>
    <n v="17.41"/>
    <n v="20672"/>
    <n v="20672"/>
    <x v="2"/>
    <n v="4"/>
    <x v="73"/>
    <n v="185"/>
    <n v="-17.850000000000001"/>
    <n v="267.14999999999998"/>
    <x v="82"/>
    <s v="CATALINA LLORENS CLARK - ML LUCKY"/>
    <e v="#N/A"/>
    <s v="05:26:41"/>
  </r>
  <r>
    <x v="1"/>
    <x v="0"/>
    <n v="100"/>
    <x v="1"/>
    <x v="0"/>
    <s v="4"/>
    <x v="0"/>
    <s v=""/>
    <s v=""/>
    <m/>
    <s v="FRANCISCO "/>
    <s v="VALDEVENITO"/>
    <s v="107KC17"/>
    <x v="99"/>
    <m/>
    <s v=""/>
    <m/>
    <s v=""/>
    <s v="CHL"/>
    <s v=""/>
    <s v="16,33"/>
    <s v="8820"/>
    <m/>
    <s v="00:01:32"/>
    <s v="16,6"/>
    <s v="6507"/>
    <m/>
    <s v="00:04:06"/>
    <s v="20,19"/>
    <s v="5350"/>
    <m/>
    <s v="00:17:10"/>
    <m/>
    <m/>
    <m/>
    <m/>
    <m/>
    <m/>
    <m/>
    <m/>
    <m/>
    <m/>
    <m/>
    <m/>
    <m/>
    <m/>
    <m/>
    <m/>
    <m/>
    <n v="17.41"/>
    <n v="20677"/>
    <n v="20677"/>
    <x v="2"/>
    <n v="5"/>
    <x v="74"/>
    <n v="180"/>
    <n v="-17.933333333333334"/>
    <n v="262.06666666666666"/>
    <x v="57"/>
    <s v="FRANCISCO  VALDEVENITO - RHAJASTAN"/>
    <e v="#N/A"/>
    <s v="05:26:41"/>
  </r>
  <r>
    <x v="1"/>
    <x v="0"/>
    <n v="100"/>
    <x v="1"/>
    <x v="0"/>
    <s v="5"/>
    <x v="0"/>
    <s v=""/>
    <s v=""/>
    <s v="10078206"/>
    <s v="CARLA"/>
    <s v="O'NELL"/>
    <s v="107IZ55"/>
    <x v="37"/>
    <m/>
    <s v=""/>
    <m/>
    <s v=""/>
    <s v="CHL"/>
    <s v=""/>
    <s v="16,32"/>
    <s v="8823"/>
    <m/>
    <s v="00:01:31"/>
    <s v="16,61"/>
    <s v="6501"/>
    <m/>
    <s v="00:03:48"/>
    <s v="20,13"/>
    <s v="5364"/>
    <m/>
    <s v="00:18:02"/>
    <m/>
    <m/>
    <m/>
    <m/>
    <m/>
    <m/>
    <m/>
    <m/>
    <m/>
    <m/>
    <m/>
    <m/>
    <m/>
    <m/>
    <m/>
    <m/>
    <m/>
    <n v="17.399999999999999"/>
    <n v="20688"/>
    <n v="20688"/>
    <x v="2"/>
    <n v="6"/>
    <x v="75"/>
    <n v="175"/>
    <n v="-18.116666666666667"/>
    <n v="256.88333333333333"/>
    <x v="36"/>
    <s v="CARLA O'NELL - FOLCA"/>
    <s v="EL MOLINO B"/>
    <s v="05:26:41"/>
  </r>
  <r>
    <x v="1"/>
    <x v="0"/>
    <n v="100"/>
    <x v="1"/>
    <x v="0"/>
    <s v="6"/>
    <x v="0"/>
    <s v=""/>
    <s v=""/>
    <s v="10183426"/>
    <s v="MAURO"/>
    <s v="VILLEGAS CARVALLO"/>
    <s v="107JZ74"/>
    <x v="60"/>
    <m/>
    <s v=""/>
    <m/>
    <s v=""/>
    <s v="CHL"/>
    <s v=""/>
    <s v="19,06"/>
    <s v="7557"/>
    <m/>
    <s v="00:02:33"/>
    <s v="18,31"/>
    <s v="5900"/>
    <m/>
    <s v="00:02:46"/>
    <s v="14,81"/>
    <s v="7292"/>
    <m/>
    <s v="00:07:52"/>
    <m/>
    <m/>
    <m/>
    <m/>
    <m/>
    <m/>
    <m/>
    <m/>
    <m/>
    <m/>
    <m/>
    <m/>
    <m/>
    <m/>
    <m/>
    <m/>
    <m/>
    <n v="17.350000000000001"/>
    <n v="20749"/>
    <n v="20749"/>
    <x v="2"/>
    <n v="7"/>
    <x v="76"/>
    <n v="170"/>
    <n v="-19.133333333333333"/>
    <n v="250.86666666666667"/>
    <x v="83"/>
    <s v="MAURO VILLEGAS CARVALLO - HL SONJA"/>
    <e v="#N/A"/>
    <s v="05:26:41"/>
  </r>
  <r>
    <x v="1"/>
    <x v="0"/>
    <n v="100"/>
    <x v="1"/>
    <x v="0"/>
    <s v="7"/>
    <x v="0"/>
    <s v=""/>
    <s v=""/>
    <m/>
    <s v="JORGE"/>
    <s v="ESPARZA POBLETE"/>
    <s v="107KD24"/>
    <x v="66"/>
    <m/>
    <s v=""/>
    <m/>
    <s v=""/>
    <s v="CHL"/>
    <s v=""/>
    <s v="16,69"/>
    <s v="8626"/>
    <m/>
    <s v="00:02:34"/>
    <s v="16,78"/>
    <s v="6435"/>
    <m/>
    <s v="00:04:05"/>
    <s v="15,62"/>
    <s v="6915"/>
    <m/>
    <s v="00:06:27"/>
    <m/>
    <m/>
    <m/>
    <m/>
    <m/>
    <m/>
    <m/>
    <m/>
    <m/>
    <m/>
    <m/>
    <m/>
    <m/>
    <m/>
    <m/>
    <m/>
    <m/>
    <n v="16.38"/>
    <n v="21976"/>
    <n v="21976"/>
    <x v="2"/>
    <n v="10"/>
    <x v="77"/>
    <n v="155"/>
    <n v="-39.583333333333336"/>
    <n v="215.41666666666666"/>
    <x v="60"/>
    <s v="JORGE ESPARZA POBLETE - HF EDIPO"/>
    <s v="EL SENDERO/HARD BONE TEAM"/>
    <s v="05:26:41"/>
  </r>
  <r>
    <x v="1"/>
    <x v="0"/>
    <n v="100"/>
    <x v="1"/>
    <x v="0"/>
    <s v="8"/>
    <x v="0"/>
    <s v=""/>
    <s v=""/>
    <s v="10102392"/>
    <s v="MACARENA"/>
    <s v="SUAZO ZEPEDA"/>
    <s v="107KB19"/>
    <x v="100"/>
    <m/>
    <s v=""/>
    <m/>
    <s v=""/>
    <s v="CHL"/>
    <s v=""/>
    <s v="15,59"/>
    <s v="9237"/>
    <m/>
    <s v="00:04:50"/>
    <s v="16,1"/>
    <s v="6707"/>
    <m/>
    <s v="00:05:02"/>
    <s v="14,82"/>
    <s v="7287"/>
    <m/>
    <s v="00:05:32"/>
    <m/>
    <m/>
    <m/>
    <m/>
    <m/>
    <m/>
    <m/>
    <m/>
    <m/>
    <m/>
    <m/>
    <m/>
    <m/>
    <m/>
    <m/>
    <m/>
    <m/>
    <n v="15.5"/>
    <n v="23231"/>
    <n v="23231"/>
    <x v="2"/>
    <n v="11"/>
    <x v="78"/>
    <n v="150"/>
    <n v="-60.5"/>
    <n v="189.5"/>
    <x v="27"/>
    <s v="MACARENA SUAZO ZEPEDA - MACOYA SISGA"/>
    <s v="EL QUILLAY"/>
    <s v="05:26:41"/>
  </r>
  <r>
    <x v="1"/>
    <x v="0"/>
    <n v="100"/>
    <x v="1"/>
    <x v="0"/>
    <s v="9"/>
    <x v="0"/>
    <s v=""/>
    <s v=""/>
    <s v="10040015"/>
    <s v="MANUELA"/>
    <s v="VALENZUELA VARGAS"/>
    <s v="107KB20"/>
    <x v="101"/>
    <m/>
    <s v=""/>
    <m/>
    <s v=""/>
    <s v="CHL"/>
    <s v=""/>
    <s v="15,84"/>
    <s v="9092"/>
    <m/>
    <s v="00:02:27"/>
    <s v="16,05"/>
    <s v="6727"/>
    <m/>
    <s v="00:02:55"/>
    <s v="14,55"/>
    <s v="7421"/>
    <m/>
    <s v="00:04:27"/>
    <m/>
    <m/>
    <m/>
    <m/>
    <m/>
    <m/>
    <m/>
    <m/>
    <m/>
    <m/>
    <m/>
    <m/>
    <m/>
    <m/>
    <m/>
    <m/>
    <m/>
    <n v="15.49"/>
    <n v="23240"/>
    <n v="23240"/>
    <x v="2"/>
    <n v="12"/>
    <x v="79"/>
    <n v="145"/>
    <n v="-60.65"/>
    <n v="184.35"/>
    <x v="2"/>
    <s v="MANUELA VALENZUELA VARGAS - QUINTRALA"/>
    <e v="#N/A"/>
    <s v="05:26:41"/>
  </r>
  <r>
    <x v="1"/>
    <x v="0"/>
    <n v="100"/>
    <x v="1"/>
    <x v="0"/>
    <s v="10"/>
    <x v="0"/>
    <s v=""/>
    <s v=""/>
    <s v="10018248"/>
    <s v="LUKAS"/>
    <s v="BUCKEL OCQUETEAU"/>
    <s v="107KB18"/>
    <x v="102"/>
    <m/>
    <s v=""/>
    <m/>
    <s v=""/>
    <s v="CHL"/>
    <s v=""/>
    <s v="15,6"/>
    <s v="9230"/>
    <m/>
    <s v="00:04:44"/>
    <s v="16,09"/>
    <s v="6711"/>
    <m/>
    <s v="00:05:02"/>
    <s v="14,72"/>
    <s v="7338"/>
    <m/>
    <s v="00:17:42"/>
    <m/>
    <m/>
    <m/>
    <m/>
    <m/>
    <m/>
    <m/>
    <m/>
    <m/>
    <m/>
    <m/>
    <m/>
    <m/>
    <m/>
    <m/>
    <m/>
    <m/>
    <n v="15.46"/>
    <n v="23279"/>
    <n v="23279"/>
    <x v="2"/>
    <n v="13"/>
    <x v="80"/>
    <n v="140"/>
    <n v="-61.3"/>
    <n v="178.7"/>
    <x v="3"/>
    <s v="LUKAS BUCKEL OCQUETEAU - MACOYA OTUN"/>
    <e v="#N/A"/>
    <s v="05:26:41"/>
  </r>
  <r>
    <x v="1"/>
    <x v="0"/>
    <n v="100"/>
    <x v="1"/>
    <x v="0"/>
    <s v="11"/>
    <x v="0"/>
    <s v=""/>
    <s v=""/>
    <s v="10168576"/>
    <s v="MAUD"/>
    <s v="BREYNE"/>
    <m/>
    <x v="103"/>
    <m/>
    <s v=""/>
    <m/>
    <s v=""/>
    <s v="CHL"/>
    <s v=""/>
    <s v="15,6"/>
    <s v="9229"/>
    <m/>
    <s v="00:04:41"/>
    <s v="16,4"/>
    <s v="6587"/>
    <m/>
    <s v="00:02:47"/>
    <s v="14,39"/>
    <s v="7507"/>
    <m/>
    <s v="00:04:06"/>
    <m/>
    <m/>
    <m/>
    <m/>
    <m/>
    <m/>
    <m/>
    <m/>
    <m/>
    <m/>
    <m/>
    <m/>
    <m/>
    <m/>
    <m/>
    <m/>
    <m/>
    <n v="15.44"/>
    <n v="23323"/>
    <n v="23323"/>
    <x v="2"/>
    <n v="14"/>
    <x v="81"/>
    <n v="135"/>
    <n v="-62.033333333333331"/>
    <n v="172.96666666666667"/>
    <x v="28"/>
    <s v="MAUD BREYNE - LLOVENY"/>
    <e v="#N/A"/>
    <s v="05:26:41"/>
  </r>
  <r>
    <x v="1"/>
    <x v="0"/>
    <n v="100"/>
    <x v="1"/>
    <x v="0"/>
    <s v="12"/>
    <x v="0"/>
    <s v=""/>
    <s v=""/>
    <m/>
    <s v="ALVARO "/>
    <s v="LLOMPART COSMELLI"/>
    <s v="107KC19"/>
    <x v="104"/>
    <m/>
    <s v=""/>
    <m/>
    <s v=""/>
    <s v="CHL"/>
    <s v=""/>
    <s v="15,5"/>
    <s v="9288"/>
    <m/>
    <s v="00:03:00"/>
    <s v="15,54"/>
    <s v="6949"/>
    <m/>
    <s v="00:04:50"/>
    <s v="15,09"/>
    <s v="7159"/>
    <m/>
    <s v="00:09:09"/>
    <m/>
    <m/>
    <m/>
    <m/>
    <m/>
    <m/>
    <m/>
    <m/>
    <m/>
    <m/>
    <m/>
    <m/>
    <m/>
    <m/>
    <m/>
    <m/>
    <m/>
    <n v="15.39"/>
    <n v="23396"/>
    <n v="23396"/>
    <x v="2"/>
    <n v="15"/>
    <x v="82"/>
    <n v="130"/>
    <n v="-63.25"/>
    <n v="166.75"/>
    <x v="84"/>
    <s v="ALVARO  LLOMPART COSMELLI - HLS MARITO BORGES"/>
    <e v="#N/A"/>
    <s v="05:26:41"/>
  </r>
  <r>
    <x v="1"/>
    <x v="0"/>
    <n v="100"/>
    <x v="1"/>
    <x v="0"/>
    <s v="13"/>
    <x v="0"/>
    <s v=""/>
    <s v=""/>
    <s v="10251266"/>
    <s v="FRANCISCA"/>
    <s v="TORCHE"/>
    <s v="107KC25"/>
    <x v="105"/>
    <m/>
    <s v=""/>
    <m/>
    <s v=""/>
    <s v="CHL"/>
    <s v=""/>
    <s v="15,77"/>
    <s v="9131"/>
    <m/>
    <s v="00:03:47"/>
    <s v="13,99"/>
    <s v="7719"/>
    <m/>
    <s v="00:03:17"/>
    <s v="15,35"/>
    <s v="7038"/>
    <m/>
    <s v="00:04:08"/>
    <m/>
    <m/>
    <m/>
    <m/>
    <m/>
    <m/>
    <m/>
    <m/>
    <m/>
    <m/>
    <m/>
    <m/>
    <m/>
    <m/>
    <m/>
    <m/>
    <m/>
    <n v="15.07"/>
    <n v="23888"/>
    <n v="23888"/>
    <x v="2"/>
    <n v="16"/>
    <x v="83"/>
    <n v="125"/>
    <n v="-71.45"/>
    <n v="153.55000000000001"/>
    <x v="85"/>
    <s v="FRANCISCA TORCHE - CL MAGNOLIA"/>
    <s v="EL MOLINO B"/>
    <s v="05:26:41"/>
  </r>
  <r>
    <x v="1"/>
    <x v="0"/>
    <n v="100"/>
    <x v="1"/>
    <x v="0"/>
    <s v="14"/>
    <x v="0"/>
    <s v=""/>
    <s v=""/>
    <s v="10072514"/>
    <s v="MAXI"/>
    <s v="WIMMER"/>
    <s v="106DX99"/>
    <x v="106"/>
    <m/>
    <s v=""/>
    <m/>
    <s v=""/>
    <s v="CHL"/>
    <s v=""/>
    <s v="15,55"/>
    <s v="9262"/>
    <m/>
    <s v="00:05:54"/>
    <s v="14,11"/>
    <s v="7654"/>
    <m/>
    <s v="00:04:26"/>
    <s v="15,49"/>
    <s v="6974"/>
    <m/>
    <s v="00:06:50"/>
    <m/>
    <m/>
    <m/>
    <m/>
    <m/>
    <m/>
    <m/>
    <m/>
    <m/>
    <m/>
    <m/>
    <m/>
    <m/>
    <m/>
    <m/>
    <m/>
    <m/>
    <n v="15.07"/>
    <n v="23890"/>
    <n v="23890"/>
    <x v="2"/>
    <n v="17"/>
    <x v="84"/>
    <n v="120"/>
    <n v="-71.483333333333334"/>
    <n v="148.51666666666665"/>
    <x v="24"/>
    <s v="MAXI WIMMER - HF BARII"/>
    <s v="EL MOLINO A"/>
    <s v="05:26:41"/>
  </r>
  <r>
    <x v="1"/>
    <x v="0"/>
    <n v="100"/>
    <x v="1"/>
    <x v="0"/>
    <s v="15"/>
    <x v="1"/>
    <s v=""/>
    <s v=""/>
    <s v="10086065"/>
    <s v="PAULA"/>
    <s v="LLORENS CLARK"/>
    <s v="106QM54"/>
    <x v="107"/>
    <m/>
    <s v=""/>
    <m/>
    <s v=""/>
    <s v="CHL"/>
    <s v=""/>
    <s v="19,2"/>
    <s v="7501"/>
    <m/>
    <s v="00:01:34"/>
    <s v="18,2"/>
    <s v="5933"/>
    <s v="FTQ GA"/>
    <s v="00:02:29"/>
    <m/>
    <m/>
    <m/>
    <m/>
    <m/>
    <m/>
    <m/>
    <m/>
    <m/>
    <m/>
    <m/>
    <m/>
    <m/>
    <m/>
    <m/>
    <m/>
    <m/>
    <m/>
    <m/>
    <m/>
    <m/>
    <n v="18.760000000000002"/>
    <n v="13434"/>
    <s v="NA"/>
    <x v="2"/>
    <s v="NA"/>
    <x v="9"/>
    <n v="0"/>
    <e v="#VALUE!"/>
    <n v="0"/>
    <x v="86"/>
    <s v="PAULA LLORENS CLARK - ML SAMIRA"/>
    <e v="#N/A"/>
    <s v="05:26:41"/>
  </r>
  <r>
    <x v="1"/>
    <x v="0"/>
    <n v="100"/>
    <x v="1"/>
    <x v="0"/>
    <s v="16"/>
    <x v="1"/>
    <s v=""/>
    <s v=""/>
    <s v="10181712"/>
    <s v="TRINIDAD"/>
    <s v="VALENZUELA FUENTES"/>
    <s v="107JZ68"/>
    <x v="108"/>
    <m/>
    <s v=""/>
    <m/>
    <s v=""/>
    <s v="CHL"/>
    <s v=""/>
    <s v="19,1"/>
    <s v="7539"/>
    <m/>
    <s v="00:02:08"/>
    <s v="18,27"/>
    <s v="5910"/>
    <s v="FTQ GA"/>
    <s v="00:02:40"/>
    <m/>
    <m/>
    <m/>
    <m/>
    <m/>
    <m/>
    <m/>
    <m/>
    <m/>
    <m/>
    <m/>
    <m/>
    <m/>
    <m/>
    <m/>
    <m/>
    <m/>
    <m/>
    <m/>
    <m/>
    <m/>
    <n v="18.739999999999998"/>
    <n v="13449"/>
    <s v="NA"/>
    <x v="2"/>
    <s v="NA"/>
    <x v="9"/>
    <n v="0"/>
    <e v="#VALUE!"/>
    <n v="0"/>
    <x v="87"/>
    <s v="TRINIDAD VALENZUELA FUENTES - HL KALIZI"/>
    <e v="#N/A"/>
    <s v="05:26:41"/>
  </r>
  <r>
    <x v="1"/>
    <x v="0"/>
    <n v="100"/>
    <x v="1"/>
    <x v="0"/>
    <s v="17"/>
    <x v="1"/>
    <s v=""/>
    <s v=""/>
    <s v="10105805"/>
    <s v="FRANCISCO "/>
    <s v="EGUIGUREN VALDÉS"/>
    <s v="107KA87"/>
    <x v="109"/>
    <m/>
    <s v=""/>
    <m/>
    <s v=""/>
    <s v="CHL"/>
    <s v=""/>
    <s v="16,88"/>
    <s v="8532"/>
    <m/>
    <s v="00:02:05"/>
    <s v="16,62"/>
    <s v="6499"/>
    <s v="FTQ GA"/>
    <s v="00:03:18"/>
    <m/>
    <m/>
    <m/>
    <m/>
    <m/>
    <m/>
    <m/>
    <m/>
    <m/>
    <m/>
    <m/>
    <m/>
    <m/>
    <m/>
    <m/>
    <m/>
    <m/>
    <m/>
    <m/>
    <m/>
    <m/>
    <n v="16.77"/>
    <n v="15031"/>
    <s v="NA"/>
    <x v="2"/>
    <s v="NA"/>
    <x v="9"/>
    <n v="0"/>
    <e v="#VALUE!"/>
    <n v="0"/>
    <x v="81"/>
    <s v="FRANCISCO  EGUIGUREN VALDÉS - ZAHIRA"/>
    <s v="EL QUILLAY"/>
    <s v="05:26:41"/>
  </r>
  <r>
    <x v="1"/>
    <x v="0"/>
    <n v="100"/>
    <x v="1"/>
    <x v="0"/>
    <s v="18"/>
    <x v="1"/>
    <s v=""/>
    <s v=""/>
    <s v="10017622"/>
    <s v="DANIEL"/>
    <s v="OLIVARES"/>
    <s v="107IZ56"/>
    <x v="56"/>
    <m/>
    <s v=""/>
    <m/>
    <s v=""/>
    <s v="COL"/>
    <s v=""/>
    <s v="15,23"/>
    <s v="9457"/>
    <m/>
    <s v="00:02:16"/>
    <s v="14,37"/>
    <s v="7518"/>
    <s v="FTQ GA"/>
    <s v="00:05:19"/>
    <m/>
    <m/>
    <m/>
    <m/>
    <m/>
    <m/>
    <m/>
    <m/>
    <m/>
    <m/>
    <m/>
    <m/>
    <m/>
    <m/>
    <m/>
    <m/>
    <m/>
    <m/>
    <m/>
    <m/>
    <m/>
    <n v="14.85"/>
    <n v="16975"/>
    <s v="NA"/>
    <x v="2"/>
    <s v="NA"/>
    <x v="9"/>
    <n v="0"/>
    <e v="#VALUE!"/>
    <n v="0"/>
    <x v="33"/>
    <s v="DANIEL OLIVARES - ADYRA DV"/>
    <e v="#N/A"/>
    <s v="05:26:41"/>
  </r>
  <r>
    <x v="1"/>
    <x v="0"/>
    <n v="100"/>
    <x v="1"/>
    <x v="0"/>
    <s v="19"/>
    <x v="1"/>
    <s v=""/>
    <s v=""/>
    <s v="10018240"/>
    <s v="DAVID"/>
    <s v="RAMIREZ FUENTES"/>
    <s v="107KB06"/>
    <x v="110"/>
    <m/>
    <s v=""/>
    <m/>
    <s v=""/>
    <s v="CHL"/>
    <s v=""/>
    <s v="18,84"/>
    <s v="7643"/>
    <s v="FTQ GA"/>
    <s v="00:04:02"/>
    <m/>
    <m/>
    <m/>
    <m/>
    <m/>
    <m/>
    <m/>
    <m/>
    <m/>
    <m/>
    <m/>
    <m/>
    <m/>
    <m/>
    <m/>
    <m/>
    <m/>
    <m/>
    <m/>
    <m/>
    <m/>
    <m/>
    <m/>
    <m/>
    <m/>
    <n v="18.84"/>
    <n v="7643"/>
    <s v="NA"/>
    <x v="2"/>
    <s v="NA"/>
    <x v="9"/>
    <n v="0"/>
    <e v="#VALUE!"/>
    <n v="0"/>
    <x v="20"/>
    <s v="DAVID RAMIREZ FUENTES - SI REPARO"/>
    <e v="#N/A"/>
    <s v="05:26:41"/>
  </r>
  <r>
    <x v="1"/>
    <x v="0"/>
    <n v="100"/>
    <x v="1"/>
    <x v="0"/>
    <s v="20"/>
    <x v="1"/>
    <s v=""/>
    <s v=""/>
    <s v="10063169"/>
    <s v="RAIMUNDO"/>
    <s v="UNDURRAGA MUJICA"/>
    <s v="107KA91"/>
    <x v="59"/>
    <m/>
    <s v=""/>
    <m/>
    <s v=""/>
    <s v="CHL"/>
    <s v=""/>
    <s v="16,21"/>
    <s v="8886"/>
    <s v="RET"/>
    <s v="00:01:24"/>
    <m/>
    <m/>
    <m/>
    <m/>
    <m/>
    <m/>
    <m/>
    <m/>
    <m/>
    <m/>
    <m/>
    <m/>
    <m/>
    <m/>
    <m/>
    <m/>
    <m/>
    <m/>
    <m/>
    <m/>
    <m/>
    <m/>
    <m/>
    <m/>
    <m/>
    <n v="16.21"/>
    <n v="8886"/>
    <s v="NA"/>
    <x v="2"/>
    <s v="NA"/>
    <x v="9"/>
    <n v="0"/>
    <e v="#VALUE!"/>
    <n v="0"/>
    <x v="53"/>
    <s v="RAIMUNDO UNDURRAGA MUJICA - KHALMA"/>
    <e v="#N/A"/>
    <s v="05:26:41"/>
  </r>
  <r>
    <x v="1"/>
    <x v="0"/>
    <n v="100"/>
    <x v="1"/>
    <x v="0"/>
    <s v="21"/>
    <x v="1"/>
    <s v=""/>
    <s v=""/>
    <s v="10161123"/>
    <s v="VICTOR IGNACIO"/>
    <s v="KEHR HERRERA"/>
    <s v="107KA90"/>
    <x v="111"/>
    <m/>
    <s v=""/>
    <m/>
    <s v=""/>
    <s v="CHL"/>
    <s v=""/>
    <s v=""/>
    <s v=""/>
    <s v="FTQ ME"/>
    <s v=""/>
    <m/>
    <m/>
    <m/>
    <m/>
    <m/>
    <m/>
    <m/>
    <m/>
    <m/>
    <m/>
    <m/>
    <m/>
    <m/>
    <m/>
    <m/>
    <m/>
    <m/>
    <m/>
    <m/>
    <m/>
    <m/>
    <m/>
    <m/>
    <m/>
    <m/>
    <m/>
    <m/>
    <s v="NA"/>
    <x v="2"/>
    <s v="NA"/>
    <x v="9"/>
    <n v="0"/>
    <e v="#VALUE!"/>
    <n v="0"/>
    <x v="13"/>
    <s v="VICTOR IGNACIO KEHR HERRERA - SI RETINTO"/>
    <e v="#N/A"/>
    <s v="05:26:41"/>
  </r>
  <r>
    <x v="1"/>
    <x v="0"/>
    <n v="100"/>
    <x v="1"/>
    <x v="1"/>
    <s v="1"/>
    <x v="0"/>
    <s v=""/>
    <s v=""/>
    <s v="10160530"/>
    <s v="VICENTE "/>
    <s v="LARRAIN ARJONA"/>
    <s v="107JA66"/>
    <x v="44"/>
    <m/>
    <s v=""/>
    <m/>
    <s v=""/>
    <s v="CHL"/>
    <s v=""/>
    <s v="16,32"/>
    <s v="8823"/>
    <m/>
    <s v="00:02:41"/>
    <s v="17,12"/>
    <s v="6310"/>
    <m/>
    <s v="00:03:11"/>
    <s v="19,73"/>
    <s v="5473"/>
    <m/>
    <s v="00:11:31"/>
    <m/>
    <m/>
    <m/>
    <m/>
    <m/>
    <m/>
    <m/>
    <m/>
    <m/>
    <m/>
    <m/>
    <m/>
    <m/>
    <m/>
    <m/>
    <m/>
    <m/>
    <n v="17.47"/>
    <n v="20606"/>
    <n v="20606"/>
    <x v="3"/>
    <n v="3"/>
    <x v="85"/>
    <n v="190"/>
    <n v="-16.75"/>
    <n v="273.25"/>
    <x v="14"/>
    <s v="VICENTE  LARRAIN ARJONA - TIA HAYDEE"/>
    <s v="EL QUILLAY"/>
    <s v="05:26:41"/>
  </r>
  <r>
    <x v="1"/>
    <x v="0"/>
    <n v="100"/>
    <x v="1"/>
    <x v="1"/>
    <s v="2"/>
    <x v="0"/>
    <s v=""/>
    <s v=""/>
    <m/>
    <s v="HELENA"/>
    <s v="CERPA PINOCHET"/>
    <s v="107KC20"/>
    <x v="112"/>
    <m/>
    <s v=""/>
    <m/>
    <s v=""/>
    <s v="CHL"/>
    <s v=""/>
    <s v="16,21"/>
    <s v="8881"/>
    <m/>
    <s v="00:03:32"/>
    <s v="16,93"/>
    <s v="6378"/>
    <m/>
    <s v="00:03:12"/>
    <s v="16,29"/>
    <s v="6630"/>
    <m/>
    <s v="00:10:36"/>
    <m/>
    <m/>
    <m/>
    <m/>
    <m/>
    <m/>
    <m/>
    <m/>
    <m/>
    <m/>
    <m/>
    <m/>
    <m/>
    <m/>
    <m/>
    <m/>
    <m/>
    <n v="16.45"/>
    <n v="21889"/>
    <n v="21889"/>
    <x v="3"/>
    <n v="8"/>
    <x v="86"/>
    <n v="165"/>
    <n v="-38.133333333333333"/>
    <n v="226.86666666666667"/>
    <x v="88"/>
    <s v="HELENA CERPA PINOCHET - HDM TRAUCO"/>
    <e v="#N/A"/>
    <s v="05:26:41"/>
  </r>
  <r>
    <x v="1"/>
    <x v="0"/>
    <n v="100"/>
    <x v="1"/>
    <x v="1"/>
    <s v="3"/>
    <x v="0"/>
    <s v=""/>
    <s v=""/>
    <s v="10222924"/>
    <s v="RAFAELA"/>
    <s v="CORTES"/>
    <s v="107AR39"/>
    <x v="51"/>
    <m/>
    <s v=""/>
    <m/>
    <s v=""/>
    <s v="CHL"/>
    <s v=""/>
    <s v="16,21"/>
    <s v="8885"/>
    <m/>
    <s v="00:03:41"/>
    <s v="17,08"/>
    <s v="6324"/>
    <m/>
    <s v="00:02:25"/>
    <s v="16,14"/>
    <s v="6692"/>
    <m/>
    <s v="00:05:32"/>
    <m/>
    <m/>
    <m/>
    <m/>
    <m/>
    <m/>
    <m/>
    <m/>
    <m/>
    <m/>
    <m/>
    <m/>
    <m/>
    <m/>
    <m/>
    <m/>
    <m/>
    <n v="16.440000000000001"/>
    <n v="21901"/>
    <n v="21901"/>
    <x v="3"/>
    <n v="9"/>
    <x v="87"/>
    <n v="160"/>
    <n v="-38.333333333333336"/>
    <n v="221.66666666666666"/>
    <x v="47"/>
    <s v="RAFAELA CORTES - ZINGARA"/>
    <s v="RINCONADA A"/>
    <s v="05:26:41"/>
  </r>
  <r>
    <x v="1"/>
    <x v="0"/>
    <n v="100"/>
    <x v="1"/>
    <x v="1"/>
    <s v="4"/>
    <x v="1"/>
    <s v=""/>
    <s v=""/>
    <s v="10172476"/>
    <s v="FLORENCIA"/>
    <s v="CARDONE ALMARZA"/>
    <s v="107IZ60"/>
    <x v="53"/>
    <m/>
    <s v=""/>
    <m/>
    <s v=""/>
    <s v="CHL"/>
    <s v=""/>
    <s v="16,51"/>
    <s v="8720"/>
    <m/>
    <s v="00:02:28"/>
    <s v="17,3"/>
    <s v="6243"/>
    <m/>
    <s v="00:04:35"/>
    <s v="19,13"/>
    <s v="5646"/>
    <s v="FTQ GA"/>
    <s v="00:15:31"/>
    <m/>
    <m/>
    <m/>
    <m/>
    <m/>
    <m/>
    <m/>
    <m/>
    <m/>
    <m/>
    <m/>
    <m/>
    <m/>
    <m/>
    <m/>
    <m/>
    <m/>
    <n v="17.47"/>
    <n v="20609"/>
    <s v="NA"/>
    <x v="3"/>
    <s v="NA"/>
    <x v="9"/>
    <n v="0"/>
    <e v="#VALUE!"/>
    <n v="0"/>
    <x v="19"/>
    <s v="FLORENCIA CARDONE ALMARZA - MUSKARI"/>
    <s v="COLCHAGUA"/>
    <s v="05:26:41"/>
  </r>
  <r>
    <x v="1"/>
    <x v="0"/>
    <n v="100"/>
    <x v="1"/>
    <x v="1"/>
    <s v="5"/>
    <x v="1"/>
    <s v=""/>
    <s v=""/>
    <s v="10141895"/>
    <s v="CRISTOBAL"/>
    <s v="LARRAIN ARJONA"/>
    <m/>
    <x v="46"/>
    <m/>
    <s v=""/>
    <m/>
    <s v=""/>
    <s v="CHL"/>
    <s v=""/>
    <s v="16,33"/>
    <s v="8818"/>
    <m/>
    <s v="00:02:38"/>
    <s v="16,92"/>
    <s v="6384"/>
    <s v="RET"/>
    <s v="00:04:22"/>
    <m/>
    <m/>
    <m/>
    <m/>
    <m/>
    <m/>
    <m/>
    <m/>
    <m/>
    <m/>
    <m/>
    <m/>
    <m/>
    <m/>
    <m/>
    <m/>
    <m/>
    <m/>
    <m/>
    <m/>
    <m/>
    <n v="16.579999999999998"/>
    <n v="15202"/>
    <s v="NA"/>
    <x v="3"/>
    <s v="NA"/>
    <x v="9"/>
    <n v="0"/>
    <e v="#VALUE!"/>
    <n v="0"/>
    <x v="12"/>
    <s v="CRISTOBAL LARRAIN ARJONA - PUNTA DEL VIENTO MUSHALI"/>
    <s v="EL QUILLAY"/>
    <s v="05:26:41"/>
  </r>
  <r>
    <x v="1"/>
    <x v="0"/>
    <n v="100"/>
    <x v="1"/>
    <x v="1"/>
    <s v="6"/>
    <x v="1"/>
    <s v=""/>
    <s v=""/>
    <s v="10172600"/>
    <s v="JESUS Maximiliano"/>
    <s v="CERPA VERA"/>
    <s v="106KU10"/>
    <x v="55"/>
    <m/>
    <s v=""/>
    <m/>
    <s v=""/>
    <s v="CHL"/>
    <s v=""/>
    <s v="16,35"/>
    <s v="8808"/>
    <s v="FTQ GA"/>
    <s v="00:02:18"/>
    <m/>
    <m/>
    <m/>
    <m/>
    <m/>
    <m/>
    <m/>
    <m/>
    <m/>
    <m/>
    <m/>
    <m/>
    <m/>
    <m/>
    <m/>
    <m/>
    <m/>
    <m/>
    <m/>
    <m/>
    <m/>
    <m/>
    <m/>
    <m/>
    <m/>
    <n v="16.350000000000001"/>
    <n v="8808"/>
    <s v="NA"/>
    <x v="3"/>
    <s v="NA"/>
    <x v="9"/>
    <n v="0"/>
    <e v="#VALUE!"/>
    <n v="0"/>
    <x v="16"/>
    <s v="JESUS MAXIMILIANO CERPA VERA - DESPERADO"/>
    <e v="#N/A"/>
    <s v="05:26:41"/>
  </r>
  <r>
    <x v="1"/>
    <x v="0"/>
    <n v="100"/>
    <x v="1"/>
    <x v="1"/>
    <s v="7"/>
    <x v="1"/>
    <s v=""/>
    <s v=""/>
    <s v="10203380"/>
    <s v="CRISTOBAL JESUS"/>
    <s v="ROJAS SANCHEZ"/>
    <s v="107KD33"/>
    <x v="113"/>
    <m/>
    <s v=""/>
    <m/>
    <s v=""/>
    <s v="CHL"/>
    <s v=""/>
    <s v="16,16"/>
    <s v="8913"/>
    <s v="FTQ GA+ME"/>
    <s v="00:04:07"/>
    <m/>
    <m/>
    <m/>
    <m/>
    <m/>
    <m/>
    <m/>
    <m/>
    <m/>
    <m/>
    <m/>
    <m/>
    <m/>
    <m/>
    <m/>
    <m/>
    <m/>
    <m/>
    <m/>
    <m/>
    <m/>
    <m/>
    <m/>
    <m/>
    <m/>
    <n v="16.16"/>
    <n v="8913"/>
    <s v="NA"/>
    <x v="3"/>
    <s v="NA"/>
    <x v="9"/>
    <n v="0"/>
    <e v="#VALUE!"/>
    <n v="0"/>
    <x v="17"/>
    <s v="CRISTOBAL JESUS ROJAS SANCHEZ - HURACAN"/>
    <s v="RINCONADA A"/>
    <s v="05:26:41"/>
  </r>
  <r>
    <x v="1"/>
    <x v="1"/>
    <n v="80"/>
    <x v="2"/>
    <x v="0"/>
    <s v="1"/>
    <x v="0"/>
    <s v=""/>
    <s v=""/>
    <m/>
    <s v="ANDRES"/>
    <s v="GATICA JOLFRE"/>
    <m/>
    <x v="114"/>
    <m/>
    <s v=""/>
    <m/>
    <s v=""/>
    <s v="CHL"/>
    <s v=""/>
    <s v="09:30:00"/>
    <s v="11:10:19"/>
    <s v="11:14:30"/>
    <s v="17,22"/>
    <s v="17,94"/>
    <s v="6270"/>
    <m/>
    <s v="11:44:30"/>
    <s v="13:18:56"/>
    <s v="13:22:44"/>
    <s v="18,32"/>
    <s v="19,06"/>
    <s v="5894"/>
    <m/>
    <s v="14:02:44"/>
    <s v="15:20:31"/>
    <s v="15:24:30"/>
    <s v="15,43"/>
    <s v="15,43"/>
    <s v="4667"/>
    <m/>
    <m/>
    <m/>
    <m/>
    <m/>
    <m/>
    <m/>
    <m/>
    <m/>
    <n v="17.61"/>
    <n v="16831"/>
    <n v="16831"/>
    <x v="4"/>
    <n v="1"/>
    <x v="88"/>
    <n v="200"/>
    <n v="0"/>
    <n v="280"/>
    <x v="89"/>
    <s v="ANDRES GATICA JOLFRE - FLOR ARABIAN"/>
    <s v="EL MOLINO A"/>
    <s v="04:40:31"/>
  </r>
  <r>
    <x v="1"/>
    <x v="1"/>
    <n v="80"/>
    <x v="2"/>
    <x v="0"/>
    <s v="2"/>
    <x v="0"/>
    <s v=""/>
    <s v=""/>
    <s v="10139724"/>
    <s v="ORLANDO"/>
    <s v="VILLALOBOS"/>
    <m/>
    <x v="115"/>
    <m/>
    <s v=""/>
    <m/>
    <s v=""/>
    <s v="CHL"/>
    <s v=""/>
    <s v="09:30:00"/>
    <s v="11:10:23"/>
    <s v="11:14:09"/>
    <s v="17,28"/>
    <s v="17,93"/>
    <s v="6249"/>
    <m/>
    <s v="11:44:09"/>
    <s v="13:26:29"/>
    <s v="13:34:26"/>
    <s v="16,32"/>
    <s v="17,59"/>
    <s v="6617"/>
    <m/>
    <s v="14:14:26"/>
    <s v="15:32:11"/>
    <s v="15:37:39"/>
    <s v="15,43"/>
    <s v="15,43"/>
    <s v="4665"/>
    <m/>
    <m/>
    <m/>
    <m/>
    <m/>
    <m/>
    <m/>
    <m/>
    <m/>
    <n v="17.11"/>
    <n v="17531"/>
    <n v="17531"/>
    <x v="4"/>
    <n v="2"/>
    <x v="89"/>
    <n v="195"/>
    <n v="-11.666666666666666"/>
    <n v="263.33333333333331"/>
    <x v="25"/>
    <s v="ORLANDO VILLALOBOS - RB USHIA"/>
    <s v="EL MOLINO A"/>
    <s v="04:40:31"/>
  </r>
  <r>
    <x v="1"/>
    <x v="1"/>
    <n v="80"/>
    <x v="2"/>
    <x v="0"/>
    <s v="3"/>
    <x v="0"/>
    <s v=""/>
    <s v=""/>
    <s v="10066737"/>
    <s v="FRANCISCO"/>
    <s v="BOETSCH VICUÑA"/>
    <m/>
    <x v="116"/>
    <m/>
    <s v=""/>
    <m/>
    <s v=""/>
    <s v="CHL"/>
    <s v=""/>
    <s v="09:30:00"/>
    <s v="11:10:12"/>
    <s v="11:16:53"/>
    <s v="16,84"/>
    <s v="17,96"/>
    <s v="6413"/>
    <m/>
    <s v="11:46:53"/>
    <s v="13:26:32"/>
    <s v="13:37:22"/>
    <s v="16,29"/>
    <s v="18,06"/>
    <s v="6629"/>
    <m/>
    <s v="14:17:22"/>
    <s v="15:32:14"/>
    <s v="15:38:39"/>
    <s v="16,03"/>
    <s v="16,03"/>
    <s v="4492"/>
    <m/>
    <m/>
    <m/>
    <m/>
    <m/>
    <m/>
    <m/>
    <m/>
    <m/>
    <n v="17.47"/>
    <n v="17534"/>
    <n v="17534"/>
    <x v="4"/>
    <n v="3"/>
    <x v="90"/>
    <n v="190"/>
    <n v="-11.716666666666667"/>
    <n v="258.28333333333336"/>
    <x v="90"/>
    <s v="FRANCISCO BOETSCH VICUÑA - ANGKOR"/>
    <e v="#N/A"/>
    <s v="04:40:31"/>
  </r>
  <r>
    <x v="1"/>
    <x v="1"/>
    <n v="80"/>
    <x v="2"/>
    <x v="0"/>
    <s v="4"/>
    <x v="1"/>
    <s v=""/>
    <s v=""/>
    <m/>
    <s v="JOSE  ELIAS "/>
    <s v="RISHMAWI"/>
    <m/>
    <x v="65"/>
    <m/>
    <s v=""/>
    <m/>
    <s v=""/>
    <s v="CHL"/>
    <s v=""/>
    <s v="09:30:00"/>
    <s v="11:10:26"/>
    <s v="11:17:17"/>
    <s v="16,78"/>
    <s v="17,92"/>
    <s v="6437"/>
    <m/>
    <s v="11:47:17"/>
    <s v="13:26:34"/>
    <s v="13:35:16"/>
    <s v="16,67"/>
    <s v="18,13"/>
    <s v="6479"/>
    <m/>
    <s v="14:15:16"/>
    <s v=""/>
    <s v=""/>
    <s v=""/>
    <s v=""/>
    <s v=""/>
    <s v="FTQ GA"/>
    <m/>
    <m/>
    <m/>
    <m/>
    <m/>
    <m/>
    <m/>
    <m/>
    <n v="18.03"/>
    <n v="12916"/>
    <s v="NA"/>
    <x v="4"/>
    <s v="NA"/>
    <x v="9"/>
    <n v="0"/>
    <e v="#VALUE!"/>
    <n v="0"/>
    <x v="59"/>
    <s v="JOSE  ELIAS  RISHMAWI - BAKUR"/>
    <s v="EL QUILLAY"/>
    <s v="04:40:31"/>
  </r>
  <r>
    <x v="1"/>
    <x v="1"/>
    <n v="80"/>
    <x v="2"/>
    <x v="0"/>
    <m/>
    <x v="0"/>
    <m/>
    <m/>
    <m/>
    <s v="JOSE PEDRO"/>
    <s v="VARELA ALFONSO"/>
    <m/>
    <x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69"/>
    <n v="18969"/>
    <x v="4"/>
    <n v="5"/>
    <x v="91"/>
    <n v="180"/>
    <n v="-35.633333333333333"/>
    <n v="224.36666666666667"/>
    <x v="8"/>
    <s v="JOSE PEDRO VARELA ALFONSO - EL MAITEN FADEEL"/>
    <s v="EL MOLINO A"/>
    <s v="04:40:31"/>
  </r>
  <r>
    <x v="1"/>
    <x v="1"/>
    <n v="80"/>
    <x v="2"/>
    <x v="0"/>
    <m/>
    <x v="1"/>
    <m/>
    <m/>
    <m/>
    <s v="NELSON"/>
    <s v="CID ARRAYA"/>
    <m/>
    <x v="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A"/>
    <x v="4"/>
    <s v="NA"/>
    <x v="9"/>
    <n v="0"/>
    <e v="#VALUE!"/>
    <n v="0"/>
    <x v="91"/>
    <s v="NELSON CID ARRAYA - ALI"/>
    <e v="#N/A"/>
    <s v="04:40:31"/>
  </r>
  <r>
    <x v="1"/>
    <x v="1"/>
    <n v="80"/>
    <x v="2"/>
    <x v="1"/>
    <s v="1"/>
    <x v="0"/>
    <s v=""/>
    <s v=""/>
    <m/>
    <s v="INES "/>
    <s v="ALAMOS"/>
    <s v="106FJ84"/>
    <x v="119"/>
    <m/>
    <s v=""/>
    <m/>
    <s v=""/>
    <s v="CHL"/>
    <s v=""/>
    <s v="10:00:00"/>
    <s v="11:39:01"/>
    <s v="11:43:13"/>
    <s v="17,44"/>
    <s v="18,18"/>
    <s v="6193"/>
    <m/>
    <s v="12:13:13"/>
    <s v="14:01:55"/>
    <s v="14:08:04"/>
    <s v="15,67"/>
    <s v="16,56"/>
    <s v="6891"/>
    <m/>
    <s v="14:48:04"/>
    <s v="16:03:46"/>
    <s v="16:08:58"/>
    <s v="15,85"/>
    <s v="15,85"/>
    <s v="4542"/>
    <m/>
    <m/>
    <m/>
    <m/>
    <m/>
    <m/>
    <m/>
    <m/>
    <m/>
    <n v="16.940000000000001"/>
    <n v="17626"/>
    <n v="17626"/>
    <x v="5"/>
    <n v="4"/>
    <x v="92"/>
    <n v="185"/>
    <n v="-13.25"/>
    <n v="251.75"/>
    <x v="62"/>
    <s v="INES  ALAMOS - AO PATRIARCA"/>
    <e v="#N/A"/>
    <s v="04:40:31"/>
  </r>
  <r>
    <x v="1"/>
    <x v="1"/>
    <n v="80"/>
    <x v="2"/>
    <x v="1"/>
    <s v="2"/>
    <x v="0"/>
    <s v=""/>
    <s v=""/>
    <m/>
    <s v="ANGEL"/>
    <s v="CASTILLO"/>
    <m/>
    <x v="120"/>
    <m/>
    <s v=""/>
    <m/>
    <s v=""/>
    <s v="CHL"/>
    <s v=""/>
    <s v="10:00:00"/>
    <s v="11:39:04"/>
    <s v="11:45:42"/>
    <s v="17,03"/>
    <s v="18,17"/>
    <s v="6343"/>
    <m/>
    <s v="12:15:42"/>
    <s v="14:04:00"/>
    <s v="14:11:22"/>
    <s v="15,56"/>
    <s v="16,62"/>
    <s v="6940"/>
    <m/>
    <s v="14:51:22"/>
    <s v="16:28:27"/>
    <s v="16:35:57"/>
    <s v="12,36"/>
    <s v="12,36"/>
    <s v="5825"/>
    <m/>
    <m/>
    <m/>
    <m/>
    <m/>
    <m/>
    <m/>
    <m/>
    <m/>
    <n v="15.77"/>
    <n v="19108"/>
    <n v="19108"/>
    <x v="5"/>
    <n v="6"/>
    <x v="93"/>
    <n v="175"/>
    <n v="-37.950000000000003"/>
    <n v="217.05"/>
    <x v="92"/>
    <s v="ANGEL CASTILLO - CHIRIPAZO"/>
    <s v="RINCONADA B"/>
    <s v="04:40:31"/>
  </r>
  <r>
    <x v="1"/>
    <x v="1"/>
    <n v="80"/>
    <x v="2"/>
    <x v="1"/>
    <s v="3"/>
    <x v="1"/>
    <s v=""/>
    <s v=""/>
    <s v="10247116"/>
    <s v="PIA"/>
    <s v="SANCHEZ"/>
    <m/>
    <x v="121"/>
    <m/>
    <s v=""/>
    <m/>
    <s v=""/>
    <s v="CHL"/>
    <s v=""/>
    <s v="10:00:00"/>
    <s v="11:56:53"/>
    <s v="11:58:24"/>
    <s v="15,2"/>
    <s v="15,4"/>
    <s v="7105"/>
    <m/>
    <s v="12:28:24"/>
    <s v="14:22:19"/>
    <s v="14:23:58"/>
    <s v="15,58"/>
    <s v="15,8"/>
    <s v="6934"/>
    <m/>
    <s v="15:03:58"/>
    <s v="16:07:44"/>
    <s v="16:10:43"/>
    <s v="18,82"/>
    <s v="18,82"/>
    <s v="3826"/>
    <s v="FNR"/>
    <m/>
    <m/>
    <m/>
    <m/>
    <m/>
    <m/>
    <m/>
    <m/>
    <n v="16.3"/>
    <n v="17865"/>
    <s v="NA"/>
    <x v="5"/>
    <s v="NA"/>
    <x v="9"/>
    <n v="0"/>
    <e v="#VALUE!"/>
    <n v="0"/>
    <x v="50"/>
    <s v="PIA SANCHEZ - HF LC GHALIB"/>
    <e v="#N/A"/>
    <s v="04:40:31"/>
  </r>
  <r>
    <x v="1"/>
    <x v="1"/>
    <n v="80"/>
    <x v="2"/>
    <x v="1"/>
    <s v="4"/>
    <x v="1"/>
    <s v=""/>
    <s v=""/>
    <s v="10247115"/>
    <s v="FERNANDA"/>
    <s v="TORRES HORTA"/>
    <m/>
    <x v="122"/>
    <m/>
    <s v=""/>
    <m/>
    <s v=""/>
    <s v="CHL"/>
    <s v=""/>
    <s v="10:00:00"/>
    <s v="11:56:50"/>
    <s v="11:58:21"/>
    <s v="15,21"/>
    <s v="15,41"/>
    <s v="7101"/>
    <m/>
    <s v="12:28:21"/>
    <s v="14:22:16"/>
    <s v="14:24:50"/>
    <s v="15,45"/>
    <s v="15,8"/>
    <s v="6989"/>
    <m/>
    <s v="15:04:50"/>
    <s v="16:07:47"/>
    <s v="16:11:10"/>
    <s v="19,06"/>
    <s v="19,06"/>
    <s v="3777"/>
    <s v="FNR"/>
    <m/>
    <m/>
    <m/>
    <m/>
    <m/>
    <m/>
    <m/>
    <m/>
    <n v="16.34"/>
    <n v="17868"/>
    <s v="NA"/>
    <x v="5"/>
    <s v="NA"/>
    <x v="9"/>
    <n v="0"/>
    <e v="#VALUE!"/>
    <n v="0"/>
    <x v="38"/>
    <s v="FERNANDA TORRES HORTA - TOBA CARISSA"/>
    <e v="#N/A"/>
    <s v="04:40:31"/>
  </r>
  <r>
    <x v="1"/>
    <x v="1"/>
    <n v="40"/>
    <x v="3"/>
    <x v="0"/>
    <s v="1"/>
    <x v="0"/>
    <s v=""/>
    <s v=""/>
    <m/>
    <s v="JUAN PABLO "/>
    <s v="THOMSEN"/>
    <m/>
    <x v="85"/>
    <m/>
    <s v=""/>
    <m/>
    <s v=""/>
    <s v="CHL"/>
    <s v=""/>
    <s v="11:00:00"/>
    <s v="12:01:48"/>
    <s v="12:09:23"/>
    <s v="17,29"/>
    <s v="19,42"/>
    <s v="4164"/>
    <m/>
    <s v="12:49:23"/>
    <s v="13:47:11"/>
    <s v="13:52:58"/>
    <s v="18,87"/>
    <s v="20,76"/>
    <s v="3815"/>
    <m/>
    <m/>
    <m/>
    <m/>
    <m/>
    <m/>
    <m/>
    <m/>
    <m/>
    <m/>
    <m/>
    <m/>
    <m/>
    <m/>
    <m/>
    <m/>
    <n v="20.07"/>
    <n v="7979"/>
    <n v="7979"/>
    <x v="6"/>
    <n v="1"/>
    <x v="94"/>
    <n v="200"/>
    <n v="0"/>
    <n v="240"/>
    <x v="76"/>
    <s v="JUAN PABLO  THOMSEN - CORAJE"/>
    <e v="#N/A"/>
    <s v="02:12:59"/>
  </r>
  <r>
    <x v="1"/>
    <x v="1"/>
    <n v="40"/>
    <x v="3"/>
    <x v="0"/>
    <s v="2"/>
    <x v="0"/>
    <s v=""/>
    <s v=""/>
    <m/>
    <s v="MATIAS"/>
    <s v="ALONSO ASCUI"/>
    <m/>
    <x v="123"/>
    <m/>
    <s v=""/>
    <m/>
    <s v=""/>
    <s v="CHL"/>
    <s v=""/>
    <s v="11:00:00"/>
    <s v="12:01:45"/>
    <s v="12:06:24"/>
    <s v="18,07"/>
    <s v="19,43"/>
    <s v="3985"/>
    <m/>
    <s v="12:46:24"/>
    <s v="13:47:18"/>
    <s v="13:53:12"/>
    <s v="17,97"/>
    <s v="19,7"/>
    <s v="4008"/>
    <m/>
    <m/>
    <m/>
    <m/>
    <m/>
    <m/>
    <m/>
    <m/>
    <m/>
    <m/>
    <m/>
    <m/>
    <m/>
    <m/>
    <m/>
    <m/>
    <n v="19.57"/>
    <n v="7992"/>
    <n v="7992"/>
    <x v="6"/>
    <n v="2"/>
    <x v="95"/>
    <n v="195"/>
    <n v="-0.21666666666666667"/>
    <n v="234.78333333333333"/>
    <x v="93"/>
    <s v="MATIAS ALONSO ASCUI - PILILO"/>
    <e v="#N/A"/>
    <s v="02:12:59"/>
  </r>
  <r>
    <x v="1"/>
    <x v="1"/>
    <n v="40"/>
    <x v="3"/>
    <x v="0"/>
    <s v="3"/>
    <x v="0"/>
    <s v=""/>
    <s v=""/>
    <m/>
    <s v="ERNESTO "/>
    <s v="DE LA FUENTE FUENZALIDA"/>
    <m/>
    <x v="124"/>
    <m/>
    <s v=""/>
    <m/>
    <s v=""/>
    <s v="CHL"/>
    <s v=""/>
    <s v="11:00:00"/>
    <s v="12:01:54"/>
    <s v="12:09:28"/>
    <s v="17,27"/>
    <s v="19,38"/>
    <s v="4168"/>
    <m/>
    <s v="12:49:28"/>
    <s v="13:47:09"/>
    <s v="13:56:29"/>
    <s v="17,91"/>
    <s v="20,8"/>
    <s v="4021"/>
    <m/>
    <m/>
    <m/>
    <m/>
    <m/>
    <m/>
    <m/>
    <m/>
    <m/>
    <m/>
    <m/>
    <m/>
    <m/>
    <m/>
    <m/>
    <m/>
    <n v="20.07"/>
    <n v="8189"/>
    <n v="8189"/>
    <x v="6"/>
    <n v="3"/>
    <x v="96"/>
    <n v="190"/>
    <n v="-3.5"/>
    <n v="226.5"/>
    <x v="94"/>
    <s v="ERNESTO  DE LA FUENTE FUENZALIDA - LUCY"/>
    <e v="#N/A"/>
    <s v="02:12:59"/>
  </r>
  <r>
    <x v="1"/>
    <x v="1"/>
    <n v="40"/>
    <x v="3"/>
    <x v="0"/>
    <s v="4"/>
    <x v="0"/>
    <s v=""/>
    <s v=""/>
    <s v="10118391"/>
    <s v="CARLOS "/>
    <s v="SILVA ESCOBAR"/>
    <m/>
    <x v="125"/>
    <m/>
    <s v=""/>
    <m/>
    <s v=""/>
    <s v="CHL"/>
    <s v=""/>
    <s v="11:00:00"/>
    <s v="12:01:56"/>
    <s v="12:12:28"/>
    <s v="16,56"/>
    <s v="19,37"/>
    <s v="4348"/>
    <m/>
    <s v="12:52:28"/>
    <s v="14:04:09"/>
    <s v="14:12:06"/>
    <s v="15,07"/>
    <s v="16,74"/>
    <s v="4778"/>
    <m/>
    <m/>
    <m/>
    <m/>
    <m/>
    <m/>
    <m/>
    <m/>
    <m/>
    <m/>
    <m/>
    <m/>
    <m/>
    <m/>
    <m/>
    <m/>
    <n v="17.96"/>
    <n v="9127"/>
    <n v="9127"/>
    <x v="6"/>
    <n v="4"/>
    <x v="97"/>
    <n v="185"/>
    <n v="-19.133333333333333"/>
    <n v="205.86666666666667"/>
    <x v="95"/>
    <s v="CARLOS  SILVA ESCOBAR - BABAKOOL"/>
    <s v="TOBA B"/>
    <s v="02:12:59"/>
  </r>
  <r>
    <x v="1"/>
    <x v="1"/>
    <n v="40"/>
    <x v="3"/>
    <x v="0"/>
    <s v="5"/>
    <x v="0"/>
    <s v=""/>
    <s v=""/>
    <m/>
    <s v="SERGIO"/>
    <s v="ULLOA C"/>
    <m/>
    <x v="126"/>
    <m/>
    <s v=""/>
    <m/>
    <s v=""/>
    <s v="CHL"/>
    <s v=""/>
    <s v="11:00:00"/>
    <s v="11:57:35"/>
    <s v="12:02:38"/>
    <s v="19,16"/>
    <s v="20,84"/>
    <s v="3758"/>
    <m/>
    <s v="12:42:38"/>
    <s v="14:07:37"/>
    <s v="14:14:19"/>
    <s v="13,09"/>
    <s v="14,12"/>
    <s v="5501"/>
    <m/>
    <m/>
    <m/>
    <m/>
    <m/>
    <m/>
    <m/>
    <m/>
    <m/>
    <m/>
    <m/>
    <m/>
    <m/>
    <m/>
    <m/>
    <m/>
    <n v="16.829999999999998"/>
    <n v="9259"/>
    <n v="9259"/>
    <x v="6"/>
    <n v="5"/>
    <x v="98"/>
    <n v="180"/>
    <n v="-21.333333333333332"/>
    <n v="198.66666666666666"/>
    <x v="65"/>
    <s v="SERGIO ULLOA C - CL MAXIMUS"/>
    <s v="EL MOLINO A"/>
    <s v="02:12:59"/>
  </r>
  <r>
    <x v="1"/>
    <x v="1"/>
    <n v="40"/>
    <x v="3"/>
    <x v="0"/>
    <s v="6"/>
    <x v="0"/>
    <s v=""/>
    <s v=""/>
    <s v="10138423"/>
    <s v="JOSE PEDRO"/>
    <s v="VARELA ALFONSO"/>
    <m/>
    <x v="127"/>
    <m/>
    <s v=""/>
    <m/>
    <s v=""/>
    <s v="CHL"/>
    <s v=""/>
    <s v="11:00:00"/>
    <s v="12:19:48"/>
    <s v="12:22:13"/>
    <s v="14,6"/>
    <s v="15,04"/>
    <s v="4933"/>
    <m/>
    <s v="13:02:13"/>
    <s v="14:20:13"/>
    <s v="14:22:59"/>
    <s v="14,86"/>
    <s v="15,38"/>
    <s v="4846"/>
    <m/>
    <m/>
    <m/>
    <m/>
    <m/>
    <m/>
    <m/>
    <m/>
    <m/>
    <m/>
    <m/>
    <m/>
    <m/>
    <m/>
    <m/>
    <m/>
    <n v="15.21"/>
    <n v="9779"/>
    <n v="9779"/>
    <x v="6"/>
    <n v="7"/>
    <x v="99"/>
    <n v="170"/>
    <n v="-30"/>
    <n v="180"/>
    <x v="8"/>
    <s v="JOSE PEDRO VARELA ALFONSO - EL MAITEN DABIR"/>
    <s v="EL MOLINO A"/>
    <s v="02:12:59"/>
  </r>
  <r>
    <x v="1"/>
    <x v="1"/>
    <n v="40"/>
    <x v="3"/>
    <x v="0"/>
    <s v="7"/>
    <x v="0"/>
    <s v=""/>
    <s v=""/>
    <m/>
    <s v="VICENTE"/>
    <s v="PARRA QUINTEROS"/>
    <m/>
    <x v="128"/>
    <m/>
    <s v=""/>
    <m/>
    <s v=""/>
    <s v="CHL"/>
    <s v=""/>
    <s v="11:00:00"/>
    <s v="12:25:24"/>
    <s v="12:33:28"/>
    <s v="12,84"/>
    <s v="14,05"/>
    <s v="5609"/>
    <m/>
    <s v="13:13:28"/>
    <s v="14:28:40"/>
    <s v="14:37:34"/>
    <s v="14,27"/>
    <s v="15,96"/>
    <s v="5046"/>
    <m/>
    <m/>
    <m/>
    <m/>
    <m/>
    <m/>
    <m/>
    <m/>
    <m/>
    <m/>
    <m/>
    <m/>
    <m/>
    <m/>
    <m/>
    <m/>
    <n v="14.94"/>
    <n v="10654"/>
    <n v="10654"/>
    <x v="6"/>
    <n v="17"/>
    <x v="100"/>
    <n v="120"/>
    <n v="-44.583333333333336"/>
    <n v="115.41666666666666"/>
    <x v="96"/>
    <s v="VICENTE PARRA QUINTEROS - PERFECTIVA"/>
    <e v="#N/A"/>
    <s v="02:12:59"/>
  </r>
  <r>
    <x v="1"/>
    <x v="1"/>
    <n v="40"/>
    <x v="3"/>
    <x v="0"/>
    <s v="8"/>
    <x v="0"/>
    <s v=""/>
    <s v=""/>
    <m/>
    <s v="RUBEN"/>
    <s v="PARRA"/>
    <m/>
    <x v="81"/>
    <m/>
    <s v=""/>
    <m/>
    <s v=""/>
    <s v="CHL"/>
    <s v=""/>
    <s v="11:00:00"/>
    <s v="12:25:21"/>
    <s v="12:30:48"/>
    <s v="13,22"/>
    <s v="14,06"/>
    <s v="5448"/>
    <m/>
    <s v="13:10:48"/>
    <s v="14:32:07"/>
    <s v="14:37:43"/>
    <s v="13,81"/>
    <s v="14,76"/>
    <s v="5215"/>
    <m/>
    <m/>
    <m/>
    <m/>
    <m/>
    <m/>
    <m/>
    <m/>
    <m/>
    <m/>
    <m/>
    <m/>
    <m/>
    <m/>
    <m/>
    <m/>
    <n v="14.4"/>
    <n v="10663"/>
    <n v="10663"/>
    <x v="6"/>
    <n v="19"/>
    <x v="101"/>
    <n v="110"/>
    <n v="-44.733333333333334"/>
    <n v="105.26666666666667"/>
    <x v="97"/>
    <s v="RUBEN PARRA - ALCAZAR BOLCHEVIQUE"/>
    <e v="#N/A"/>
    <s v="02:12:59"/>
  </r>
  <r>
    <x v="1"/>
    <x v="1"/>
    <n v="40"/>
    <x v="3"/>
    <x v="0"/>
    <s v="9"/>
    <x v="0"/>
    <s v=""/>
    <s v=""/>
    <m/>
    <s v="RAFAEL "/>
    <s v="CARRERE"/>
    <m/>
    <x v="129"/>
    <m/>
    <s v=""/>
    <m/>
    <s v=""/>
    <s v="CHL"/>
    <s v=""/>
    <s v="11:00:00"/>
    <s v="12:48:29"/>
    <s v="12:58:02"/>
    <s v="10,17"/>
    <s v="11,06"/>
    <s v="7082"/>
    <m/>
    <s v="13:38:02"/>
    <s v="15:02:42"/>
    <s v="15:08:27"/>
    <s v="13,27"/>
    <s v="14,17"/>
    <s v="5426"/>
    <m/>
    <m/>
    <m/>
    <m/>
    <m/>
    <m/>
    <m/>
    <m/>
    <m/>
    <m/>
    <m/>
    <m/>
    <m/>
    <m/>
    <m/>
    <m/>
    <n v="12.43"/>
    <n v="12508"/>
    <n v="12508"/>
    <x v="6"/>
    <n v="20"/>
    <x v="102"/>
    <n v="105"/>
    <n v="-75.483333333333334"/>
    <n v="69.516666666666666"/>
    <x v="98"/>
    <s v="RAFAEL  CARRERE - MARY TRINI"/>
    <e v="#N/A"/>
    <s v="02:12:59"/>
  </r>
  <r>
    <x v="1"/>
    <x v="1"/>
    <n v="40"/>
    <x v="3"/>
    <x v="0"/>
    <s v="10"/>
    <x v="0"/>
    <s v=""/>
    <s v=""/>
    <s v="10085801"/>
    <s v="CATALINA"/>
    <s v="ORTUZAR ORPHANOPOULOS"/>
    <m/>
    <x v="130"/>
    <m/>
    <s v=""/>
    <m/>
    <s v=""/>
    <s v="CHL"/>
    <s v=""/>
    <s v="11:00:00"/>
    <s v="12:47:16"/>
    <s v="12:55:46"/>
    <s v="10,37"/>
    <s v="11,19"/>
    <s v="6946"/>
    <m/>
    <s v="13:35:46"/>
    <s v="15:19:42"/>
    <s v="15:22:53"/>
    <s v="11,2"/>
    <s v="11,55"/>
    <s v="6428"/>
    <m/>
    <m/>
    <m/>
    <m/>
    <m/>
    <m/>
    <m/>
    <m/>
    <m/>
    <m/>
    <m/>
    <m/>
    <m/>
    <m/>
    <m/>
    <m/>
    <n v="11.36"/>
    <n v="13374"/>
    <n v="13374"/>
    <x v="6"/>
    <n v="21"/>
    <x v="103"/>
    <n v="100"/>
    <n v="-89.916666666666671"/>
    <n v="50.083333333333329"/>
    <x v="4"/>
    <s v="CATALINA ORTUZAR ORPHANOPOULOS - MC CHAMULLO"/>
    <e v="#N/A"/>
    <s v="02:12:59"/>
  </r>
  <r>
    <x v="1"/>
    <x v="1"/>
    <n v="40"/>
    <x v="3"/>
    <x v="0"/>
    <s v="11"/>
    <x v="0"/>
    <s v=""/>
    <s v=""/>
    <m/>
    <s v="NELSON"/>
    <s v="CID ARRAYA"/>
    <m/>
    <x v="131"/>
    <m/>
    <s v=""/>
    <m/>
    <s v=""/>
    <s v="CHL"/>
    <s v=""/>
    <s v="11:00:00"/>
    <s v="12:47:08"/>
    <s v="12:54:36"/>
    <s v="10,47"/>
    <s v="11,2"/>
    <s v="6877"/>
    <m/>
    <s v="13:34:36"/>
    <s v="15:19:33"/>
    <s v="15:25:57"/>
    <s v="10,78"/>
    <s v="11,43"/>
    <s v="6681"/>
    <m/>
    <m/>
    <m/>
    <m/>
    <m/>
    <m/>
    <m/>
    <m/>
    <m/>
    <m/>
    <m/>
    <m/>
    <m/>
    <m/>
    <m/>
    <m/>
    <n v="11.32"/>
    <n v="13558"/>
    <n v="13558"/>
    <x v="6"/>
    <n v="22"/>
    <x v="104"/>
    <n v="95"/>
    <n v="-92.983333333333334"/>
    <n v="42.016666666666666"/>
    <x v="91"/>
    <s v="NELSON CID ARRAYA - HERCULES"/>
    <e v="#N/A"/>
    <s v="02:12:59"/>
  </r>
  <r>
    <x v="1"/>
    <x v="1"/>
    <n v="40"/>
    <x v="3"/>
    <x v="0"/>
    <s v="12"/>
    <x v="1"/>
    <s v=""/>
    <s v=""/>
    <m/>
    <s v="CARLOS"/>
    <s v="HIRMAS YUNIS"/>
    <m/>
    <x v="132"/>
    <m/>
    <s v=""/>
    <m/>
    <s v=""/>
    <s v="CHL"/>
    <s v=""/>
    <s v="11:00:00"/>
    <s v="12:19:42"/>
    <s v="12:33:41"/>
    <s v="12,81"/>
    <s v="15,05"/>
    <s v="5621"/>
    <m/>
    <s v="13:13:41"/>
    <s v="14:32:01"/>
    <s v="14:45:03"/>
    <s v="13,13"/>
    <s v="15,32"/>
    <s v="5482"/>
    <s v="FTQ GA"/>
    <m/>
    <m/>
    <m/>
    <m/>
    <m/>
    <m/>
    <m/>
    <m/>
    <m/>
    <m/>
    <m/>
    <m/>
    <m/>
    <m/>
    <m/>
    <n v="15.19"/>
    <n v="11103"/>
    <s v="NA"/>
    <x v="6"/>
    <s v="NA"/>
    <x v="9"/>
    <n v="0"/>
    <e v="#VALUE!"/>
    <n v="0"/>
    <x v="99"/>
    <s v="CARLOS HIRMAS YUNIS - SAFIR"/>
    <e v="#N/A"/>
    <s v="02:12:59"/>
  </r>
  <r>
    <x v="1"/>
    <x v="1"/>
    <n v="40"/>
    <x v="3"/>
    <x v="0"/>
    <s v="13"/>
    <x v="1"/>
    <s v=""/>
    <s v=""/>
    <m/>
    <s v="FELIPE"/>
    <s v="STANDEN THOMSEN"/>
    <m/>
    <x v="133"/>
    <m/>
    <s v=""/>
    <m/>
    <s v=""/>
    <s v="CHL"/>
    <s v=""/>
    <s v="11:00:00"/>
    <s v="12:47:13"/>
    <s v="12:52:33"/>
    <s v="10,66"/>
    <s v="11,19"/>
    <s v="6754"/>
    <m/>
    <s v="13:32:33"/>
    <s v=""/>
    <s v=""/>
    <s v=""/>
    <s v=""/>
    <s v=""/>
    <s v="RET"/>
    <m/>
    <m/>
    <m/>
    <m/>
    <m/>
    <m/>
    <m/>
    <m/>
    <m/>
    <m/>
    <m/>
    <m/>
    <m/>
    <m/>
    <m/>
    <n v="11.19"/>
    <n v="6754"/>
    <s v="NA"/>
    <x v="6"/>
    <s v="NA"/>
    <x v="9"/>
    <n v="0"/>
    <e v="#VALUE!"/>
    <n v="0"/>
    <x v="100"/>
    <s v="FELIPE STANDEN THOMSEN - ROBLE"/>
    <e v="#N/A"/>
    <s v="02:12:59"/>
  </r>
  <r>
    <x v="1"/>
    <x v="1"/>
    <n v="40"/>
    <x v="3"/>
    <x v="0"/>
    <s v="14"/>
    <x v="1"/>
    <s v=""/>
    <s v=""/>
    <m/>
    <s v="JOAQUIN"/>
    <s v="LAGOS VELASCO"/>
    <m/>
    <x v="134"/>
    <m/>
    <s v=""/>
    <m/>
    <s v=""/>
    <s v="CHL"/>
    <s v=""/>
    <s v="11:00:00"/>
    <s v="12:36:44"/>
    <s v="12:51:52"/>
    <s v="10,73"/>
    <s v="12,4"/>
    <s v="6712"/>
    <s v="DSQ ME"/>
    <m/>
    <m/>
    <m/>
    <m/>
    <m/>
    <m/>
    <m/>
    <m/>
    <m/>
    <m/>
    <m/>
    <m/>
    <m/>
    <m/>
    <m/>
    <m/>
    <m/>
    <m/>
    <m/>
    <m/>
    <m/>
    <m/>
    <n v="12.4"/>
    <n v="6712"/>
    <s v="NA"/>
    <x v="6"/>
    <s v="NA"/>
    <x v="9"/>
    <n v="0"/>
    <e v="#VALUE!"/>
    <n v="0"/>
    <x v="101"/>
    <s v="JOAQUIN LAGOS VELASCO - HARRY"/>
    <e v="#N/A"/>
    <s v="02:12:59"/>
  </r>
  <r>
    <x v="1"/>
    <x v="1"/>
    <n v="40"/>
    <x v="3"/>
    <x v="0"/>
    <s v="15"/>
    <x v="1"/>
    <s v=""/>
    <s v=""/>
    <m/>
    <s v="AGUSTIN"/>
    <s v="MARTINEZ"/>
    <s v="104HF83"/>
    <x v="135"/>
    <m/>
    <s v=""/>
    <m/>
    <s v=""/>
    <s v="CHL"/>
    <s v=""/>
    <s v="11:00:00"/>
    <s v=""/>
    <s v=""/>
    <s v=""/>
    <s v=""/>
    <s v=""/>
    <s v="WD"/>
    <m/>
    <m/>
    <m/>
    <m/>
    <m/>
    <m/>
    <m/>
    <m/>
    <m/>
    <m/>
    <m/>
    <m/>
    <m/>
    <m/>
    <m/>
    <m/>
    <m/>
    <m/>
    <m/>
    <m/>
    <m/>
    <m/>
    <m/>
    <m/>
    <s v="NA"/>
    <x v="6"/>
    <s v="NA"/>
    <x v="9"/>
    <n v="0"/>
    <e v="#VALUE!"/>
    <n v="0"/>
    <x v="102"/>
    <s v="AGUSTIN MARTINEZ - MC VENTISQUERO"/>
    <e v="#N/A"/>
    <s v="02:12:59"/>
  </r>
  <r>
    <x v="1"/>
    <x v="1"/>
    <n v="40"/>
    <x v="3"/>
    <x v="0"/>
    <m/>
    <x v="0"/>
    <m/>
    <m/>
    <m/>
    <s v="JOAQUIN"/>
    <s v="NEUFELD"/>
    <m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1"/>
    <n v="10541"/>
    <x v="6"/>
    <n v="11"/>
    <x v="105"/>
    <n v="150"/>
    <n v="-42.7"/>
    <n v="147.30000000000001"/>
    <x v="103"/>
    <s v="JOAQUIN NEUFELD - CL NAPOLEON"/>
    <e v="#N/A"/>
    <s v="02:12:59"/>
  </r>
  <r>
    <x v="1"/>
    <x v="1"/>
    <n v="40"/>
    <x v="3"/>
    <x v="0"/>
    <m/>
    <x v="0"/>
    <m/>
    <m/>
    <m/>
    <s v="MATIAS"/>
    <s v="ALAMOS"/>
    <s v="105UU64"/>
    <x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66"/>
    <n v="10542"/>
    <n v="10542"/>
    <x v="6"/>
    <n v="12"/>
    <x v="106"/>
    <n v="145"/>
    <n v="-42.716666666666669"/>
    <n v="142.28333333333333"/>
    <x v="70"/>
    <s v="MATIAS ALAMOS - CL KATANA"/>
    <s v="EL MOLINO B"/>
    <s v="02:12:59"/>
  </r>
  <r>
    <x v="1"/>
    <x v="1"/>
    <n v="40"/>
    <x v="3"/>
    <x v="0"/>
    <m/>
    <x v="0"/>
    <m/>
    <m/>
    <m/>
    <s v="CARLOS"/>
    <s v="LETELIER SIVORI"/>
    <m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.51"/>
    <n v="10660"/>
    <n v="10660"/>
    <x v="6"/>
    <n v="18"/>
    <x v="107"/>
    <n v="115"/>
    <n v="-44.68333333333333"/>
    <n v="110.31666666666666"/>
    <x v="71"/>
    <s v="CARLOS LETELIER SIVORI - CL DALYAT KINNDAH"/>
    <e v="#N/A"/>
    <s v="02:12:59"/>
  </r>
  <r>
    <x v="1"/>
    <x v="1"/>
    <n v="40"/>
    <x v="3"/>
    <x v="1"/>
    <s v="1"/>
    <x v="0"/>
    <s v=""/>
    <s v=""/>
    <m/>
    <s v="JUAN PABLO"/>
    <s v="CRISTI"/>
    <m/>
    <x v="137"/>
    <m/>
    <s v=""/>
    <m/>
    <s v=""/>
    <s v="CHL"/>
    <s v=""/>
    <s v="11:30:00"/>
    <s v="12:49:09"/>
    <s v="12:52:25"/>
    <s v="14,56"/>
    <s v="15,16"/>
    <s v="4945"/>
    <m/>
    <s v="13:32:25"/>
    <s v="14:46:04"/>
    <s v="14:49:42"/>
    <s v="15,53"/>
    <s v="16,29"/>
    <s v="4637"/>
    <m/>
    <m/>
    <m/>
    <m/>
    <m/>
    <m/>
    <m/>
    <m/>
    <m/>
    <m/>
    <m/>
    <m/>
    <m/>
    <m/>
    <m/>
    <m/>
    <n v="15.71"/>
    <n v="9582"/>
    <n v="9582"/>
    <x v="7"/>
    <n v="6"/>
    <x v="108"/>
    <n v="175"/>
    <n v="-26.716666666666665"/>
    <n v="188.28333333333333"/>
    <x v="104"/>
    <s v="JUAN PABLO CRISTI - CASINO NIGHT"/>
    <e v="#N/A"/>
    <s v="02:12:59"/>
  </r>
  <r>
    <x v="1"/>
    <x v="1"/>
    <n v="40"/>
    <x v="3"/>
    <x v="1"/>
    <s v="2"/>
    <x v="0"/>
    <s v=""/>
    <s v=""/>
    <m/>
    <s v="LUCIANO"/>
    <s v="ALMARA"/>
    <m/>
    <x v="138"/>
    <m/>
    <s v=""/>
    <m/>
    <s v=""/>
    <s v="CHL"/>
    <s v=""/>
    <s v="11:30:00"/>
    <s v="12:48:52"/>
    <s v="12:54:58"/>
    <s v="14,12"/>
    <s v="15,21"/>
    <s v="5098"/>
    <m/>
    <s v="13:34:58"/>
    <s v="14:46:07"/>
    <s v="14:53:45"/>
    <s v="15,23"/>
    <s v="16,87"/>
    <s v="4727"/>
    <m/>
    <m/>
    <m/>
    <m/>
    <m/>
    <m/>
    <m/>
    <m/>
    <m/>
    <m/>
    <m/>
    <m/>
    <m/>
    <m/>
    <m/>
    <m/>
    <n v="16"/>
    <n v="9825"/>
    <n v="9825"/>
    <x v="7"/>
    <n v="8"/>
    <x v="109"/>
    <n v="165"/>
    <n v="-30.766666666666666"/>
    <n v="174.23333333333335"/>
    <x v="105"/>
    <s v="LUCIANO ALMARA - EPICO"/>
    <e v="#N/A"/>
    <s v="02:12:59"/>
  </r>
  <r>
    <x v="1"/>
    <x v="1"/>
    <n v="40"/>
    <x v="3"/>
    <x v="1"/>
    <s v="3"/>
    <x v="0"/>
    <s v=""/>
    <s v=""/>
    <m/>
    <s v="ALISON"/>
    <s v="CASTILLO"/>
    <m/>
    <x v="139"/>
    <m/>
    <s v=""/>
    <m/>
    <s v=""/>
    <s v="CHL"/>
    <s v=""/>
    <s v="11:30:00"/>
    <s v="12:48:42"/>
    <s v="12:53:39"/>
    <s v="14,35"/>
    <s v="15,25"/>
    <s v="5019"/>
    <m/>
    <s v="13:33:39"/>
    <s v="15:01:49"/>
    <s v="15:07:05"/>
    <s v="12,84"/>
    <s v="13,61"/>
    <s v="5607"/>
    <m/>
    <m/>
    <m/>
    <m/>
    <m/>
    <m/>
    <m/>
    <m/>
    <m/>
    <m/>
    <m/>
    <m/>
    <m/>
    <m/>
    <m/>
    <m/>
    <n v="14.38"/>
    <n v="10626"/>
    <n v="10626"/>
    <x v="7"/>
    <n v="13"/>
    <x v="110"/>
    <n v="140"/>
    <n v="-44.116666666666667"/>
    <n v="135.88333333333333"/>
    <x v="106"/>
    <s v="ALISON CASTILLO - BUENA MOZA"/>
    <s v="RINCONADA A"/>
    <s v="02:12:59"/>
  </r>
  <r>
    <x v="1"/>
    <x v="1"/>
    <n v="40"/>
    <x v="3"/>
    <x v="1"/>
    <s v="4"/>
    <x v="0"/>
    <s v=""/>
    <s v=""/>
    <m/>
    <s v="AGUSTINA"/>
    <s v="CASTILLO"/>
    <m/>
    <x v="140"/>
    <m/>
    <s v=""/>
    <m/>
    <s v=""/>
    <s v="CHL"/>
    <s v=""/>
    <s v="11:30:00"/>
    <s v="12:48:37"/>
    <s v="12:52:28"/>
    <s v="14,55"/>
    <s v="15,26"/>
    <s v="4949"/>
    <m/>
    <s v="13:32:28"/>
    <s v="15:01:51"/>
    <s v="15:07:07"/>
    <s v="12,68"/>
    <s v="13,43"/>
    <s v="5679"/>
    <m/>
    <m/>
    <m/>
    <m/>
    <m/>
    <m/>
    <m/>
    <m/>
    <m/>
    <m/>
    <m/>
    <m/>
    <m/>
    <m/>
    <m/>
    <m/>
    <n v="14.29"/>
    <n v="10627"/>
    <n v="10627"/>
    <x v="7"/>
    <n v="14"/>
    <x v="111"/>
    <n v="135"/>
    <n v="-44.133333333333333"/>
    <n v="130.86666666666667"/>
    <x v="107"/>
    <s v="AGUSTINA CASTILLO - MORENA"/>
    <s v="RINCONADA A"/>
    <s v="02:12:59"/>
  </r>
  <r>
    <x v="1"/>
    <x v="1"/>
    <n v="40"/>
    <x v="3"/>
    <x v="1"/>
    <s v="5"/>
    <x v="0"/>
    <s v=""/>
    <s v=""/>
    <m/>
    <s v="FERNANDO"/>
    <s v="LAGOS DIAZ"/>
    <m/>
    <x v="141"/>
    <m/>
    <s v=""/>
    <m/>
    <s v=""/>
    <s v="CHL"/>
    <s v=""/>
    <s v="11:30:00"/>
    <s v="12:49:06"/>
    <s v="12:55:25"/>
    <s v="14,05"/>
    <s v="15,17"/>
    <s v="5125"/>
    <m/>
    <s v="13:35:25"/>
    <s v="15:01:53"/>
    <s v="15:07:30"/>
    <s v="13,03"/>
    <s v="13,88"/>
    <s v="5525"/>
    <m/>
    <m/>
    <m/>
    <m/>
    <m/>
    <m/>
    <m/>
    <m/>
    <m/>
    <m/>
    <m/>
    <m/>
    <m/>
    <m/>
    <m/>
    <m/>
    <n v="14.49"/>
    <n v="10650"/>
    <n v="10650"/>
    <x v="7"/>
    <n v="16"/>
    <x v="112"/>
    <n v="125"/>
    <n v="-44.516666666666666"/>
    <n v="120.48333333333333"/>
    <x v="108"/>
    <s v="FERNANDO LAGOS DIAZ - ITAHITI"/>
    <s v="RINCONADA B"/>
    <s v="02:12:59"/>
  </r>
  <r>
    <x v="1"/>
    <x v="1"/>
    <n v="40"/>
    <x v="3"/>
    <x v="1"/>
    <s v="6"/>
    <x v="1"/>
    <s v=""/>
    <s v=""/>
    <m/>
    <s v="FERNANDA"/>
    <s v="MANZUR"/>
    <s v="103hq92"/>
    <x v="142"/>
    <m/>
    <s v=""/>
    <m/>
    <s v=""/>
    <s v="CHL"/>
    <s v=""/>
    <s v="11:30:00"/>
    <s v="12:48:38"/>
    <s v="12:52:22"/>
    <s v="14,57"/>
    <s v="15,26"/>
    <s v="4942"/>
    <m/>
    <s v="13:32:22"/>
    <s v=""/>
    <s v=""/>
    <s v=""/>
    <s v=""/>
    <s v=""/>
    <s v="FTQ GA"/>
    <m/>
    <m/>
    <m/>
    <m/>
    <m/>
    <m/>
    <m/>
    <m/>
    <m/>
    <m/>
    <m/>
    <m/>
    <m/>
    <m/>
    <m/>
    <n v="15.26"/>
    <n v="4942"/>
    <s v="NA"/>
    <x v="7"/>
    <s v="NA"/>
    <x v="9"/>
    <n v="0"/>
    <e v="#VALUE!"/>
    <n v="0"/>
    <x v="109"/>
    <s v="FERNANDA MANZUR - COPIHUE"/>
    <s v="RINCONADA B"/>
    <s v="02:12:59"/>
  </r>
  <r>
    <x v="1"/>
    <x v="1"/>
    <n v="40"/>
    <x v="3"/>
    <x v="1"/>
    <m/>
    <x v="0"/>
    <m/>
    <m/>
    <m/>
    <s v="EMMA"/>
    <s v="LETELIER"/>
    <m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264"/>
    <n v="10264"/>
    <x v="7"/>
    <n v="9"/>
    <x v="113"/>
    <n v="160"/>
    <n v="-38.083333333333336"/>
    <n v="161.91666666666666"/>
    <x v="78"/>
    <s v="EMMA LETELIER - CL ANATOLIA"/>
    <s v="EL MOLINO B"/>
    <s v="02:12:59"/>
  </r>
  <r>
    <x v="1"/>
    <x v="1"/>
    <n v="40"/>
    <x v="3"/>
    <x v="1"/>
    <m/>
    <x v="0"/>
    <m/>
    <m/>
    <m/>
    <s v="OLIVIA"/>
    <s v="ALAMOS"/>
    <m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329"/>
    <n v="10329"/>
    <x v="7"/>
    <n v="10"/>
    <x v="114"/>
    <n v="155"/>
    <n v="-39.166666666666664"/>
    <n v="155.83333333333334"/>
    <x v="79"/>
    <s v="OLIVIA ALAMOS - WAFIK"/>
    <s v="EL MOLINO B"/>
    <s v="02:12:59"/>
  </r>
  <r>
    <x v="1"/>
    <x v="1"/>
    <n v="40"/>
    <x v="3"/>
    <x v="1"/>
    <m/>
    <x v="0"/>
    <m/>
    <m/>
    <m/>
    <s v="VALENTINA"/>
    <s v="LETELIER"/>
    <m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646"/>
    <n v="10646"/>
    <x v="7"/>
    <n v="15"/>
    <x v="115"/>
    <n v="130"/>
    <n v="-44.45"/>
    <n v="125.55"/>
    <x v="80"/>
    <s v="VALENTINA LETELIER - PERSEVERANCIA PETETE"/>
    <s v="EL MOLINO B"/>
    <s v="02:12:59"/>
  </r>
  <r>
    <x v="2"/>
    <x v="0"/>
    <n v="120"/>
    <x v="4"/>
    <x v="0"/>
    <s v="1"/>
    <x v="0"/>
    <s v=""/>
    <s v=""/>
    <s v="10139724"/>
    <s v="ORLANDO"/>
    <s v="VILLALOBOS"/>
    <s v="106TB67"/>
    <x v="143"/>
    <m/>
    <s v=""/>
    <m/>
    <s v=""/>
    <s v="CHL"/>
    <s v=""/>
    <s v="17,88"/>
    <s v="7650"/>
    <m/>
    <s v="00:03:01"/>
    <s v="18,22"/>
    <s v="6324"/>
    <m/>
    <s v="00:02:40"/>
    <s v="17,56"/>
    <s v="6560"/>
    <m/>
    <s v="00:02:53"/>
    <s v="22,91"/>
    <s v="2985"/>
    <m/>
    <s v="00:18:24"/>
    <m/>
    <m/>
    <m/>
    <m/>
    <m/>
    <m/>
    <m/>
    <m/>
    <m/>
    <m/>
    <m/>
    <m/>
    <m/>
    <n v="18.52"/>
    <n v="23519"/>
    <n v="23519"/>
    <x v="0"/>
    <n v="1"/>
    <x v="116"/>
    <n v="200"/>
    <n v="0"/>
    <n v="321"/>
    <x v="25"/>
    <s v="ORLANDO VILLALOBOS - SALAM"/>
    <s v="EL MOLINO A"/>
    <s v="06:31:59"/>
  </r>
  <r>
    <x v="2"/>
    <x v="0"/>
    <n v="120"/>
    <x v="4"/>
    <x v="0"/>
    <s v="2"/>
    <x v="0"/>
    <s v=""/>
    <s v=""/>
    <s v="10092659"/>
    <s v="JOSEFINA"/>
    <s v="MATURANA FELL"/>
    <s v="107AQ50"/>
    <x v="22"/>
    <m/>
    <s v=""/>
    <m/>
    <s v=""/>
    <s v="CHL"/>
    <s v=""/>
    <s v="18,05"/>
    <s v="7578"/>
    <m/>
    <s v="00:01:46"/>
    <s v="18,27"/>
    <s v="6306"/>
    <m/>
    <s v="00:01:07"/>
    <s v="17,33"/>
    <s v="6646"/>
    <m/>
    <s v="00:02:44"/>
    <s v="21,99"/>
    <s v="3110"/>
    <m/>
    <s v="00:05:33"/>
    <m/>
    <m/>
    <m/>
    <m/>
    <m/>
    <m/>
    <m/>
    <m/>
    <m/>
    <m/>
    <m/>
    <m/>
    <m/>
    <n v="18.43"/>
    <n v="23640"/>
    <n v="23640"/>
    <x v="0"/>
    <n v="2"/>
    <x v="117"/>
    <n v="195"/>
    <n v="-2.0166666666666666"/>
    <n v="313.98333333333335"/>
    <x v="35"/>
    <s v="JOSEFINA MATURANA FELL - TOBA DEJAVU"/>
    <s v="TOBA A"/>
    <s v="06:31:59"/>
  </r>
  <r>
    <x v="2"/>
    <x v="0"/>
    <n v="120"/>
    <x v="4"/>
    <x v="0"/>
    <s v="3"/>
    <x v="1"/>
    <s v=""/>
    <s v=""/>
    <s v="10070382"/>
    <s v="CATALINA"/>
    <s v="LLORENS CLARK"/>
    <s v="105GX51"/>
    <x v="91"/>
    <m/>
    <s v=""/>
    <m/>
    <s v=""/>
    <s v="CHL"/>
    <s v=""/>
    <s v="18,1"/>
    <s v="7556"/>
    <m/>
    <s v="00:01:30"/>
    <s v="18,01"/>
    <s v="6395"/>
    <m/>
    <s v="00:02:35"/>
    <s v="17,23"/>
    <s v="6685"/>
    <m/>
    <s v="00:04:38"/>
    <s v="23,23"/>
    <s v="2944"/>
    <s v="FTQ GA"/>
    <s v="00:15:22"/>
    <m/>
    <m/>
    <m/>
    <m/>
    <m/>
    <m/>
    <m/>
    <m/>
    <m/>
    <m/>
    <m/>
    <m/>
    <m/>
    <n v="18.47"/>
    <n v="23580"/>
    <s v="NA"/>
    <x v="0"/>
    <s v="NA"/>
    <x v="9"/>
    <n v="0"/>
    <e v="#VALUE!"/>
    <n v="0"/>
    <x v="82"/>
    <s v="CATALINA LLORENS CLARK - LUNA"/>
    <e v="#N/A"/>
    <s v="06:31:59"/>
  </r>
  <r>
    <x v="2"/>
    <x v="0"/>
    <n v="120"/>
    <x v="4"/>
    <x v="0"/>
    <s v="4"/>
    <x v="1"/>
    <s v=""/>
    <s v=""/>
    <s v="10067266"/>
    <s v="FELIPE"/>
    <s v="SAT YABER"/>
    <s v="106KP67"/>
    <x v="45"/>
    <m/>
    <s v=""/>
    <m/>
    <s v=""/>
    <s v="CHL"/>
    <s v=""/>
    <s v="17,73"/>
    <s v="7714"/>
    <m/>
    <s v="00:02:53"/>
    <s v="18,31"/>
    <s v="6290"/>
    <m/>
    <s v="00:03:04"/>
    <s v="17,01"/>
    <s v="6772"/>
    <s v="FTQ GA"/>
    <s v="00:06:54"/>
    <m/>
    <m/>
    <m/>
    <m/>
    <m/>
    <m/>
    <m/>
    <m/>
    <m/>
    <m/>
    <m/>
    <m/>
    <m/>
    <m/>
    <m/>
    <m/>
    <m/>
    <n v="17.670000000000002"/>
    <n v="20776"/>
    <s v="NA"/>
    <x v="0"/>
    <s v="NA"/>
    <x v="9"/>
    <n v="0"/>
    <e v="#VALUE!"/>
    <n v="0"/>
    <x v="5"/>
    <s v="FELIPE SAT YABER - CAL MAR ROLON"/>
    <s v="RINCONADA A"/>
    <s v="06:31:59"/>
  </r>
  <r>
    <x v="2"/>
    <x v="0"/>
    <n v="120"/>
    <x v="4"/>
    <x v="0"/>
    <s v="5"/>
    <x v="1"/>
    <s v=""/>
    <s v=""/>
    <s v="10072686"/>
    <s v="PABLO"/>
    <s v="LLOMPART"/>
    <s v="107AQ56"/>
    <x v="30"/>
    <m/>
    <s v=""/>
    <m/>
    <s v=""/>
    <s v="CHL"/>
    <s v=""/>
    <s v="16,8"/>
    <s v="8141"/>
    <m/>
    <s v="00:02:09"/>
    <s v="17,47"/>
    <s v="6595"/>
    <m/>
    <s v="00:04:36"/>
    <s v="16,04"/>
    <s v="7183"/>
    <s v="FTQ GA"/>
    <s v="00:05:33"/>
    <m/>
    <m/>
    <m/>
    <m/>
    <m/>
    <m/>
    <m/>
    <m/>
    <m/>
    <m/>
    <m/>
    <m/>
    <m/>
    <m/>
    <m/>
    <m/>
    <m/>
    <n v="16.75"/>
    <n v="21919"/>
    <s v="NA"/>
    <x v="0"/>
    <s v="NA"/>
    <x v="9"/>
    <n v="0"/>
    <e v="#VALUE!"/>
    <n v="0"/>
    <x v="30"/>
    <s v="PABLO LLOMPART - ANCAR FARUK"/>
    <s v="EL QUILLAY"/>
    <s v="06:31:59"/>
  </r>
  <r>
    <x v="2"/>
    <x v="0"/>
    <n v="120"/>
    <x v="4"/>
    <x v="1"/>
    <s v="1"/>
    <x v="0"/>
    <s v=""/>
    <s v=""/>
    <s v="10203380"/>
    <s v="CRISTOBAL JESUS"/>
    <s v="ROJAS SANCHEZ"/>
    <s v="106BG29"/>
    <x v="118"/>
    <m/>
    <s v=""/>
    <m/>
    <s v=""/>
    <s v="CHL"/>
    <s v=""/>
    <s v="22,94"/>
    <s v="5963"/>
    <m/>
    <s v="00:04:52"/>
    <s v="18"/>
    <s v="6400"/>
    <m/>
    <s v="00:03:11"/>
    <s v="16,35"/>
    <s v="7045"/>
    <m/>
    <s v="00:05:52"/>
    <s v="14,7"/>
    <s v="4653"/>
    <m/>
    <s v="00:06:51"/>
    <m/>
    <m/>
    <m/>
    <m/>
    <m/>
    <m/>
    <m/>
    <m/>
    <m/>
    <m/>
    <m/>
    <m/>
    <m/>
    <n v="18.100000000000001"/>
    <n v="24061"/>
    <n v="24061"/>
    <x v="1"/>
    <n v="3"/>
    <x v="118"/>
    <n v="190"/>
    <n v="-9.0333333333333332"/>
    <n v="301.96666666666664"/>
    <x v="17"/>
    <s v="CRISTOBAL JESUS ROJAS SANCHEZ - ALI"/>
    <s v="RINCONADA A"/>
    <s v="06:31:59"/>
  </r>
  <r>
    <x v="2"/>
    <x v="0"/>
    <n v="120"/>
    <x v="4"/>
    <x v="1"/>
    <s v="2"/>
    <x v="1"/>
    <s v=""/>
    <s v=""/>
    <s v="10172476"/>
    <s v="FLORENCIA"/>
    <s v="CARDONE ALMARZA"/>
    <s v="106ER59"/>
    <x v="144"/>
    <m/>
    <s v=""/>
    <m/>
    <s v=""/>
    <s v="CHL"/>
    <s v=""/>
    <s v="21,98"/>
    <s v="6225"/>
    <m/>
    <s v="00:01:34"/>
    <s v="17,54"/>
    <s v="6568"/>
    <m/>
    <s v="00:02:06"/>
    <s v="17,01"/>
    <s v="6771"/>
    <s v="FTQ GA"/>
    <s v="00:03:16"/>
    <m/>
    <m/>
    <m/>
    <m/>
    <m/>
    <m/>
    <m/>
    <m/>
    <m/>
    <m/>
    <m/>
    <m/>
    <m/>
    <m/>
    <m/>
    <m/>
    <m/>
    <n v="18.77"/>
    <n v="19564"/>
    <s v="NA"/>
    <x v="1"/>
    <s v="NA"/>
    <x v="9"/>
    <n v="0"/>
    <e v="#VALUE!"/>
    <n v="0"/>
    <x v="19"/>
    <s v="FLORENCIA CARDONE ALMARZA - BANITA"/>
    <s v="COLCHAGUA"/>
    <s v="06:31:59"/>
  </r>
  <r>
    <x v="2"/>
    <x v="0"/>
    <n v="120"/>
    <x v="4"/>
    <x v="1"/>
    <s v="3"/>
    <x v="1"/>
    <s v=""/>
    <s v=""/>
    <s v="10172600"/>
    <s v="JESUS Maximiliano"/>
    <s v="CERPA VERA"/>
    <s v="105SM79"/>
    <x v="16"/>
    <m/>
    <s v=""/>
    <m/>
    <s v=""/>
    <s v="CHL"/>
    <s v=""/>
    <s v="23,78"/>
    <s v="5753"/>
    <m/>
    <s v="00:01:19"/>
    <s v="18,23"/>
    <s v="6318"/>
    <s v="FTQ GA"/>
    <s v="00:00:52"/>
    <m/>
    <m/>
    <m/>
    <m/>
    <m/>
    <m/>
    <m/>
    <m/>
    <m/>
    <m/>
    <m/>
    <m/>
    <m/>
    <m/>
    <m/>
    <m/>
    <m/>
    <m/>
    <m/>
    <m/>
    <m/>
    <n v="20.88"/>
    <n v="12071"/>
    <s v="NA"/>
    <x v="1"/>
    <s v="NA"/>
    <x v="9"/>
    <n v="0"/>
    <e v="#VALUE!"/>
    <n v="0"/>
    <x v="16"/>
    <s v="JESUS MAXIMILIANO CERPA VERA - HLS CHOCOLATE AMARGO"/>
    <e v="#N/A"/>
    <s v="06:31:59"/>
  </r>
  <r>
    <x v="2"/>
    <x v="0"/>
    <n v="100"/>
    <x v="5"/>
    <x v="0"/>
    <s v="1"/>
    <x v="0"/>
    <s v=""/>
    <s v=""/>
    <s v="10116707"/>
    <s v="CRISTIAN"/>
    <s v="CORNEJO CABEZAS"/>
    <s v="106PT44"/>
    <x v="145"/>
    <m/>
    <s v=""/>
    <m/>
    <s v=""/>
    <s v="CHL"/>
    <s v=""/>
    <s v="19,35"/>
    <s v="7068"/>
    <m/>
    <s v="00:01:57"/>
    <s v="18,33"/>
    <s v="6286"/>
    <m/>
    <s v="00:05:09"/>
    <s v="19,15"/>
    <s v="6015"/>
    <m/>
    <s v="00:10:14"/>
    <m/>
    <m/>
    <m/>
    <m/>
    <m/>
    <m/>
    <m/>
    <m/>
    <m/>
    <m/>
    <m/>
    <m/>
    <m/>
    <m/>
    <m/>
    <m/>
    <m/>
    <n v="18.96"/>
    <n v="19369"/>
    <n v="19369"/>
    <x v="2"/>
    <n v="1"/>
    <x v="119"/>
    <n v="200"/>
    <n v="0"/>
    <n v="302"/>
    <x v="110"/>
    <s v="CRISTIAN CORNEJO CABEZAS - SERCKIS"/>
    <s v="RINCONADA A"/>
    <s v="05:22:49"/>
  </r>
  <r>
    <x v="2"/>
    <x v="0"/>
    <n v="100"/>
    <x v="5"/>
    <x v="0"/>
    <s v="2"/>
    <x v="0"/>
    <s v=""/>
    <s v=""/>
    <m/>
    <s v="FRANCISCO "/>
    <s v="VALDEVENITO"/>
    <s v="107KC17"/>
    <x v="99"/>
    <m/>
    <s v=""/>
    <m/>
    <s v=""/>
    <s v="CHL"/>
    <s v=""/>
    <s v="18,41"/>
    <s v="7429"/>
    <m/>
    <s v="00:02:58"/>
    <s v="18,8"/>
    <s v="6127"/>
    <m/>
    <s v="00:04:58"/>
    <s v="17,99"/>
    <s v="6405"/>
    <m/>
    <s v="00:04:30"/>
    <m/>
    <m/>
    <m/>
    <m/>
    <m/>
    <m/>
    <m/>
    <m/>
    <m/>
    <m/>
    <m/>
    <m/>
    <m/>
    <m/>
    <m/>
    <m/>
    <m/>
    <n v="18.399999999999999"/>
    <n v="19961"/>
    <n v="19961"/>
    <x v="2"/>
    <n v="2"/>
    <x v="120"/>
    <n v="195"/>
    <n v="-9.8666666666666671"/>
    <n v="287.13333333333333"/>
    <x v="57"/>
    <s v="FRANCISCO  VALDEVENITO - RHAJASTAN"/>
    <e v="#N/A"/>
    <s v="05:22:49"/>
  </r>
  <r>
    <x v="2"/>
    <x v="0"/>
    <n v="100"/>
    <x v="5"/>
    <x v="0"/>
    <s v="3"/>
    <x v="0"/>
    <s v=""/>
    <s v=""/>
    <m/>
    <s v="PILAR"/>
    <s v="TORREALBA"/>
    <s v="107IZ55"/>
    <x v="37"/>
    <m/>
    <s v=""/>
    <m/>
    <s v=""/>
    <s v="CHL"/>
    <s v=""/>
    <s v="18,37"/>
    <s v="7447"/>
    <m/>
    <s v="00:02:18"/>
    <s v="18,85"/>
    <s v="6111"/>
    <m/>
    <s v="00:04:53"/>
    <s v="17,99"/>
    <s v="6405"/>
    <m/>
    <s v="00:04:31"/>
    <m/>
    <m/>
    <m/>
    <m/>
    <m/>
    <m/>
    <m/>
    <m/>
    <m/>
    <m/>
    <m/>
    <m/>
    <m/>
    <m/>
    <m/>
    <m/>
    <m/>
    <n v="18.39"/>
    <n v="19963"/>
    <n v="19963"/>
    <x v="2"/>
    <n v="3"/>
    <x v="121"/>
    <n v="190"/>
    <n v="-9.9"/>
    <n v="282.10000000000002"/>
    <x v="111"/>
    <s v="PILAR TORREALBA - FOLCA"/>
    <e v="#N/A"/>
    <s v="05:22:49"/>
  </r>
  <r>
    <x v="2"/>
    <x v="0"/>
    <n v="100"/>
    <x v="5"/>
    <x v="0"/>
    <s v="4"/>
    <x v="0"/>
    <s v=""/>
    <s v=""/>
    <s v="10203378"/>
    <s v="JORGE"/>
    <s v="ESPARZA ROJAS"/>
    <s v="106QO62"/>
    <x v="26"/>
    <m/>
    <s v=""/>
    <m/>
    <s v=""/>
    <s v="CHL"/>
    <s v=""/>
    <s v="18,4"/>
    <s v="7436"/>
    <m/>
    <s v="00:03:03"/>
    <s v="19,93"/>
    <s v="5780"/>
    <m/>
    <s v="00:02:36"/>
    <s v="16,55"/>
    <s v="6961"/>
    <m/>
    <s v="00:06:19"/>
    <m/>
    <m/>
    <m/>
    <m/>
    <m/>
    <m/>
    <m/>
    <m/>
    <m/>
    <m/>
    <m/>
    <m/>
    <m/>
    <m/>
    <m/>
    <m/>
    <m/>
    <n v="18.2"/>
    <n v="20177"/>
    <n v="20177"/>
    <x v="2"/>
    <n v="4"/>
    <x v="122"/>
    <n v="185"/>
    <n v="-13.466666666666667"/>
    <n v="273.53333333333336"/>
    <x v="26"/>
    <s v="JORGE ESPARZA ROJAS - HF CAIRO"/>
    <e v="#N/A"/>
    <s v="05:22:49"/>
  </r>
  <r>
    <x v="2"/>
    <x v="0"/>
    <n v="100"/>
    <x v="5"/>
    <x v="0"/>
    <s v="5"/>
    <x v="0"/>
    <s v=""/>
    <s v=""/>
    <s v="10187939"/>
    <s v="EMILIA"/>
    <s v="PATTERSON"/>
    <m/>
    <x v="146"/>
    <m/>
    <s v=""/>
    <m/>
    <s v=""/>
    <s v="CHL"/>
    <s v=""/>
    <s v="17,45"/>
    <s v="7840"/>
    <m/>
    <s v="00:03:29"/>
    <s v="17,24"/>
    <s v="6683"/>
    <m/>
    <s v="00:04:10"/>
    <s v="17,14"/>
    <s v="6723"/>
    <m/>
    <s v="00:09:37"/>
    <m/>
    <m/>
    <m/>
    <m/>
    <m/>
    <m/>
    <m/>
    <m/>
    <m/>
    <m/>
    <m/>
    <m/>
    <m/>
    <m/>
    <m/>
    <m/>
    <m/>
    <n v="17.28"/>
    <n v="21246"/>
    <n v="21246"/>
    <x v="2"/>
    <n v="8"/>
    <x v="123"/>
    <n v="165"/>
    <n v="-31.283333333333335"/>
    <n v="235.71666666666667"/>
    <x v="112"/>
    <s v="EMILIA PATTERSON - SANTA SUSANA MATILDE"/>
    <s v="RINCONADA B"/>
    <s v="05:22:49"/>
  </r>
  <r>
    <x v="2"/>
    <x v="0"/>
    <n v="100"/>
    <x v="5"/>
    <x v="0"/>
    <s v="6"/>
    <x v="0"/>
    <s v=""/>
    <s v=""/>
    <s v="10045218"/>
    <s v="ALVARO"/>
    <s v="LLOMPART GRIMM"/>
    <s v="107AX06"/>
    <x v="38"/>
    <m/>
    <s v=""/>
    <m/>
    <s v=""/>
    <s v="CHL"/>
    <s v=""/>
    <s v="15,12"/>
    <s v="9048"/>
    <m/>
    <s v="00:01:41"/>
    <s v="17"/>
    <s v="6778"/>
    <m/>
    <s v="00:01:29"/>
    <s v="16,29"/>
    <s v="7070"/>
    <m/>
    <s v="00:08:35"/>
    <m/>
    <m/>
    <m/>
    <m/>
    <m/>
    <m/>
    <m/>
    <m/>
    <m/>
    <m/>
    <m/>
    <m/>
    <m/>
    <m/>
    <m/>
    <m/>
    <m/>
    <n v="16.04"/>
    <n v="22896"/>
    <n v="22896"/>
    <x v="2"/>
    <n v="9"/>
    <x v="124"/>
    <n v="160"/>
    <n v="-58.783333333333331"/>
    <n v="203.21666666666667"/>
    <x v="37"/>
    <s v="ALVARO LLOMPART GRIMM - HLS ELEKTRA"/>
    <e v="#N/A"/>
    <s v="05:22:49"/>
  </r>
  <r>
    <x v="2"/>
    <x v="0"/>
    <n v="100"/>
    <x v="5"/>
    <x v="0"/>
    <s v="7"/>
    <x v="0"/>
    <s v=""/>
    <s v=""/>
    <s v="10105805"/>
    <s v="FRANCISCO "/>
    <s v="EGUIGUREN VALDÉS"/>
    <m/>
    <x v="147"/>
    <m/>
    <s v=""/>
    <m/>
    <s v=""/>
    <s v="CHL"/>
    <s v=""/>
    <s v="15,1"/>
    <s v="9062"/>
    <m/>
    <s v="00:01:58"/>
    <s v="16,98"/>
    <s v="6783"/>
    <m/>
    <s v="00:01:51"/>
    <s v="16,34"/>
    <s v="7052"/>
    <m/>
    <s v="00:02:59"/>
    <m/>
    <m/>
    <m/>
    <m/>
    <m/>
    <m/>
    <m/>
    <m/>
    <m/>
    <m/>
    <m/>
    <m/>
    <m/>
    <m/>
    <m/>
    <m/>
    <m/>
    <n v="16.04"/>
    <n v="22897"/>
    <n v="22897"/>
    <x v="2"/>
    <n v="10"/>
    <x v="125"/>
    <n v="155"/>
    <n v="-58.8"/>
    <n v="198.2"/>
    <x v="81"/>
    <s v="FRANCISCO  EGUIGUREN VALDÉS - TOBA BURKA"/>
    <s v="EL QUILLAY"/>
    <s v="05:22:49"/>
  </r>
  <r>
    <x v="2"/>
    <x v="0"/>
    <n v="100"/>
    <x v="5"/>
    <x v="0"/>
    <s v="8"/>
    <x v="0"/>
    <s v=""/>
    <s v=""/>
    <s v="10113898"/>
    <s v="JOSE ANDRES "/>
    <s v="POBLETE SALCEDO"/>
    <s v="106FS86"/>
    <x v="58"/>
    <m/>
    <s v=""/>
    <m/>
    <s v=""/>
    <s v="CHL"/>
    <s v=""/>
    <s v="17,92"/>
    <s v="7634"/>
    <m/>
    <s v="00:05:07"/>
    <s v="17,84"/>
    <s v="6459"/>
    <m/>
    <s v="00:05:55"/>
    <s v="11,51"/>
    <s v="10010"/>
    <m/>
    <s v="00:03:31"/>
    <m/>
    <m/>
    <m/>
    <m/>
    <m/>
    <m/>
    <m/>
    <m/>
    <m/>
    <m/>
    <m/>
    <m/>
    <m/>
    <m/>
    <m/>
    <m/>
    <m/>
    <n v="15.23"/>
    <n v="24103"/>
    <n v="24103"/>
    <x v="2"/>
    <n v="13"/>
    <x v="126"/>
    <n v="140"/>
    <n v="-78.900000000000006"/>
    <n v="163.1"/>
    <x v="113"/>
    <s v="JOSE ANDRES  POBLETE SALCEDO - GARROCHA"/>
    <e v="#N/A"/>
    <s v="05:22:49"/>
  </r>
  <r>
    <x v="2"/>
    <x v="0"/>
    <n v="100"/>
    <x v="5"/>
    <x v="0"/>
    <s v="9"/>
    <x v="1"/>
    <s v=""/>
    <s v=""/>
    <s v="10176275"/>
    <s v="OSVALDO"/>
    <s v="ARAYA URZUA"/>
    <s v="106DC61"/>
    <x v="148"/>
    <m/>
    <s v=""/>
    <m/>
    <s v=""/>
    <s v="CHL"/>
    <s v=""/>
    <s v="19,21"/>
    <s v="7121"/>
    <m/>
    <s v="00:02:17"/>
    <s v="18,55"/>
    <s v="6211"/>
    <m/>
    <s v="00:04:40"/>
    <s v="19,08"/>
    <s v="6039"/>
    <s v="FTQ GA"/>
    <s v="00:11:18"/>
    <m/>
    <m/>
    <m/>
    <m/>
    <m/>
    <m/>
    <m/>
    <m/>
    <m/>
    <m/>
    <m/>
    <m/>
    <m/>
    <m/>
    <m/>
    <m/>
    <m/>
    <n v="18.96"/>
    <n v="19371"/>
    <s v="NA"/>
    <x v="2"/>
    <s v="NA"/>
    <x v="9"/>
    <n v="0"/>
    <e v="#VALUE!"/>
    <n v="0"/>
    <x v="114"/>
    <s v="OSVALDO ARAYA URZUA - EL MANOLO"/>
    <e v="#N/A"/>
    <s v="05:22:49"/>
  </r>
  <r>
    <x v="2"/>
    <x v="0"/>
    <n v="100"/>
    <x v="5"/>
    <x v="0"/>
    <s v="10"/>
    <x v="1"/>
    <s v=""/>
    <s v=""/>
    <s v="10247234"/>
    <s v="JUAN JOSE"/>
    <s v="SEARLE MARTINEZ"/>
    <s v="107IY42"/>
    <x v="33"/>
    <m/>
    <s v=""/>
    <m/>
    <s v=""/>
    <s v="CHL"/>
    <s v=""/>
    <s v="19,03"/>
    <s v="7187"/>
    <m/>
    <s v="00:03:48"/>
    <s v="18,48"/>
    <s v="6233"/>
    <m/>
    <s v="00:06:14"/>
    <s v="18,21"/>
    <s v="6327"/>
    <s v="FTQ GA"/>
    <s v="00:11:41"/>
    <m/>
    <m/>
    <m/>
    <m/>
    <m/>
    <m/>
    <m/>
    <m/>
    <m/>
    <m/>
    <m/>
    <m/>
    <m/>
    <m/>
    <m/>
    <m/>
    <m/>
    <n v="18.600000000000001"/>
    <n v="19747"/>
    <s v="NA"/>
    <x v="2"/>
    <s v="NA"/>
    <x v="9"/>
    <n v="0"/>
    <e v="#VALUE!"/>
    <n v="0"/>
    <x v="22"/>
    <s v="JUAN JOSE SEARLE MARTINEZ - TOBA ASTURIAS"/>
    <s v="TOBA A"/>
    <s v="05:22:49"/>
  </r>
  <r>
    <x v="2"/>
    <x v="0"/>
    <n v="100"/>
    <x v="5"/>
    <x v="0"/>
    <s v="11"/>
    <x v="1"/>
    <s v=""/>
    <s v=""/>
    <s v="10172700"/>
    <s v="ALVARO"/>
    <s v="COX MUJICA"/>
    <s v="106BG28"/>
    <x v="149"/>
    <m/>
    <s v=""/>
    <m/>
    <s v=""/>
    <s v="CHL"/>
    <s v=""/>
    <s v="17,97"/>
    <s v="7612"/>
    <m/>
    <s v="00:05:24"/>
    <s v="17,54"/>
    <s v="6566"/>
    <m/>
    <s v="00:06:29"/>
    <s v="17,53"/>
    <s v="6570"/>
    <s v="FTQ ME"/>
    <s v="00:19:05"/>
    <m/>
    <m/>
    <m/>
    <m/>
    <m/>
    <m/>
    <m/>
    <m/>
    <m/>
    <m/>
    <m/>
    <m/>
    <m/>
    <m/>
    <m/>
    <m/>
    <m/>
    <n v="17.7"/>
    <n v="20748"/>
    <s v="NA"/>
    <x v="2"/>
    <s v="NA"/>
    <x v="9"/>
    <n v="0"/>
    <e v="#VALUE!"/>
    <n v="0"/>
    <x v="115"/>
    <s v="ALVARO COX MUJICA - BANDOLERO AC "/>
    <e v="#N/A"/>
    <s v="05:22:49"/>
  </r>
  <r>
    <x v="2"/>
    <x v="0"/>
    <n v="100"/>
    <x v="5"/>
    <x v="0"/>
    <s v="12"/>
    <x v="1"/>
    <s v=""/>
    <s v=""/>
    <s v="10046993"/>
    <s v="SEBASTIAN"/>
    <s v="SALINAS"/>
    <m/>
    <x v="150"/>
    <m/>
    <s v=""/>
    <m/>
    <s v=""/>
    <s v="CHL"/>
    <s v=""/>
    <s v="17,73"/>
    <s v="7717"/>
    <m/>
    <s v="00:02:22"/>
    <s v="17,56"/>
    <s v="6562"/>
    <m/>
    <s v="00:09:30"/>
    <s v=""/>
    <s v=""/>
    <s v="FTQ ME"/>
    <s v=""/>
    <m/>
    <m/>
    <m/>
    <m/>
    <m/>
    <m/>
    <m/>
    <m/>
    <m/>
    <m/>
    <m/>
    <m/>
    <m/>
    <m/>
    <m/>
    <m/>
    <m/>
    <n v="17.649999999999999"/>
    <n v="14279"/>
    <s v="NA"/>
    <x v="2"/>
    <s v="NA"/>
    <x v="9"/>
    <n v="0"/>
    <e v="#VALUE!"/>
    <n v="0"/>
    <x v="116"/>
    <s v="SEBASTIAN SALINAS - HF FOLKARI"/>
    <s v="EL SENDERO/HARD BONE TEAM"/>
    <s v="05:22:49"/>
  </r>
  <r>
    <x v="2"/>
    <x v="0"/>
    <n v="100"/>
    <x v="5"/>
    <x v="0"/>
    <s v="13"/>
    <x v="1"/>
    <s v=""/>
    <s v=""/>
    <s v="10094691"/>
    <s v="MICAELA"/>
    <s v="TORRES HORTA"/>
    <m/>
    <x v="121"/>
    <m/>
    <s v=""/>
    <m/>
    <s v=""/>
    <s v="CHL"/>
    <s v=""/>
    <s v="19,42"/>
    <s v="7045"/>
    <m/>
    <s v="00:01:05"/>
    <s v="18,95"/>
    <s v="6080"/>
    <s v="FTQ GA"/>
    <s v="00:01:15"/>
    <m/>
    <m/>
    <m/>
    <m/>
    <m/>
    <m/>
    <m/>
    <m/>
    <m/>
    <m/>
    <m/>
    <m/>
    <m/>
    <m/>
    <m/>
    <m/>
    <m/>
    <m/>
    <m/>
    <m/>
    <m/>
    <n v="19.2"/>
    <n v="13125"/>
    <s v="NA"/>
    <x v="2"/>
    <s v="NA"/>
    <x v="9"/>
    <n v="0"/>
    <e v="#VALUE!"/>
    <n v="0"/>
    <x v="21"/>
    <s v="MICAELA TORRES HORTA - HF LC GHALIB"/>
    <e v="#N/A"/>
    <s v="05:22:49"/>
  </r>
  <r>
    <x v="2"/>
    <x v="0"/>
    <n v="100"/>
    <x v="5"/>
    <x v="0"/>
    <s v="14"/>
    <x v="1"/>
    <s v=""/>
    <s v=""/>
    <s v="10181712"/>
    <s v="TRINIDAD"/>
    <s v="VALENZUELA FUENTES"/>
    <s v="107JZ68"/>
    <x v="108"/>
    <m/>
    <s v=""/>
    <m/>
    <s v=""/>
    <s v="CHL"/>
    <s v=""/>
    <s v="19,39"/>
    <s v="7055"/>
    <m/>
    <s v="00:01:40"/>
    <s v="18,91"/>
    <s v="6092"/>
    <s v="FTQ GA"/>
    <s v="00:01:45"/>
    <m/>
    <m/>
    <m/>
    <m/>
    <m/>
    <m/>
    <m/>
    <m/>
    <m/>
    <m/>
    <m/>
    <m/>
    <m/>
    <m/>
    <m/>
    <m/>
    <m/>
    <m/>
    <m/>
    <m/>
    <m/>
    <n v="19.170000000000002"/>
    <n v="13147"/>
    <s v="NA"/>
    <x v="2"/>
    <s v="NA"/>
    <x v="9"/>
    <n v="0"/>
    <e v="#VALUE!"/>
    <n v="0"/>
    <x v="87"/>
    <s v="TRINIDAD VALENZUELA FUENTES - HL KALIZI"/>
    <e v="#N/A"/>
    <s v="05:22:49"/>
  </r>
  <r>
    <x v="2"/>
    <x v="0"/>
    <n v="100"/>
    <x v="5"/>
    <x v="0"/>
    <s v="15"/>
    <x v="1"/>
    <s v=""/>
    <s v=""/>
    <s v="10067221"/>
    <s v="OSCAR"/>
    <s v="TAHAN"/>
    <m/>
    <x v="151"/>
    <m/>
    <s v=""/>
    <m/>
    <s v=""/>
    <s v="CHL"/>
    <s v=""/>
    <s v="17,68"/>
    <s v="7738"/>
    <m/>
    <s v="00:03:08"/>
    <s v=""/>
    <s v=""/>
    <s v="RET"/>
    <s v=""/>
    <m/>
    <m/>
    <m/>
    <m/>
    <m/>
    <m/>
    <m/>
    <m/>
    <m/>
    <m/>
    <m/>
    <m/>
    <m/>
    <m/>
    <m/>
    <m/>
    <m/>
    <m/>
    <m/>
    <m/>
    <m/>
    <n v="17.68"/>
    <n v="7738"/>
    <s v="NA"/>
    <x v="2"/>
    <s v="NA"/>
    <x v="9"/>
    <n v="0"/>
    <e v="#VALUE!"/>
    <n v="0"/>
    <x v="29"/>
    <s v="OSCAR TAHAN - ALCAZAR RICHARSON"/>
    <s v="EL SENDERO/HARD BONE TEAM"/>
    <s v="05:22:49"/>
  </r>
  <r>
    <x v="2"/>
    <x v="0"/>
    <n v="100"/>
    <x v="5"/>
    <x v="0"/>
    <s v="16"/>
    <x v="1"/>
    <s v=""/>
    <s v=""/>
    <s v="10086065"/>
    <s v="PAULA"/>
    <s v="LLORENS CLARK"/>
    <s v="106QM54"/>
    <x v="107"/>
    <m/>
    <s v=""/>
    <m/>
    <s v=""/>
    <s v="CHL"/>
    <s v=""/>
    <s v="19,02"/>
    <s v="7193"/>
    <s v="FTQ GA"/>
    <s v="00:02:00"/>
    <m/>
    <m/>
    <m/>
    <m/>
    <m/>
    <m/>
    <m/>
    <m/>
    <m/>
    <m/>
    <m/>
    <m/>
    <m/>
    <m/>
    <m/>
    <m/>
    <m/>
    <m/>
    <m/>
    <m/>
    <m/>
    <m/>
    <m/>
    <m/>
    <m/>
    <n v="19.02"/>
    <n v="7193"/>
    <s v="NA"/>
    <x v="2"/>
    <s v="NA"/>
    <x v="9"/>
    <n v="0"/>
    <e v="#VALUE!"/>
    <n v="0"/>
    <x v="86"/>
    <s v="PAULA LLORENS CLARK - ML SAMIRA"/>
    <e v="#N/A"/>
    <s v="05:22:49"/>
  </r>
  <r>
    <x v="2"/>
    <x v="0"/>
    <n v="100"/>
    <x v="5"/>
    <x v="0"/>
    <s v="17"/>
    <x v="1"/>
    <s v=""/>
    <s v=""/>
    <s v="10018246"/>
    <s v="JUAN FRANCISCO"/>
    <s v="DEL CANTO"/>
    <m/>
    <x v="57"/>
    <m/>
    <s v=""/>
    <m/>
    <s v=""/>
    <s v="CHL"/>
    <s v=""/>
    <s v="14,94"/>
    <s v="9158"/>
    <s v="FTQ GA"/>
    <s v=""/>
    <m/>
    <m/>
    <m/>
    <m/>
    <m/>
    <m/>
    <m/>
    <m/>
    <m/>
    <m/>
    <m/>
    <m/>
    <m/>
    <m/>
    <m/>
    <m/>
    <m/>
    <m/>
    <m/>
    <m/>
    <m/>
    <m/>
    <m/>
    <m/>
    <m/>
    <n v="14.94"/>
    <n v="9158"/>
    <s v="NA"/>
    <x v="2"/>
    <s v="NA"/>
    <x v="9"/>
    <n v="0"/>
    <e v="#VALUE!"/>
    <n v="0"/>
    <x v="51"/>
    <s v="JUAN FRANCISCO DEL CANTO - CHACOLI"/>
    <s v="EL SENDERO/HARD BONE TEAM"/>
    <s v="05:22:49"/>
  </r>
  <r>
    <x v="2"/>
    <x v="0"/>
    <n v="100"/>
    <x v="5"/>
    <x v="1"/>
    <s v="1"/>
    <x v="0"/>
    <s v=""/>
    <s v=""/>
    <s v="10247235"/>
    <s v="NICOLAS"/>
    <s v="SILVA"/>
    <s v="107IY41"/>
    <x v="50"/>
    <m/>
    <s v=""/>
    <m/>
    <s v=""/>
    <s v="CHL"/>
    <s v=""/>
    <s v="16,8"/>
    <s v="8141"/>
    <m/>
    <s v="00:05:45"/>
    <s v="17,66"/>
    <s v="6524"/>
    <m/>
    <s v="00:04:44"/>
    <s v="20,48"/>
    <s v="5624"/>
    <m/>
    <s v="00:18:56"/>
    <m/>
    <m/>
    <m/>
    <m/>
    <m/>
    <m/>
    <m/>
    <m/>
    <m/>
    <m/>
    <m/>
    <m/>
    <m/>
    <m/>
    <m/>
    <m/>
    <m/>
    <n v="18.100000000000001"/>
    <n v="20289"/>
    <n v="20289"/>
    <x v="3"/>
    <n v="5"/>
    <x v="127"/>
    <n v="180"/>
    <n v="-15.333333333333334"/>
    <n v="266.66666666666669"/>
    <x v="46"/>
    <s v="NICOLAS SILVA - TOBA BRONCO"/>
    <s v="TOBA A"/>
    <s v="05:22:49"/>
  </r>
  <r>
    <x v="2"/>
    <x v="0"/>
    <n v="100"/>
    <x v="5"/>
    <x v="1"/>
    <s v="2"/>
    <x v="0"/>
    <s v=""/>
    <s v=""/>
    <s v="10183943"/>
    <s v="ELISA "/>
    <s v="RIOS GARCIA HUIDOBRO"/>
    <s v="107IZ51"/>
    <x v="43"/>
    <m/>
    <s v=""/>
    <m/>
    <s v=""/>
    <s v="CHL"/>
    <s v=""/>
    <s v="17,11"/>
    <s v="7997"/>
    <m/>
    <s v="00:03:24"/>
    <s v="17,56"/>
    <s v="6560"/>
    <m/>
    <s v="00:03:01"/>
    <s v="20,06"/>
    <s v="5743"/>
    <m/>
    <s v="00:17:27"/>
    <m/>
    <m/>
    <m/>
    <m/>
    <m/>
    <m/>
    <m/>
    <m/>
    <m/>
    <m/>
    <m/>
    <m/>
    <m/>
    <m/>
    <m/>
    <m/>
    <m/>
    <n v="18.09"/>
    <n v="20300"/>
    <n v="20300"/>
    <x v="3"/>
    <n v="6"/>
    <x v="128"/>
    <n v="175"/>
    <n v="-15.516666666666667"/>
    <n v="261.48333333333335"/>
    <x v="41"/>
    <s v="ELISA  RIOS GARCIA HUIDOBRO - SI SUEÑO"/>
    <e v="#N/A"/>
    <s v="05:22:49"/>
  </r>
  <r>
    <x v="2"/>
    <x v="0"/>
    <n v="100"/>
    <x v="5"/>
    <x v="1"/>
    <s v="3"/>
    <x v="0"/>
    <s v=""/>
    <s v=""/>
    <s v="10247115"/>
    <s v="FERNANDA"/>
    <s v="TORRES HORTA"/>
    <m/>
    <x v="122"/>
    <m/>
    <s v=""/>
    <m/>
    <s v=""/>
    <s v="CHL"/>
    <s v=""/>
    <s v="17,38"/>
    <s v="7869"/>
    <m/>
    <s v="00:01:10"/>
    <s v="17,31"/>
    <s v="6656"/>
    <m/>
    <s v="00:02:26"/>
    <s v="19,67"/>
    <s v="5857"/>
    <m/>
    <s v="00:14:50"/>
    <m/>
    <m/>
    <m/>
    <m/>
    <m/>
    <m/>
    <m/>
    <m/>
    <m/>
    <m/>
    <m/>
    <m/>
    <m/>
    <m/>
    <m/>
    <m/>
    <m/>
    <n v="18.02"/>
    <n v="20382"/>
    <n v="20382"/>
    <x v="3"/>
    <n v="7"/>
    <x v="129"/>
    <n v="170"/>
    <n v="-16.883333333333333"/>
    <n v="255.11666666666667"/>
    <x v="38"/>
    <s v="FERNANDA TORRES HORTA - TOBA CARISSA"/>
    <e v="#N/A"/>
    <s v="05:22:49"/>
  </r>
  <r>
    <x v="2"/>
    <x v="0"/>
    <n v="100"/>
    <x v="5"/>
    <x v="1"/>
    <s v="4"/>
    <x v="0"/>
    <s v=""/>
    <s v=""/>
    <s v="10172596"/>
    <s v="BORJA"/>
    <s v="MAYOL"/>
    <s v="107IY58"/>
    <x v="49"/>
    <m/>
    <s v=""/>
    <m/>
    <s v=""/>
    <s v="CHL"/>
    <s v=""/>
    <s v="17,22"/>
    <s v="7944"/>
    <m/>
    <s v="00:02:11"/>
    <s v="13,97"/>
    <s v="8247"/>
    <m/>
    <s v="00:04:36"/>
    <s v="16,79"/>
    <s v="6863"/>
    <m/>
    <s v="00:04:40"/>
    <m/>
    <m/>
    <m/>
    <m/>
    <m/>
    <m/>
    <m/>
    <m/>
    <m/>
    <m/>
    <m/>
    <m/>
    <m/>
    <m/>
    <m/>
    <m/>
    <m/>
    <n v="15.93"/>
    <n v="23054"/>
    <n v="23054"/>
    <x v="3"/>
    <n v="11"/>
    <x v="130"/>
    <n v="150"/>
    <n v="-61.416666666666664"/>
    <n v="190.58333333333334"/>
    <x v="15"/>
    <s v="BORJA MAYOL - MALA CAÑA"/>
    <s v="COLCHAGUA"/>
    <s v="05:22:49"/>
  </r>
  <r>
    <x v="2"/>
    <x v="0"/>
    <n v="100"/>
    <x v="5"/>
    <x v="1"/>
    <s v="5"/>
    <x v="0"/>
    <s v=""/>
    <s v=""/>
    <s v="10247219"/>
    <s v="AMPARO"/>
    <s v="LOPEZ HORTA"/>
    <m/>
    <x v="152"/>
    <m/>
    <s v=""/>
    <m/>
    <s v=""/>
    <s v="CHL"/>
    <s v=""/>
    <s v="14,38"/>
    <s v="9511"/>
    <m/>
    <s v="00:07:22"/>
    <s v="19,18"/>
    <s v="6006"/>
    <m/>
    <s v="00:05:48"/>
    <s v="14,07"/>
    <s v="8185"/>
    <m/>
    <s v="00:05:38"/>
    <m/>
    <m/>
    <m/>
    <m/>
    <m/>
    <m/>
    <m/>
    <m/>
    <m/>
    <m/>
    <m/>
    <m/>
    <m/>
    <m/>
    <m/>
    <m/>
    <m/>
    <n v="15.49"/>
    <n v="23702"/>
    <n v="23702"/>
    <x v="3"/>
    <n v="12"/>
    <x v="131"/>
    <n v="145"/>
    <n v="-72.216666666666669"/>
    <n v="174.78333333333333"/>
    <x v="42"/>
    <s v="AMPARO LOPEZ HORTA - TOBA AMAPOLA"/>
    <s v="TOBA A"/>
    <s v="05:22:49"/>
  </r>
  <r>
    <x v="2"/>
    <x v="0"/>
    <n v="100"/>
    <x v="5"/>
    <x v="1"/>
    <s v="6"/>
    <x v="1"/>
    <s v=""/>
    <s v=""/>
    <s v="10160530"/>
    <s v="VICENTE "/>
    <s v="LARRAIN ARJONA"/>
    <s v="107LC92"/>
    <x v="153"/>
    <m/>
    <s v=""/>
    <m/>
    <s v=""/>
    <s v="CHL"/>
    <s v=""/>
    <s v="17,09"/>
    <s v="8004"/>
    <m/>
    <s v="00:03:21"/>
    <s v=""/>
    <s v=""/>
    <s v="FTQ GA"/>
    <s v=""/>
    <m/>
    <m/>
    <m/>
    <m/>
    <m/>
    <m/>
    <m/>
    <m/>
    <m/>
    <m/>
    <m/>
    <m/>
    <m/>
    <m/>
    <m/>
    <m/>
    <m/>
    <m/>
    <m/>
    <m/>
    <m/>
    <n v="17.09"/>
    <n v="8004"/>
    <s v="NA"/>
    <x v="3"/>
    <s v="NA"/>
    <x v="9"/>
    <n v="0"/>
    <e v="#VALUE!"/>
    <n v="0"/>
    <x v="14"/>
    <s v="VICENTE  LARRAIN ARJONA - HC TRAUCO"/>
    <s v="EL QUILLAY"/>
    <s v="05:22:49"/>
  </r>
  <r>
    <x v="2"/>
    <x v="1"/>
    <n v="80"/>
    <x v="6"/>
    <x v="0"/>
    <s v="1"/>
    <x v="0"/>
    <s v=""/>
    <s v=""/>
    <m/>
    <s v="ERNESTO "/>
    <s v="DE LA FUENTE FUENZALIDA"/>
    <s v="10149062"/>
    <x v="154"/>
    <m/>
    <s v=""/>
    <m/>
    <s v=""/>
    <s v="CHL"/>
    <s v=""/>
    <s v="09:30:00"/>
    <s v="11:08:34"/>
    <s v="11:11:42"/>
    <s v="18,88"/>
    <s v="19,48"/>
    <s v="6103"/>
    <m/>
    <s v="11:51:42"/>
    <s v="13:33:06"/>
    <s v="13:39:25"/>
    <s v="17,83"/>
    <s v="18,94"/>
    <s v="6462"/>
    <m/>
    <s v="14:19:25"/>
    <s v="15:26:45"/>
    <s v="15:32:09"/>
    <s v="15,67"/>
    <s v="16,93"/>
    <s v="4364"/>
    <m/>
    <m/>
    <m/>
    <m/>
    <m/>
    <m/>
    <m/>
    <m/>
    <m/>
    <n v="18.63"/>
    <n v="16929"/>
    <n v="16929"/>
    <x v="4"/>
    <n v="1"/>
    <x v="132"/>
    <n v="200"/>
    <n v="0"/>
    <n v="283"/>
    <x v="94"/>
    <s v="ERNESTO  DE LA FUENTE FUENZALIDA - AL AZAN"/>
    <e v="#N/A"/>
    <s v="04:42:09"/>
  </r>
  <r>
    <x v="2"/>
    <x v="1"/>
    <n v="80"/>
    <x v="6"/>
    <x v="0"/>
    <s v="2"/>
    <x v="0"/>
    <s v=""/>
    <s v=""/>
    <m/>
    <s v="JOSE  ELIAS "/>
    <s v="RISHMAWI"/>
    <m/>
    <x v="155"/>
    <m/>
    <s v=""/>
    <m/>
    <s v=""/>
    <s v="CHL"/>
    <s v=""/>
    <s v="09:30:00"/>
    <s v="11:18:58"/>
    <s v="11:22:18"/>
    <s v="17,1"/>
    <s v="17,62"/>
    <s v="6738"/>
    <m/>
    <s v="12:02:18"/>
    <s v="13:58:01"/>
    <s v="14:00:31"/>
    <s v="16,24"/>
    <s v="16,59"/>
    <s v="7093"/>
    <m/>
    <s v="14:40:31"/>
    <s v="15:54:13"/>
    <s v="15:58:36"/>
    <s v="14,6"/>
    <s v="15,47"/>
    <s v="4685"/>
    <m/>
    <m/>
    <m/>
    <m/>
    <m/>
    <m/>
    <m/>
    <m/>
    <m/>
    <n v="16.690000000000001"/>
    <n v="18516"/>
    <n v="18516"/>
    <x v="4"/>
    <n v="2"/>
    <x v="133"/>
    <n v="195"/>
    <n v="-26.45"/>
    <n v="251.55"/>
    <x v="59"/>
    <s v="JOSE  ELIAS  RISHMAWI - ANCAR DASAM"/>
    <s v="EL QUILLAY"/>
    <s v="04:42:09"/>
  </r>
  <r>
    <x v="2"/>
    <x v="1"/>
    <n v="80"/>
    <x v="6"/>
    <x v="0"/>
    <s v="3"/>
    <x v="0"/>
    <s v=""/>
    <s v=""/>
    <m/>
    <s v="BELEN"/>
    <s v="RISHMAWI"/>
    <m/>
    <x v="156"/>
    <m/>
    <s v=""/>
    <m/>
    <s v=""/>
    <s v="CHL"/>
    <s v=""/>
    <s v="09:30:00"/>
    <s v="11:18:57"/>
    <s v="11:22:33"/>
    <s v="17,06"/>
    <s v="17,62"/>
    <s v="6754"/>
    <m/>
    <s v="12:02:33"/>
    <s v="13:58:04"/>
    <s v="14:01:20"/>
    <s v="16,16"/>
    <s v="16,62"/>
    <s v="7127"/>
    <m/>
    <s v="14:41:20"/>
    <s v="15:54:16"/>
    <s v="16:00:02"/>
    <s v="14,49"/>
    <s v="15,63"/>
    <s v="4722"/>
    <m/>
    <m/>
    <m/>
    <m/>
    <m/>
    <m/>
    <m/>
    <m/>
    <m/>
    <n v="16.75"/>
    <n v="18603"/>
    <n v="18603"/>
    <x v="4"/>
    <n v="3"/>
    <x v="134"/>
    <n v="190"/>
    <n v="-27.9"/>
    <n v="245.1"/>
    <x v="117"/>
    <s v="BELEN RISHMAWI - ASWAD"/>
    <e v="#N/A"/>
    <s v="04:42:09"/>
  </r>
  <r>
    <x v="2"/>
    <x v="1"/>
    <n v="80"/>
    <x v="6"/>
    <x v="0"/>
    <s v="4"/>
    <x v="0"/>
    <s v=""/>
    <s v=""/>
    <s v="10141895"/>
    <s v="CRISTOBAL"/>
    <s v="LARRAIN ARJONA"/>
    <s v="106DX26"/>
    <x v="157"/>
    <m/>
    <s v=""/>
    <m/>
    <s v=""/>
    <s v="CHL"/>
    <s v=""/>
    <s v="09:30:00"/>
    <s v="11:31:03"/>
    <s v="11:32:39"/>
    <s v="15,65"/>
    <s v="15,86"/>
    <s v="7359"/>
    <m/>
    <s v="12:12:39"/>
    <s v="14:07:25"/>
    <s v="14:09:36"/>
    <s v="16,42"/>
    <s v="16,73"/>
    <s v="7017"/>
    <m/>
    <s v="14:49:36"/>
    <s v="16:08:34"/>
    <s v="16:12:33"/>
    <s v="13,74"/>
    <s v="14,44"/>
    <s v="4977"/>
    <m/>
    <m/>
    <m/>
    <m/>
    <m/>
    <m/>
    <m/>
    <m/>
    <m/>
    <n v="15.82"/>
    <n v="19354"/>
    <n v="19354"/>
    <x v="4"/>
    <n v="6"/>
    <x v="135"/>
    <n v="175"/>
    <n v="-40.416666666666664"/>
    <n v="217.58333333333334"/>
    <x v="12"/>
    <s v="CRISTOBAL LARRAIN ARJONA - SI PADME"/>
    <s v="EL QUILLAY"/>
    <s v="04:42:09"/>
  </r>
  <r>
    <x v="2"/>
    <x v="1"/>
    <n v="80"/>
    <x v="6"/>
    <x v="0"/>
    <s v="5"/>
    <x v="0"/>
    <s v=""/>
    <s v=""/>
    <s v="10040015"/>
    <s v="MANUELA"/>
    <s v="VALENZUELA VARGAS"/>
    <m/>
    <x v="158"/>
    <m/>
    <s v=""/>
    <m/>
    <s v=""/>
    <s v="CHL"/>
    <s v=""/>
    <s v="09:30:00"/>
    <s v="11:31:06"/>
    <s v="11:34:31"/>
    <s v="15,42"/>
    <s v="15,85"/>
    <s v="7472"/>
    <m/>
    <s v="12:14:31"/>
    <s v="14:07:57"/>
    <s v="14:11:27"/>
    <s v="16,42"/>
    <s v="16,93"/>
    <s v="7016"/>
    <m/>
    <s v="14:51:27"/>
    <s v="16:09:02"/>
    <s v="16:13:52"/>
    <s v="13,83"/>
    <s v="14,7"/>
    <s v="4945"/>
    <m/>
    <m/>
    <m/>
    <m/>
    <m/>
    <m/>
    <m/>
    <m/>
    <m/>
    <n v="15.96"/>
    <n v="19433"/>
    <n v="19433"/>
    <x v="4"/>
    <n v="7"/>
    <x v="136"/>
    <n v="170"/>
    <n v="-41.733333333333334"/>
    <n v="211.26666666666665"/>
    <x v="2"/>
    <s v="MANUELA VALENZUELA VARGAS - MADJALINKA"/>
    <e v="#N/A"/>
    <s v="04:42:09"/>
  </r>
  <r>
    <x v="2"/>
    <x v="1"/>
    <n v="80"/>
    <x v="6"/>
    <x v="0"/>
    <s v="6"/>
    <x v="0"/>
    <s v=""/>
    <s v=""/>
    <m/>
    <s v="GABRIEL"/>
    <s v="BRAVO CABEZAS"/>
    <m/>
    <x v="159"/>
    <m/>
    <s v=""/>
    <m/>
    <s v=""/>
    <s v="CHL"/>
    <s v=""/>
    <s v="09:30:00"/>
    <s v="11:31:19"/>
    <s v="11:33:28"/>
    <s v="15,55"/>
    <s v="15,83"/>
    <s v="7408"/>
    <m/>
    <s v="12:13:28"/>
    <s v="14:07:35"/>
    <s v="14:12:07"/>
    <s v="16,18"/>
    <s v="16,83"/>
    <s v="7119"/>
    <m/>
    <s v="14:52:07"/>
    <s v="16:09:00"/>
    <s v="16:15:34"/>
    <s v="13,66"/>
    <s v="14,83"/>
    <s v="5007"/>
    <m/>
    <m/>
    <m/>
    <m/>
    <m/>
    <m/>
    <m/>
    <m/>
    <m/>
    <n v="15.95"/>
    <n v="19534"/>
    <n v="19534"/>
    <x v="4"/>
    <n v="8"/>
    <x v="137"/>
    <n v="165"/>
    <n v="-43.416666666666664"/>
    <n v="204.58333333333334"/>
    <x v="118"/>
    <s v="GABRIEL BRAVO CABEZAS - RC JOTA"/>
    <e v="#N/A"/>
    <s v="04:42:09"/>
  </r>
  <r>
    <x v="2"/>
    <x v="1"/>
    <n v="80"/>
    <x v="6"/>
    <x v="0"/>
    <s v="7"/>
    <x v="0"/>
    <s v=""/>
    <s v=""/>
    <s v="10102392"/>
    <s v="MACARENA"/>
    <s v="SUAZO ZEPEDA"/>
    <m/>
    <x v="160"/>
    <m/>
    <s v=""/>
    <m/>
    <s v=""/>
    <s v="CHL"/>
    <s v=""/>
    <s v="09:30:00"/>
    <s v="11:31:12"/>
    <s v="11:33:24"/>
    <s v="15,56"/>
    <s v="15,84"/>
    <s v="7405"/>
    <m/>
    <s v="12:13:24"/>
    <s v="14:07:30"/>
    <s v="14:11:53"/>
    <s v="16,21"/>
    <s v="16,83"/>
    <s v="7109"/>
    <m/>
    <s v="14:51:53"/>
    <s v="16:09:03"/>
    <s v="16:17:03"/>
    <s v="13,38"/>
    <s v="14,77"/>
    <s v="5110"/>
    <m/>
    <m/>
    <m/>
    <m/>
    <m/>
    <m/>
    <m/>
    <m/>
    <m/>
    <n v="15.94"/>
    <n v="19624"/>
    <n v="19624"/>
    <x v="4"/>
    <n v="9"/>
    <x v="138"/>
    <n v="160"/>
    <n v="-44.916666666666664"/>
    <n v="198.08333333333334"/>
    <x v="27"/>
    <s v="MACARENA SUAZO ZEPEDA - HF FILCKA"/>
    <s v="EL QUILLAY"/>
    <s v="04:42:09"/>
  </r>
  <r>
    <x v="2"/>
    <x v="1"/>
    <n v="80"/>
    <x v="6"/>
    <x v="0"/>
    <s v="8"/>
    <x v="0"/>
    <s v=""/>
    <s v=""/>
    <s v="10097227"/>
    <s v="FRANCESCA"/>
    <s v="GIOIA MANSILLA"/>
    <m/>
    <x v="161"/>
    <m/>
    <s v=""/>
    <m/>
    <s v=""/>
    <s v="CHL"/>
    <s v=""/>
    <s v="09:30:00"/>
    <s v="11:26:21"/>
    <s v="11:31:09"/>
    <s v="15,85"/>
    <s v="16,5"/>
    <s v="7269"/>
    <m/>
    <s v="12:11:09"/>
    <s v="14:07:32"/>
    <s v="14:11:20"/>
    <s v="15,97"/>
    <s v="16,5"/>
    <s v="7212"/>
    <m/>
    <s v="14:51:20"/>
    <s v="16:12:35"/>
    <s v="16:22:06"/>
    <s v="12,56"/>
    <s v="14,03"/>
    <s v="5446"/>
    <m/>
    <m/>
    <m/>
    <m/>
    <m/>
    <m/>
    <m/>
    <m/>
    <m/>
    <n v="15.86"/>
    <n v="19927"/>
    <n v="19927"/>
    <x v="4"/>
    <n v="10"/>
    <x v="139"/>
    <n v="155"/>
    <n v="-49.966666666666669"/>
    <n v="188.03333333333333"/>
    <x v="119"/>
    <s v="FRANCESCA GIOIA MANSILLA - SHARAV"/>
    <e v="#N/A"/>
    <s v="04:42:09"/>
  </r>
  <r>
    <x v="2"/>
    <x v="1"/>
    <n v="80"/>
    <x v="6"/>
    <x v="0"/>
    <s v="9"/>
    <x v="0"/>
    <s v=""/>
    <s v=""/>
    <m/>
    <s v="BRUNO"/>
    <s v="CALTAGIRONE"/>
    <m/>
    <x v="162"/>
    <m/>
    <s v=""/>
    <m/>
    <s v=""/>
    <s v="CHL"/>
    <s v=""/>
    <s v="09:30:00"/>
    <s v="11:24:56"/>
    <s v="11:26:52"/>
    <s v="16,43"/>
    <s v="16,7"/>
    <s v="7012"/>
    <m/>
    <s v="12:06:52"/>
    <s v="14:05:04"/>
    <s v="14:08:20"/>
    <s v="15,81"/>
    <s v="16,24"/>
    <s v="7288"/>
    <m/>
    <s v="14:48:20"/>
    <s v="16:20:11"/>
    <s v="16:22:35"/>
    <s v="12,09"/>
    <s v="12,41"/>
    <s v="5655"/>
    <m/>
    <m/>
    <m/>
    <m/>
    <m/>
    <m/>
    <m/>
    <m/>
    <m/>
    <n v="15.32"/>
    <n v="19956"/>
    <n v="19956"/>
    <x v="4"/>
    <n v="11"/>
    <x v="140"/>
    <n v="150"/>
    <n v="-50.45"/>
    <n v="182.55"/>
    <x v="120"/>
    <s v="BRUNO CALTAGIRONE - TOBA BOSS"/>
    <s v="TOBA B"/>
    <s v="04:42:09"/>
  </r>
  <r>
    <x v="2"/>
    <x v="1"/>
    <n v="80"/>
    <x v="6"/>
    <x v="0"/>
    <s v="10"/>
    <x v="0"/>
    <s v=""/>
    <s v=""/>
    <m/>
    <s v="JOSE IGNACIO"/>
    <s v="POLLONI  VIVERO"/>
    <m/>
    <x v="163"/>
    <m/>
    <s v=""/>
    <m/>
    <s v=""/>
    <s v="CHL"/>
    <s v=""/>
    <s v="09:30:00"/>
    <s v="11:25:10"/>
    <s v="11:29:19"/>
    <s v="16,09"/>
    <s v="16,67"/>
    <s v="7160"/>
    <m/>
    <s v="12:09:19"/>
    <s v="14:05:12"/>
    <s v="14:11:25"/>
    <s v="15,73"/>
    <s v="16,57"/>
    <s v="7326"/>
    <m/>
    <s v="14:51:25"/>
    <s v="16:20:15"/>
    <s v="16:25:43"/>
    <s v="12,09"/>
    <s v="12,83"/>
    <s v="5657"/>
    <m/>
    <m/>
    <m/>
    <m/>
    <m/>
    <m/>
    <m/>
    <m/>
    <m/>
    <n v="15.57"/>
    <n v="20143"/>
    <n v="20143"/>
    <x v="4"/>
    <n v="12"/>
    <x v="141"/>
    <n v="145"/>
    <n v="-53.56666666666667"/>
    <n v="174.43333333333334"/>
    <x v="55"/>
    <s v="JOSE IGNACIO POLLONI  VIVERO - TOBA BAGUAL"/>
    <s v="TOBA A"/>
    <s v="04:42:09"/>
  </r>
  <r>
    <x v="2"/>
    <x v="1"/>
    <n v="80"/>
    <x v="6"/>
    <x v="0"/>
    <s v="11"/>
    <x v="1"/>
    <s v=""/>
    <s v=""/>
    <m/>
    <s v="PABLO"/>
    <s v="VALDES RAMIREZ"/>
    <m/>
    <x v="164"/>
    <m/>
    <s v=""/>
    <m/>
    <s v=""/>
    <s v="CHL"/>
    <s v=""/>
    <s v="09:30:00"/>
    <s v="11:26:18"/>
    <s v="11:31:45"/>
    <s v="15,77"/>
    <s v="16,51"/>
    <s v="7306"/>
    <m/>
    <s v="12:11:45"/>
    <s v="14:05:10"/>
    <s v="14:11:42"/>
    <s v="16,01"/>
    <s v="16,93"/>
    <s v="7196"/>
    <m/>
    <s v="14:51:42"/>
    <s v="16:20:08"/>
    <s v="16:26:06"/>
    <s v="12,08"/>
    <s v="12,89"/>
    <s v="5664"/>
    <s v="FTQ GA"/>
    <m/>
    <m/>
    <m/>
    <m/>
    <m/>
    <m/>
    <m/>
    <m/>
    <n v="15.65"/>
    <n v="20167"/>
    <s v="NA"/>
    <x v="4"/>
    <s v="NA"/>
    <x v="9"/>
    <n v="0"/>
    <e v="#VALUE!"/>
    <n v="0"/>
    <x v="121"/>
    <s v="PABLO VALDES RAMIREZ - CAL DUFUR"/>
    <s v="TOBA B"/>
    <s v="04:42:09"/>
  </r>
  <r>
    <x v="2"/>
    <x v="1"/>
    <n v="80"/>
    <x v="6"/>
    <x v="0"/>
    <s v="12"/>
    <x v="1"/>
    <s v=""/>
    <s v=""/>
    <m/>
    <s v="PEDRO "/>
    <s v="BALMACEDA TAGLE"/>
    <m/>
    <x v="165"/>
    <m/>
    <s v=""/>
    <m/>
    <s v=""/>
    <s v="CHL"/>
    <s v=""/>
    <s v="09:30:00"/>
    <s v="11:31:28"/>
    <s v="11:33:57"/>
    <s v="15,49"/>
    <s v="15,81"/>
    <s v="7437"/>
    <m/>
    <s v="12:13:57"/>
    <s v="14:07:37"/>
    <s v="14:14:27"/>
    <s v="15,93"/>
    <s v="16,89"/>
    <s v="7230"/>
    <s v="FTQ ME"/>
    <m/>
    <m/>
    <m/>
    <m/>
    <m/>
    <m/>
    <m/>
    <m/>
    <m/>
    <m/>
    <m/>
    <m/>
    <m/>
    <m/>
    <m/>
    <n v="16.329999999999998"/>
    <n v="14668"/>
    <s v="NA"/>
    <x v="4"/>
    <s v="NA"/>
    <x v="9"/>
    <n v="0"/>
    <e v="#VALUE!"/>
    <n v="0"/>
    <x v="66"/>
    <s v="PEDRO  BALMACEDA TAGLE - JAKIM CAST"/>
    <e v="#N/A"/>
    <s v="04:42:09"/>
  </r>
  <r>
    <x v="2"/>
    <x v="1"/>
    <n v="80"/>
    <x v="6"/>
    <x v="1"/>
    <s v="1"/>
    <x v="0"/>
    <s v=""/>
    <s v=""/>
    <m/>
    <s v="PEDRO"/>
    <s v="MAYOL LARRAIN"/>
    <m/>
    <x v="166"/>
    <m/>
    <s v=""/>
    <m/>
    <s v=""/>
    <s v="CHL"/>
    <s v=""/>
    <s v="10:00:00"/>
    <s v="11:58:20"/>
    <s v="12:02:02"/>
    <s v="15,73"/>
    <s v="16,23"/>
    <s v="7323"/>
    <m/>
    <s v="12:42:02"/>
    <s v="14:38:01"/>
    <s v="14:41:22"/>
    <s v="16,09"/>
    <s v="16,56"/>
    <s v="7160"/>
    <m/>
    <s v="15:21:22"/>
    <s v="16:36:26"/>
    <s v="16:40:24"/>
    <s v="14,43"/>
    <s v="15,19"/>
    <s v="4741"/>
    <m/>
    <m/>
    <m/>
    <m/>
    <m/>
    <m/>
    <m/>
    <m/>
    <m/>
    <n v="16.100000000000001"/>
    <n v="19224"/>
    <n v="19224"/>
    <x v="5"/>
    <n v="4"/>
    <x v="142"/>
    <n v="185"/>
    <n v="-38.25"/>
    <n v="229.75"/>
    <x v="122"/>
    <s v="PEDRO MAYOL LARRAIN - ESPERANZA HASSAN"/>
    <e v="#N/A"/>
    <s v="04:42:09"/>
  </r>
  <r>
    <x v="2"/>
    <x v="1"/>
    <n v="80"/>
    <x v="6"/>
    <x v="1"/>
    <s v="2"/>
    <x v="0"/>
    <s v=""/>
    <s v=""/>
    <s v="10108052"/>
    <s v="VICENTE"/>
    <s v="MAYOL Larrain"/>
    <m/>
    <x v="70"/>
    <m/>
    <s v=""/>
    <m/>
    <s v=""/>
    <s v="CHL"/>
    <s v=""/>
    <s v="10:00:00"/>
    <s v="11:58:23"/>
    <s v="12:01:58"/>
    <s v="15,74"/>
    <s v="16,22"/>
    <s v="7318"/>
    <m/>
    <s v="12:41:58"/>
    <s v="14:37:58"/>
    <s v="14:41:14"/>
    <s v="16,1"/>
    <s v="16,55"/>
    <s v="7157"/>
    <m/>
    <s v="15:21:14"/>
    <s v="16:36:33"/>
    <s v="16:40:27"/>
    <s v="14,39"/>
    <s v="15,14"/>
    <s v="4753"/>
    <m/>
    <m/>
    <m/>
    <m/>
    <m/>
    <m/>
    <m/>
    <m/>
    <m/>
    <n v="16.079999999999998"/>
    <n v="19228"/>
    <n v="19228"/>
    <x v="5"/>
    <n v="5"/>
    <x v="143"/>
    <n v="180"/>
    <n v="-38.31666666666667"/>
    <n v="224.68333333333334"/>
    <x v="45"/>
    <s v="VICENTE MAYOL LARRAIN - ALCAZAR PRAGA"/>
    <s v="COLCHAGUA"/>
    <s v="04:42:09"/>
  </r>
  <r>
    <x v="2"/>
    <x v="1"/>
    <n v="80"/>
    <x v="6"/>
    <x v="1"/>
    <s v="3"/>
    <x v="0"/>
    <s v=""/>
    <s v=""/>
    <m/>
    <s v="Tomas"/>
    <s v="Ludwig"/>
    <m/>
    <x v="167"/>
    <m/>
    <s v=""/>
    <m/>
    <s v=""/>
    <s v="CHL"/>
    <s v=""/>
    <s v="10:00:00"/>
    <s v="11:58:21"/>
    <s v="12:00:45"/>
    <s v="15,9"/>
    <s v="16,22"/>
    <s v="7246"/>
    <m/>
    <s v="12:40:45"/>
    <s v="14:43:18"/>
    <s v="14:48:12"/>
    <s v="15,06"/>
    <s v="15,67"/>
    <s v="7647"/>
    <m/>
    <s v="15:28:12"/>
    <s v="16:56:15"/>
    <s v="16:59:19"/>
    <s v="12,51"/>
    <s v="12,95"/>
    <s v="5466"/>
    <m/>
    <m/>
    <m/>
    <m/>
    <m/>
    <m/>
    <m/>
    <m/>
    <m/>
    <n v="15.14"/>
    <n v="20359"/>
    <n v="20359"/>
    <x v="5"/>
    <n v="13"/>
    <x v="144"/>
    <n v="140"/>
    <n v="-57.166666666666664"/>
    <n v="165.83333333333334"/>
    <x v="123"/>
    <s v="TOMAS LUDWIG - KUMALIK"/>
    <e v="#N/A"/>
    <s v="04:42:09"/>
  </r>
  <r>
    <x v="2"/>
    <x v="1"/>
    <n v="80"/>
    <x v="6"/>
    <x v="1"/>
    <s v="4"/>
    <x v="1"/>
    <s v=""/>
    <s v=""/>
    <m/>
    <s v="EMILIA"/>
    <s v="FUENTES"/>
    <m/>
    <x v="168"/>
    <m/>
    <s v=""/>
    <m/>
    <s v=""/>
    <s v="CHL"/>
    <s v=""/>
    <s v="10:00:00"/>
    <s v="11:58:18"/>
    <s v="12:00:07"/>
    <s v="15,98"/>
    <s v="16,23"/>
    <s v="7207"/>
    <s v="FTQ GA"/>
    <m/>
    <m/>
    <m/>
    <m/>
    <m/>
    <m/>
    <m/>
    <m/>
    <m/>
    <m/>
    <m/>
    <m/>
    <m/>
    <m/>
    <m/>
    <m/>
    <m/>
    <m/>
    <m/>
    <m/>
    <m/>
    <m/>
    <n v="16.23"/>
    <n v="7207"/>
    <s v="NA"/>
    <x v="5"/>
    <s v="NA"/>
    <x v="9"/>
    <n v="0"/>
    <e v="#VALUE!"/>
    <n v="0"/>
    <x v="124"/>
    <s v="EMILIA FUENTES - MELCHOR"/>
    <e v="#N/A"/>
    <s v="04:42:09"/>
  </r>
  <r>
    <x v="2"/>
    <x v="1"/>
    <n v="40"/>
    <x v="7"/>
    <x v="0"/>
    <s v="1"/>
    <x v="0"/>
    <s v=""/>
    <s v=""/>
    <m/>
    <s v="ADRIANA"/>
    <s v="PANTOJA CONTRERAA"/>
    <m/>
    <x v="169"/>
    <m/>
    <s v=""/>
    <m/>
    <s v=""/>
    <s v="CHL"/>
    <s v=""/>
    <s v="10:30:00"/>
    <s v="11:28:53"/>
    <s v="11:34:12"/>
    <s v="17,75"/>
    <s v="19,36"/>
    <s v="3852"/>
    <m/>
    <s v="12:04:12"/>
    <s v="12:58:24"/>
    <s v="13:02:56"/>
    <s v="19,41"/>
    <s v="21,03"/>
    <s v="3525"/>
    <m/>
    <m/>
    <m/>
    <m/>
    <m/>
    <m/>
    <m/>
    <m/>
    <m/>
    <m/>
    <m/>
    <m/>
    <m/>
    <m/>
    <m/>
    <m/>
    <n v="20.16"/>
    <n v="7377"/>
    <n v="7377"/>
    <x v="6"/>
    <n v="1"/>
    <x v="145"/>
    <n v="200"/>
    <n v="0"/>
    <n v="238"/>
    <x v="125"/>
    <s v="ADRIANA PANTOJA CONTRERAA - KALUHA"/>
    <e v="#N/A"/>
    <s v="02:02:57"/>
  </r>
  <r>
    <x v="2"/>
    <x v="1"/>
    <n v="40"/>
    <x v="7"/>
    <x v="0"/>
    <s v="2"/>
    <x v="0"/>
    <s v=""/>
    <s v=""/>
    <m/>
    <s v="JUAN PABLO "/>
    <s v="THOMSEN"/>
    <m/>
    <x v="85"/>
    <m/>
    <s v=""/>
    <m/>
    <s v=""/>
    <s v="CHL"/>
    <s v=""/>
    <s v="10:30:00"/>
    <s v="11:28:55"/>
    <s v="11:32:53"/>
    <s v="18,13"/>
    <s v="19,35"/>
    <s v="3773"/>
    <m/>
    <s v="12:02:53"/>
    <s v="12:58:13"/>
    <s v="13:03:01"/>
    <s v="18,95"/>
    <s v="20,6"/>
    <s v="3609"/>
    <m/>
    <m/>
    <m/>
    <m/>
    <m/>
    <m/>
    <m/>
    <m/>
    <m/>
    <m/>
    <m/>
    <m/>
    <m/>
    <m/>
    <m/>
    <m/>
    <n v="19.95"/>
    <n v="7382"/>
    <n v="7382"/>
    <x v="6"/>
    <n v="2"/>
    <x v="146"/>
    <n v="195"/>
    <n v="-8.3333333333333329E-2"/>
    <n v="232.91666666666666"/>
    <x v="76"/>
    <s v="JUAN PABLO  THOMSEN - CORAJE"/>
    <e v="#N/A"/>
    <s v="02:02:57"/>
  </r>
  <r>
    <x v="2"/>
    <x v="1"/>
    <n v="40"/>
    <x v="7"/>
    <x v="0"/>
    <s v="3"/>
    <x v="0"/>
    <s v=""/>
    <s v=""/>
    <m/>
    <s v="MIGUEL"/>
    <s v="RUIZ-TAGLE"/>
    <s v="106QP26"/>
    <x v="170"/>
    <m/>
    <s v=""/>
    <m/>
    <s v=""/>
    <s v="CHL"/>
    <s v=""/>
    <s v="10:30:00"/>
    <s v="11:29:02"/>
    <s v="11:35:38"/>
    <s v="17,37"/>
    <s v="19,31"/>
    <s v="3939"/>
    <m/>
    <s v="12:05:38"/>
    <s v="12:58:26"/>
    <s v="13:03:05"/>
    <s v="19,85"/>
    <s v="21,59"/>
    <s v="3446"/>
    <m/>
    <m/>
    <m/>
    <m/>
    <m/>
    <m/>
    <m/>
    <m/>
    <m/>
    <m/>
    <m/>
    <m/>
    <m/>
    <m/>
    <m/>
    <m/>
    <n v="20.39"/>
    <n v="7385"/>
    <n v="7385"/>
    <x v="6"/>
    <n v="3"/>
    <x v="147"/>
    <n v="190"/>
    <n v="-0.13333333333333333"/>
    <n v="227.86666666666667"/>
    <x v="126"/>
    <s v="MIGUEL RUIZ-TAGLE - KIO"/>
    <e v="#N/A"/>
    <s v="02:02:57"/>
  </r>
  <r>
    <x v="2"/>
    <x v="1"/>
    <n v="40"/>
    <x v="7"/>
    <x v="0"/>
    <s v="4"/>
    <x v="0"/>
    <s v=""/>
    <s v=""/>
    <s v="10118391"/>
    <s v="CARLOS "/>
    <s v="SILVA ESCOBAR"/>
    <m/>
    <x v="125"/>
    <m/>
    <s v=""/>
    <m/>
    <s v=""/>
    <s v="CHL"/>
    <s v=""/>
    <s v="10:30:00"/>
    <s v="11:29:17"/>
    <s v="11:36:11"/>
    <s v="17,22"/>
    <s v="19,23"/>
    <s v="3972"/>
    <m/>
    <s v="12:06:11"/>
    <s v="12:59:56"/>
    <s v="13:07:38"/>
    <s v="18,55"/>
    <s v="21,21"/>
    <s v="3687"/>
    <m/>
    <m/>
    <m/>
    <m/>
    <m/>
    <m/>
    <m/>
    <m/>
    <m/>
    <m/>
    <m/>
    <m/>
    <m/>
    <m/>
    <m/>
    <m/>
    <n v="20.170000000000002"/>
    <n v="7659"/>
    <n v="7659"/>
    <x v="6"/>
    <n v="4"/>
    <x v="148"/>
    <n v="185"/>
    <n v="-4.7"/>
    <n v="218.3"/>
    <x v="95"/>
    <s v="CARLOS  SILVA ESCOBAR - BABAKOOL"/>
    <s v="TOBA B"/>
    <s v="02:02:57"/>
  </r>
  <r>
    <x v="2"/>
    <x v="1"/>
    <n v="40"/>
    <x v="7"/>
    <x v="0"/>
    <s v="5"/>
    <x v="0"/>
    <s v=""/>
    <s v=""/>
    <m/>
    <s v="ANDRES"/>
    <s v="GATICA JOLFRE"/>
    <m/>
    <x v="171"/>
    <m/>
    <s v=""/>
    <m/>
    <s v=""/>
    <s v="CHL"/>
    <s v=""/>
    <s v="10:30:00"/>
    <s v="11:34:12"/>
    <s v="11:38:23"/>
    <s v="16,67"/>
    <s v="17,75"/>
    <s v="4104"/>
    <m/>
    <s v="12:08:23"/>
    <s v="13:04:55"/>
    <s v="13:09:04"/>
    <s v="18,79"/>
    <s v="20,17"/>
    <s v="3641"/>
    <m/>
    <m/>
    <m/>
    <m/>
    <m/>
    <m/>
    <m/>
    <m/>
    <m/>
    <m/>
    <m/>
    <m/>
    <m/>
    <m/>
    <m/>
    <m/>
    <n v="18.88"/>
    <n v="7744"/>
    <n v="7744"/>
    <x v="6"/>
    <n v="5"/>
    <x v="149"/>
    <n v="180"/>
    <n v="-6.1166666666666663"/>
    <n v="211.88333333333333"/>
    <x v="89"/>
    <s v="ANDRES GATICA JOLFRE - CL NEPTUNO"/>
    <s v="EL MOLINO A"/>
    <s v="02:02:57"/>
  </r>
  <r>
    <x v="2"/>
    <x v="1"/>
    <n v="40"/>
    <x v="7"/>
    <x v="0"/>
    <s v="6"/>
    <x v="0"/>
    <s v=""/>
    <s v=""/>
    <m/>
    <s v="SERGIO"/>
    <s v="ULLOA C"/>
    <m/>
    <x v="172"/>
    <m/>
    <s v=""/>
    <m/>
    <s v=""/>
    <s v="CHL"/>
    <s v=""/>
    <s v="10:30:00"/>
    <s v="11:28:57"/>
    <s v="11:36:21"/>
    <s v="17,18"/>
    <s v="19,34"/>
    <s v="3981"/>
    <m/>
    <s v="12:06:21"/>
    <s v="13:00:34"/>
    <s v="13:12:08"/>
    <s v="17,33"/>
    <s v="21,02"/>
    <s v="3947"/>
    <m/>
    <m/>
    <m/>
    <m/>
    <m/>
    <m/>
    <m/>
    <m/>
    <m/>
    <m/>
    <m/>
    <m/>
    <m/>
    <m/>
    <m/>
    <m/>
    <n v="20.149999999999999"/>
    <n v="7928"/>
    <n v="7928"/>
    <x v="6"/>
    <n v="6"/>
    <x v="150"/>
    <n v="175"/>
    <n v="-9.1833333333333336"/>
    <n v="203.81666666666666"/>
    <x v="65"/>
    <s v="SERGIO ULLOA C - MAXIMUS"/>
    <s v="EL MOLINO A"/>
    <s v="02:02:57"/>
  </r>
  <r>
    <x v="2"/>
    <x v="1"/>
    <n v="40"/>
    <x v="7"/>
    <x v="0"/>
    <s v="7"/>
    <x v="0"/>
    <s v=""/>
    <s v=""/>
    <s v="10099105"/>
    <s v="JUAN EDUARDO"/>
    <s v="SPOERER DE LA SOTTA"/>
    <m/>
    <x v="173"/>
    <m/>
    <s v=""/>
    <m/>
    <s v=""/>
    <s v="CHL"/>
    <s v=""/>
    <s v="10:30:00"/>
    <s v="11:40:40"/>
    <s v="11:47:25"/>
    <s v="14,72"/>
    <s v="16,13"/>
    <s v="4645"/>
    <m/>
    <s v="12:17:25"/>
    <s v="13:33:23"/>
    <s v="13:38:58"/>
    <s v="13,98"/>
    <s v="15,01"/>
    <s v="4894"/>
    <m/>
    <m/>
    <m/>
    <m/>
    <m/>
    <m/>
    <m/>
    <m/>
    <m/>
    <m/>
    <m/>
    <m/>
    <m/>
    <m/>
    <m/>
    <m/>
    <n v="15.55"/>
    <n v="9539"/>
    <n v="9539"/>
    <x v="6"/>
    <n v="10"/>
    <x v="151"/>
    <n v="155"/>
    <n v="-36.033333333333331"/>
    <n v="156.96666666666667"/>
    <x v="127"/>
    <s v="JUAN EDUARDO SPOERER DE LA SOTTA - PANDORA"/>
    <e v="#N/A"/>
    <s v="02:02:57"/>
  </r>
  <r>
    <x v="2"/>
    <x v="1"/>
    <n v="40"/>
    <x v="7"/>
    <x v="0"/>
    <s v="8"/>
    <x v="0"/>
    <s v=""/>
    <s v=""/>
    <s v="10032360"/>
    <s v="ALFREDO"/>
    <s v="SAT YABER"/>
    <m/>
    <x v="174"/>
    <m/>
    <s v=""/>
    <m/>
    <s v=""/>
    <s v="CHL"/>
    <s v=""/>
    <s v="10:30:00"/>
    <s v="11:52:43"/>
    <s v="11:58:00"/>
    <s v="12,95"/>
    <s v="13,78"/>
    <s v="5280"/>
    <m/>
    <s v="12:28:00"/>
    <s v="13:40:10"/>
    <s v="13:43:13"/>
    <s v="15,15"/>
    <s v="15,8"/>
    <s v="4514"/>
    <m/>
    <m/>
    <m/>
    <m/>
    <m/>
    <m/>
    <m/>
    <m/>
    <m/>
    <m/>
    <m/>
    <m/>
    <m/>
    <m/>
    <m/>
    <m/>
    <n v="14.72"/>
    <n v="9794"/>
    <n v="9794"/>
    <x v="6"/>
    <n v="11"/>
    <x v="152"/>
    <n v="150"/>
    <n v="-40.283333333333331"/>
    <n v="147.71666666666667"/>
    <x v="128"/>
    <s v="ALFREDO SAT YABER - SANTA SUSANA OLIVIA"/>
    <s v="RINCONADA B"/>
    <s v="02:02:57"/>
  </r>
  <r>
    <x v="2"/>
    <x v="1"/>
    <n v="40"/>
    <x v="7"/>
    <x v="0"/>
    <s v="9"/>
    <x v="0"/>
    <s v=""/>
    <s v=""/>
    <m/>
    <s v="JONATHAN"/>
    <s v="VALDES"/>
    <m/>
    <x v="175"/>
    <m/>
    <s v=""/>
    <m/>
    <s v=""/>
    <s v="CHL"/>
    <s v=""/>
    <s v="10:30:00"/>
    <s v="11:52:49"/>
    <s v="11:56:01"/>
    <s v="13,25"/>
    <s v="13,76"/>
    <s v="5161"/>
    <m/>
    <s v="12:26:01"/>
    <s v="13:40:06"/>
    <s v="13:45:27"/>
    <s v="14,35"/>
    <s v="15,39"/>
    <s v="4766"/>
    <m/>
    <m/>
    <m/>
    <m/>
    <m/>
    <m/>
    <m/>
    <m/>
    <m/>
    <m/>
    <m/>
    <m/>
    <m/>
    <m/>
    <m/>
    <m/>
    <n v="14.53"/>
    <n v="9927"/>
    <n v="9927"/>
    <x v="6"/>
    <n v="12"/>
    <x v="153"/>
    <n v="145"/>
    <n v="-42.5"/>
    <n v="140.5"/>
    <x v="129"/>
    <s v="JONATHAN VALDES - TOBA COSACO"/>
    <s v="TOBA B"/>
    <s v="02:02:57"/>
  </r>
  <r>
    <x v="2"/>
    <x v="1"/>
    <n v="40"/>
    <x v="7"/>
    <x v="0"/>
    <s v="10"/>
    <x v="0"/>
    <s v=""/>
    <s v=""/>
    <s v="10014233"/>
    <s v="MARIA PAZ"/>
    <s v="VARGAS"/>
    <s v="107AR30"/>
    <x v="27"/>
    <m/>
    <s v=""/>
    <m/>
    <s v=""/>
    <s v="CHL"/>
    <s v=""/>
    <s v="10:30:00"/>
    <s v="11:51:56"/>
    <s v="11:53:51"/>
    <s v="13,59"/>
    <s v="13,91"/>
    <s v="5031"/>
    <m/>
    <s v="12:23:51"/>
    <s v="13:48:57"/>
    <s v="13:51:14"/>
    <s v="13,05"/>
    <s v="13,4"/>
    <s v="5243"/>
    <m/>
    <m/>
    <m/>
    <m/>
    <m/>
    <m/>
    <m/>
    <m/>
    <m/>
    <m/>
    <m/>
    <m/>
    <m/>
    <m/>
    <m/>
    <m/>
    <n v="13.65"/>
    <n v="10275"/>
    <n v="10275"/>
    <x v="6"/>
    <n v="18"/>
    <x v="154"/>
    <n v="115"/>
    <n v="-48.3"/>
    <n v="104.7"/>
    <x v="130"/>
    <s v="MARIA PAZ VARGAS - COLIPI"/>
    <e v="#N/A"/>
    <s v="02:02:57"/>
  </r>
  <r>
    <x v="2"/>
    <x v="1"/>
    <n v="40"/>
    <x v="7"/>
    <x v="0"/>
    <s v="11"/>
    <x v="0"/>
    <s v=""/>
    <s v=""/>
    <m/>
    <s v="FELIPE"/>
    <s v="ARTHUR UGARTE"/>
    <m/>
    <x v="176"/>
    <m/>
    <s v=""/>
    <m/>
    <s v=""/>
    <s v="CHL"/>
    <s v=""/>
    <s v="10:30:00"/>
    <s v="11:51:53"/>
    <s v="11:55:45"/>
    <s v="13,29"/>
    <s v="13,92"/>
    <s v="5145"/>
    <m/>
    <s v="12:25:45"/>
    <s v="13:48:59"/>
    <s v="13:52:10"/>
    <s v="13,19"/>
    <s v="13,69"/>
    <s v="5185"/>
    <m/>
    <m/>
    <m/>
    <m/>
    <m/>
    <m/>
    <m/>
    <m/>
    <m/>
    <m/>
    <m/>
    <m/>
    <m/>
    <m/>
    <m/>
    <m/>
    <n v="13.81"/>
    <n v="10330"/>
    <n v="10330"/>
    <x v="6"/>
    <n v="19"/>
    <x v="155"/>
    <n v="110"/>
    <n v="-49.216666666666669"/>
    <n v="98.783333333333331"/>
    <x v="131"/>
    <s v="FELIPE ARTHUR UGARTE - KHERJIM Y"/>
    <e v="#N/A"/>
    <s v="02:02:57"/>
  </r>
  <r>
    <x v="2"/>
    <x v="1"/>
    <n v="40"/>
    <x v="7"/>
    <x v="0"/>
    <s v="12"/>
    <x v="0"/>
    <s v=""/>
    <s v=""/>
    <m/>
    <s v="JAIME"/>
    <s v="BARRIENTOS RAMIREZ"/>
    <m/>
    <x v="177"/>
    <m/>
    <s v=""/>
    <m/>
    <s v=""/>
    <s v="CHL"/>
    <s v=""/>
    <s v="10:30:00"/>
    <s v="11:48:55"/>
    <s v="11:56:24"/>
    <s v="13,19"/>
    <s v="14,45"/>
    <s v="5185"/>
    <m/>
    <s v="12:26:24"/>
    <s v="13:44:56"/>
    <s v="13:52:58"/>
    <s v="13,17"/>
    <s v="14,52"/>
    <s v="5194"/>
    <m/>
    <m/>
    <m/>
    <m/>
    <m/>
    <m/>
    <m/>
    <m/>
    <m/>
    <m/>
    <m/>
    <m/>
    <m/>
    <m/>
    <m/>
    <m/>
    <n v="14.48"/>
    <n v="10378"/>
    <n v="10378"/>
    <x v="6"/>
    <n v="20"/>
    <x v="156"/>
    <n v="105"/>
    <n v="-50.016666666666666"/>
    <n v="92.983333333333334"/>
    <x v="132"/>
    <s v="JAIME BARRIENTOS RAMIREZ - FERRARI"/>
    <e v="#N/A"/>
    <s v="02:02:57"/>
  </r>
  <r>
    <x v="2"/>
    <x v="1"/>
    <n v="40"/>
    <x v="7"/>
    <x v="0"/>
    <s v="13"/>
    <x v="0"/>
    <s v=""/>
    <s v=""/>
    <m/>
    <s v="CAMILA"/>
    <s v="LARRAIN DOERNER"/>
    <m/>
    <x v="178"/>
    <m/>
    <s v=""/>
    <m/>
    <s v=""/>
    <s v="CHL"/>
    <s v=""/>
    <s v="10:30:00"/>
    <s v="11:49:00"/>
    <s v="11:55:36"/>
    <s v="13,32"/>
    <s v="14,43"/>
    <s v="5136"/>
    <m/>
    <s v="12:25:36"/>
    <s v="13:46:22"/>
    <s v="13:57:59"/>
    <s v="12,34"/>
    <s v="14,11"/>
    <s v="5543"/>
    <m/>
    <m/>
    <m/>
    <m/>
    <m/>
    <m/>
    <m/>
    <m/>
    <m/>
    <m/>
    <m/>
    <m/>
    <m/>
    <m/>
    <m/>
    <m/>
    <n v="14.27"/>
    <n v="10679"/>
    <n v="10679"/>
    <x v="6"/>
    <n v="21"/>
    <x v="157"/>
    <n v="100"/>
    <n v="-55.033333333333331"/>
    <n v="82.966666666666669"/>
    <x v="133"/>
    <s v="CAMILA LARRAIN DOERNER - BARONESA"/>
    <s v="COLCHAGUA"/>
    <s v="02:02:57"/>
  </r>
  <r>
    <x v="2"/>
    <x v="1"/>
    <n v="40"/>
    <x v="7"/>
    <x v="0"/>
    <s v="14"/>
    <x v="0"/>
    <s v=""/>
    <s v=""/>
    <s v="10138423"/>
    <s v="JOSE PEDRO"/>
    <s v="VARELA ALFONSO"/>
    <m/>
    <x v="179"/>
    <m/>
    <s v=""/>
    <m/>
    <s v=""/>
    <s v="CHL"/>
    <s v=""/>
    <s v="10:30:00"/>
    <s v="11:54:32"/>
    <s v="11:59:52"/>
    <s v="12,68"/>
    <s v="13,48"/>
    <s v="5393"/>
    <m/>
    <s v="12:29:52"/>
    <s v="13:56:01"/>
    <s v="14:01:30"/>
    <s v="12,44"/>
    <s v="13,23"/>
    <s v="5498"/>
    <m/>
    <m/>
    <m/>
    <m/>
    <m/>
    <m/>
    <m/>
    <m/>
    <m/>
    <m/>
    <m/>
    <m/>
    <m/>
    <m/>
    <m/>
    <m/>
    <n v="13.36"/>
    <n v="10891"/>
    <n v="10891"/>
    <x v="6"/>
    <n v="22"/>
    <x v="158"/>
    <n v="95"/>
    <n v="-58.56666666666667"/>
    <n v="74.433333333333337"/>
    <x v="8"/>
    <s v="JOSE PEDRO VARELA ALFONSO - CL OCTAVIA"/>
    <s v="EL MOLINO A"/>
    <s v="02:02:57"/>
  </r>
  <r>
    <x v="2"/>
    <x v="1"/>
    <n v="40"/>
    <x v="7"/>
    <x v="0"/>
    <s v="15"/>
    <x v="0"/>
    <s v=""/>
    <s v=""/>
    <s v="10072514"/>
    <s v="MAXI"/>
    <s v="WIMMER"/>
    <m/>
    <x v="180"/>
    <m/>
    <s v=""/>
    <m/>
    <s v=""/>
    <s v="CHL"/>
    <s v=""/>
    <s v="10:30:00"/>
    <s v="11:54:30"/>
    <s v="12:08:46"/>
    <s v="11,54"/>
    <s v="13,49"/>
    <s v="5927"/>
    <m/>
    <s v="12:38:46"/>
    <s v="13:55:59"/>
    <s v="14:01:42"/>
    <s v="13,75"/>
    <s v="14,76"/>
    <s v="4976"/>
    <m/>
    <m/>
    <m/>
    <m/>
    <m/>
    <m/>
    <m/>
    <m/>
    <m/>
    <m/>
    <m/>
    <m/>
    <m/>
    <m/>
    <m/>
    <m/>
    <n v="14.1"/>
    <n v="10903"/>
    <n v="10903"/>
    <x v="6"/>
    <n v="23"/>
    <x v="159"/>
    <n v="90"/>
    <n v="-58.766666666666666"/>
    <n v="69.233333333333334"/>
    <x v="24"/>
    <s v="MAXI WIMMER - CL PEGASO"/>
    <s v="EL MOLINO A"/>
    <s v="02:02:57"/>
  </r>
  <r>
    <x v="2"/>
    <x v="1"/>
    <n v="40"/>
    <x v="7"/>
    <x v="0"/>
    <s v="16"/>
    <x v="0"/>
    <s v=""/>
    <s v=""/>
    <m/>
    <s v="JAVIERA"/>
    <s v="LAGOS DIAZ"/>
    <m/>
    <x v="134"/>
    <m/>
    <s v=""/>
    <m/>
    <s v=""/>
    <s v="CHL"/>
    <s v=""/>
    <s v="10:30:00"/>
    <s v="12:12:44"/>
    <s v="12:22:54"/>
    <s v="10,1"/>
    <s v="11,1"/>
    <s v="6775"/>
    <m/>
    <s v="12:52:54"/>
    <s v="14:11:13"/>
    <s v="14:18:34"/>
    <s v="13,31"/>
    <s v="14,56"/>
    <s v="5139"/>
    <m/>
    <m/>
    <m/>
    <m/>
    <m/>
    <m/>
    <m/>
    <m/>
    <m/>
    <m/>
    <m/>
    <m/>
    <m/>
    <m/>
    <m/>
    <m/>
    <n v="12.59"/>
    <n v="11914"/>
    <n v="11914"/>
    <x v="6"/>
    <n v="24"/>
    <x v="160"/>
    <n v="85"/>
    <n v="-75.616666666666674"/>
    <n v="47.383333333333326"/>
    <x v="134"/>
    <s v="JAVIERA LAGOS DIAZ - HARRY"/>
    <e v="#N/A"/>
    <s v="02:02:57"/>
  </r>
  <r>
    <x v="2"/>
    <x v="1"/>
    <n v="40"/>
    <x v="7"/>
    <x v="0"/>
    <s v="17"/>
    <x v="0"/>
    <s v=""/>
    <s v=""/>
    <m/>
    <s v="AGUSTIN"/>
    <s v="MARTINEZ"/>
    <s v="104HF83"/>
    <x v="135"/>
    <m/>
    <s v=""/>
    <m/>
    <s v=""/>
    <s v="CHL"/>
    <s v=""/>
    <s v="10:30:00"/>
    <s v="12:17:52"/>
    <s v="12:25:08"/>
    <s v="9,9"/>
    <s v="10,57"/>
    <s v="6909"/>
    <m/>
    <s v="12:55:08"/>
    <s v="14:29:44"/>
    <s v="14:36:40"/>
    <s v="11,23"/>
    <s v="12,05"/>
    <s v="6092"/>
    <m/>
    <m/>
    <m/>
    <m/>
    <m/>
    <m/>
    <m/>
    <m/>
    <m/>
    <m/>
    <m/>
    <m/>
    <m/>
    <m/>
    <m/>
    <m/>
    <n v="11.26"/>
    <n v="13001"/>
    <n v="13001"/>
    <x v="6"/>
    <n v="25"/>
    <x v="161"/>
    <n v="80"/>
    <n v="-93.733333333333334"/>
    <n v="37.99999983"/>
    <x v="102"/>
    <s v="AGUSTIN MARTINEZ - MC VENTISQUERO"/>
    <e v="#N/A"/>
    <s v="02:02:57"/>
  </r>
  <r>
    <x v="2"/>
    <x v="1"/>
    <n v="40"/>
    <x v="7"/>
    <x v="0"/>
    <s v="18"/>
    <x v="0"/>
    <s v=""/>
    <s v=""/>
    <s v="10085801"/>
    <s v="CATALINA"/>
    <s v="ORTUZAR ORPHANOPOULOS"/>
    <m/>
    <x v="130"/>
    <m/>
    <s v=""/>
    <m/>
    <s v=""/>
    <s v="CHL"/>
    <s v=""/>
    <s v="10:30:00"/>
    <s v="12:17:57"/>
    <s v="12:25:05"/>
    <s v="9,9"/>
    <s v="10,56"/>
    <s v="6906"/>
    <m/>
    <s v="12:55:05"/>
    <s v="14:29:46"/>
    <s v="14:36:48"/>
    <s v="11,21"/>
    <s v="12,04"/>
    <s v="6103"/>
    <m/>
    <m/>
    <m/>
    <m/>
    <m/>
    <m/>
    <m/>
    <m/>
    <m/>
    <m/>
    <m/>
    <m/>
    <m/>
    <m/>
    <m/>
    <m/>
    <n v="11.25"/>
    <n v="13009"/>
    <n v="13009"/>
    <x v="6"/>
    <n v="26"/>
    <x v="162"/>
    <n v="75"/>
    <n v="-93.866666666666674"/>
    <n v="37.999999819999999"/>
    <x v="4"/>
    <s v="CATALINA ORTUZAR ORPHANOPOULOS - MC CHAMULLO"/>
    <e v="#N/A"/>
    <s v="02:02:57"/>
  </r>
  <r>
    <x v="2"/>
    <x v="1"/>
    <n v="40"/>
    <x v="7"/>
    <x v="0"/>
    <s v="19"/>
    <x v="1"/>
    <s v=""/>
    <s v=""/>
    <m/>
    <s v="JOSE ANTONIO"/>
    <s v="ACHONDO"/>
    <m/>
    <x v="181"/>
    <m/>
    <s v=""/>
    <m/>
    <s v=""/>
    <s v="CHL"/>
    <s v=""/>
    <s v="10:30:00"/>
    <s v="11:40:42"/>
    <s v="11:47:37"/>
    <s v="14,69"/>
    <s v="16,12"/>
    <s v="4657"/>
    <m/>
    <s v="12:17:37"/>
    <s v="13:33:21"/>
    <s v="13:39:09"/>
    <s v="13,98"/>
    <s v="15,05"/>
    <s v="4892"/>
    <s v="FTQ GA"/>
    <m/>
    <m/>
    <m/>
    <m/>
    <m/>
    <m/>
    <m/>
    <m/>
    <m/>
    <m/>
    <m/>
    <m/>
    <m/>
    <m/>
    <m/>
    <n v="15.57"/>
    <n v="9549"/>
    <s v="NA"/>
    <x v="6"/>
    <s v="NA"/>
    <x v="9"/>
    <n v="0"/>
    <e v="#VALUE!"/>
    <n v="0"/>
    <x v="135"/>
    <s v="JOSE ANTONIO ACHONDO - KASSIL"/>
    <e v="#N/A"/>
    <s v="02:02:57"/>
  </r>
  <r>
    <x v="2"/>
    <x v="1"/>
    <n v="40"/>
    <x v="7"/>
    <x v="0"/>
    <s v="20"/>
    <x v="1"/>
    <s v=""/>
    <s v=""/>
    <s v="10036576"/>
    <s v="RENI "/>
    <s v="MULLER"/>
    <m/>
    <x v="76"/>
    <m/>
    <s v=""/>
    <m/>
    <s v=""/>
    <s v="CHL"/>
    <s v=""/>
    <s v="10:30:00"/>
    <s v="11:49:03"/>
    <s v="11:51:34"/>
    <s v="13,97"/>
    <s v="14,42"/>
    <s v="4895"/>
    <m/>
    <s v="12:21:34"/>
    <s v="13:39:49"/>
    <s v="13:42:33"/>
    <s v="14,08"/>
    <s v="14,57"/>
    <s v="4859"/>
    <s v="FTQ GA"/>
    <m/>
    <m/>
    <m/>
    <m/>
    <m/>
    <m/>
    <m/>
    <m/>
    <m/>
    <m/>
    <m/>
    <m/>
    <m/>
    <m/>
    <m/>
    <n v="14.49"/>
    <n v="9753"/>
    <s v="NA"/>
    <x v="6"/>
    <s v="NA"/>
    <x v="9"/>
    <n v="0"/>
    <e v="#VALUE!"/>
    <n v="0"/>
    <x v="67"/>
    <s v="RENI  MULLER - BENU"/>
    <e v="#N/A"/>
    <s v="02:02:57"/>
  </r>
  <r>
    <x v="2"/>
    <x v="1"/>
    <n v="40"/>
    <x v="7"/>
    <x v="0"/>
    <s v="21"/>
    <x v="1"/>
    <s v=""/>
    <s v=""/>
    <m/>
    <s v="CAMILA"/>
    <s v="QUEZADAS"/>
    <m/>
    <x v="182"/>
    <m/>
    <s v=""/>
    <m/>
    <s v=""/>
    <s v="CHL"/>
    <s v=""/>
    <s v="10:30:00"/>
    <s v="11:48:56"/>
    <s v="11:52:26"/>
    <s v="13,83"/>
    <s v="14,44"/>
    <s v="4947"/>
    <m/>
    <s v="12:22:26"/>
    <s v="13:39:47"/>
    <s v="13:42:35"/>
    <s v="14,22"/>
    <s v="14,74"/>
    <s v="4809"/>
    <s v="FTQ GA"/>
    <m/>
    <m/>
    <m/>
    <m/>
    <m/>
    <m/>
    <m/>
    <m/>
    <m/>
    <m/>
    <m/>
    <m/>
    <m/>
    <m/>
    <m/>
    <n v="14.59"/>
    <n v="9755"/>
    <s v="NA"/>
    <x v="6"/>
    <s v="NA"/>
    <x v="9"/>
    <n v="0"/>
    <e v="#VALUE!"/>
    <n v="0"/>
    <x v="68"/>
    <s v="CAMILA QUEZADAS - KUMRAM CAST"/>
    <e v="#N/A"/>
    <s v="02:02:57"/>
  </r>
  <r>
    <x v="2"/>
    <x v="1"/>
    <n v="40"/>
    <x v="7"/>
    <x v="0"/>
    <s v="22"/>
    <x v="1"/>
    <s v=""/>
    <s v=""/>
    <m/>
    <s v="SEBASTIAN"/>
    <s v="IRRIBARRA CONA"/>
    <m/>
    <x v="183"/>
    <m/>
    <s v=""/>
    <m/>
    <s v=""/>
    <s v="CHL"/>
    <s v=""/>
    <s v="10:30:00"/>
    <s v="11:40:34"/>
    <s v="11:46:26"/>
    <s v="14,91"/>
    <s v="16,15"/>
    <s v="4586"/>
    <s v="FTQ GA"/>
    <m/>
    <m/>
    <m/>
    <m/>
    <m/>
    <m/>
    <m/>
    <m/>
    <m/>
    <m/>
    <m/>
    <m/>
    <m/>
    <m/>
    <m/>
    <m/>
    <m/>
    <m/>
    <m/>
    <m/>
    <m/>
    <m/>
    <n v="16.149999999999999"/>
    <n v="4586"/>
    <s v="NA"/>
    <x v="6"/>
    <s v="NA"/>
    <x v="9"/>
    <n v="0"/>
    <e v="#VALUE!"/>
    <n v="0"/>
    <x v="63"/>
    <s v="SEBASTIAN IRRIBARRA CONA - RB URRACA"/>
    <s v="EL MOLINO B"/>
    <s v="02:02:57"/>
  </r>
  <r>
    <x v="2"/>
    <x v="1"/>
    <n v="40"/>
    <x v="7"/>
    <x v="0"/>
    <s v="23"/>
    <x v="1"/>
    <s v=""/>
    <s v=""/>
    <m/>
    <s v="MARIA JOSE"/>
    <s v="QUEZADA"/>
    <m/>
    <x v="184"/>
    <m/>
    <s v=""/>
    <m/>
    <s v=""/>
    <s v="CHL"/>
    <s v=""/>
    <s v="10:30:00"/>
    <s v="11:40:36"/>
    <s v="11:55:37"/>
    <s v="13,32"/>
    <s v="16,15"/>
    <s v="5137"/>
    <s v="FTQ GA"/>
    <m/>
    <m/>
    <m/>
    <m/>
    <m/>
    <m/>
    <m/>
    <m/>
    <m/>
    <m/>
    <m/>
    <m/>
    <m/>
    <m/>
    <m/>
    <m/>
    <m/>
    <m/>
    <m/>
    <m/>
    <m/>
    <m/>
    <n v="16.149999999999999"/>
    <n v="5137"/>
    <s v="NA"/>
    <x v="6"/>
    <s v="NA"/>
    <x v="9"/>
    <n v="0"/>
    <e v="#VALUE!"/>
    <n v="0"/>
    <x v="54"/>
    <s v="MARIA JOSE QUEZADA - T INGLES"/>
    <e v="#N/A"/>
    <s v="02:02:57"/>
  </r>
  <r>
    <x v="2"/>
    <x v="1"/>
    <n v="40"/>
    <x v="7"/>
    <x v="1"/>
    <s v="1"/>
    <x v="0"/>
    <s v=""/>
    <s v=""/>
    <m/>
    <s v="FERNANDA"/>
    <s v="MANZUR"/>
    <m/>
    <x v="140"/>
    <m/>
    <s v=""/>
    <m/>
    <s v=""/>
    <s v="CHL"/>
    <s v=""/>
    <s v="11:00:00"/>
    <s v="12:08:00"/>
    <s v="12:13:27"/>
    <s v="15,52"/>
    <s v="16,76"/>
    <s v="4407"/>
    <m/>
    <s v="12:43:27"/>
    <s v="13:52:44"/>
    <s v="13:57:49"/>
    <s v="15,33"/>
    <s v="16,45"/>
    <s v="4462"/>
    <m/>
    <m/>
    <m/>
    <m/>
    <m/>
    <m/>
    <m/>
    <m/>
    <m/>
    <m/>
    <m/>
    <m/>
    <m/>
    <m/>
    <m/>
    <m/>
    <n v="16.61"/>
    <n v="8869"/>
    <n v="8869"/>
    <x v="7"/>
    <n v="7"/>
    <x v="163"/>
    <n v="170"/>
    <n v="-24.866666666666667"/>
    <n v="183.13333333333333"/>
    <x v="109"/>
    <s v="FERNANDA MANZUR - MORENA"/>
    <s v="RINCONADA B"/>
    <s v="02:02:57"/>
  </r>
  <r>
    <x v="2"/>
    <x v="1"/>
    <n v="40"/>
    <x v="7"/>
    <x v="1"/>
    <s v="2"/>
    <x v="0"/>
    <s v=""/>
    <s v=""/>
    <m/>
    <s v="AGUSTINA"/>
    <s v="CASTILLO"/>
    <m/>
    <x v="185"/>
    <m/>
    <s v=""/>
    <m/>
    <s v=""/>
    <s v="CHL"/>
    <s v=""/>
    <s v="11:00:00"/>
    <s v="12:07:56"/>
    <s v="12:15:27"/>
    <s v="15,11"/>
    <s v="16,78"/>
    <s v="4527"/>
    <m/>
    <s v="12:45:27"/>
    <s v="13:53:00"/>
    <s v="13:59:08"/>
    <s v="15,47"/>
    <s v="16,88"/>
    <s v="4421"/>
    <m/>
    <m/>
    <m/>
    <m/>
    <m/>
    <m/>
    <m/>
    <m/>
    <m/>
    <m/>
    <m/>
    <m/>
    <m/>
    <m/>
    <m/>
    <m/>
    <n v="16.829999999999998"/>
    <n v="8948"/>
    <n v="8948"/>
    <x v="7"/>
    <n v="8"/>
    <x v="164"/>
    <n v="165"/>
    <n v="-26.183333333333334"/>
    <n v="176.81666666666666"/>
    <x v="107"/>
    <s v="AGUSTINA CASTILLO - TOWANDA"/>
    <s v="RINCONADA A"/>
    <s v="02:02:57"/>
  </r>
  <r>
    <x v="2"/>
    <x v="1"/>
    <n v="40"/>
    <x v="7"/>
    <x v="1"/>
    <s v="3"/>
    <x v="0"/>
    <s v=""/>
    <s v=""/>
    <m/>
    <s v="ALISON"/>
    <s v="CASTILLO"/>
    <m/>
    <x v="139"/>
    <m/>
    <s v=""/>
    <m/>
    <s v=""/>
    <s v="CHL"/>
    <s v=""/>
    <s v="11:00:00"/>
    <s v="12:08:05"/>
    <s v="12:14:53"/>
    <s v="15,22"/>
    <s v="16,74"/>
    <s v="4493"/>
    <m/>
    <s v="12:44:53"/>
    <s v="13:52:47"/>
    <s v="13:59:14"/>
    <s v="15,33"/>
    <s v="16,79"/>
    <s v="4461"/>
    <m/>
    <m/>
    <m/>
    <m/>
    <m/>
    <m/>
    <m/>
    <m/>
    <m/>
    <m/>
    <m/>
    <m/>
    <m/>
    <m/>
    <m/>
    <m/>
    <n v="16.77"/>
    <n v="8954"/>
    <n v="8954"/>
    <x v="7"/>
    <n v="9"/>
    <x v="165"/>
    <n v="160"/>
    <n v="-26.283333333333335"/>
    <n v="171.71666666666667"/>
    <x v="106"/>
    <s v="ALISON CASTILLO - BUENA MOZA"/>
    <s v="RINCONADA A"/>
    <s v="02:02:57"/>
  </r>
  <r>
    <x v="2"/>
    <x v="1"/>
    <n v="40"/>
    <x v="7"/>
    <x v="1"/>
    <s v="4"/>
    <x v="0"/>
    <s v=""/>
    <s v=""/>
    <m/>
    <s v="ANGEL"/>
    <s v="CASTILLO"/>
    <m/>
    <x v="186"/>
    <m/>
    <s v=""/>
    <m/>
    <s v=""/>
    <s v="CHL"/>
    <s v=""/>
    <s v="11:00:00"/>
    <s v="12:12:32"/>
    <s v="12:16:03"/>
    <s v="14,99"/>
    <s v="15,72"/>
    <s v="4563"/>
    <m/>
    <s v="12:46:03"/>
    <s v="14:11:07"/>
    <s v="14:16:17"/>
    <s v="12,63"/>
    <s v="13,4"/>
    <s v="5414"/>
    <m/>
    <m/>
    <m/>
    <m/>
    <m/>
    <m/>
    <m/>
    <m/>
    <m/>
    <m/>
    <m/>
    <m/>
    <m/>
    <m/>
    <m/>
    <m/>
    <n v="14.47"/>
    <n v="9977"/>
    <n v="9977"/>
    <x v="7"/>
    <n v="13"/>
    <x v="166"/>
    <n v="140"/>
    <n v="-43.333333333333336"/>
    <n v="134.66666666666666"/>
    <x v="92"/>
    <s v="ANGEL CASTILLO - CHAMPULLI ORDAGO"/>
    <s v="RINCONADA B"/>
    <s v="02:02:57"/>
  </r>
  <r>
    <x v="2"/>
    <x v="1"/>
    <n v="40"/>
    <x v="7"/>
    <x v="1"/>
    <s v="5"/>
    <x v="0"/>
    <s v=""/>
    <s v=""/>
    <s v="10247116"/>
    <s v="PIA"/>
    <s v="SANCHEZ"/>
    <m/>
    <x v="187"/>
    <m/>
    <s v=""/>
    <m/>
    <s v=""/>
    <s v="CHL"/>
    <s v=""/>
    <s v="11:00:00"/>
    <s v="12:14:10"/>
    <s v="12:17:22"/>
    <s v="14,74"/>
    <s v="15,37"/>
    <s v="4642"/>
    <m/>
    <s v="12:47:22"/>
    <s v="14:12:58"/>
    <s v="14:17:13"/>
    <s v="12,69"/>
    <s v="13,32"/>
    <s v="5391"/>
    <m/>
    <m/>
    <m/>
    <m/>
    <m/>
    <m/>
    <m/>
    <m/>
    <m/>
    <m/>
    <m/>
    <m/>
    <m/>
    <m/>
    <m/>
    <m/>
    <n v="14.27"/>
    <n v="10033"/>
    <n v="10033"/>
    <x v="7"/>
    <n v="14"/>
    <x v="167"/>
    <n v="135"/>
    <n v="-44.266666666666666"/>
    <n v="128.73333333333335"/>
    <x v="50"/>
    <s v="PIA SANCHEZ - AURORA"/>
    <e v="#N/A"/>
    <s v="02:02:57"/>
  </r>
  <r>
    <x v="2"/>
    <x v="1"/>
    <n v="40"/>
    <x v="7"/>
    <x v="1"/>
    <s v="6"/>
    <x v="0"/>
    <s v=""/>
    <s v=""/>
    <m/>
    <s v="ISIDORA"/>
    <s v="FUENTES"/>
    <m/>
    <x v="188"/>
    <m/>
    <s v=""/>
    <m/>
    <s v=""/>
    <s v="CHL"/>
    <s v=""/>
    <s v="11:00:00"/>
    <s v="12:14:08"/>
    <s v="12:26:01"/>
    <s v="13,25"/>
    <s v="15,38"/>
    <s v="5161"/>
    <m/>
    <s v="12:56:01"/>
    <s v="14:13:01"/>
    <s v="14:17:45"/>
    <s v="13,95"/>
    <s v="14,81"/>
    <s v="4904"/>
    <m/>
    <m/>
    <m/>
    <m/>
    <m/>
    <m/>
    <m/>
    <m/>
    <m/>
    <m/>
    <m/>
    <m/>
    <m/>
    <m/>
    <m/>
    <m/>
    <n v="15.09"/>
    <n v="10065"/>
    <n v="10065"/>
    <x v="7"/>
    <n v="15"/>
    <x v="168"/>
    <n v="130"/>
    <n v="-44.8"/>
    <n v="123.2"/>
    <x v="136"/>
    <s v="ISIDORA FUENTES - LO CAMPO COQUITO"/>
    <e v="#N/A"/>
    <s v="02:02:57"/>
  </r>
  <r>
    <x v="2"/>
    <x v="1"/>
    <n v="40"/>
    <x v="7"/>
    <x v="1"/>
    <s v="7"/>
    <x v="0"/>
    <s v=""/>
    <s v=""/>
    <m/>
    <s v="FERNANDO"/>
    <s v="LAGOS DIAZ"/>
    <m/>
    <x v="189"/>
    <m/>
    <s v=""/>
    <m/>
    <s v=""/>
    <s v="CHL"/>
    <s v=""/>
    <s v="11:00:00"/>
    <s v="12:12:40"/>
    <s v="12:22:52"/>
    <s v="13,76"/>
    <s v="15,69"/>
    <s v="4972"/>
    <m/>
    <s v="12:52:52"/>
    <s v="14:11:07"/>
    <s v="14:18:18"/>
    <s v="13,34"/>
    <s v="14,57"/>
    <s v="5126"/>
    <m/>
    <m/>
    <m/>
    <m/>
    <m/>
    <m/>
    <m/>
    <m/>
    <m/>
    <m/>
    <m/>
    <m/>
    <m/>
    <m/>
    <m/>
    <m/>
    <n v="15.11"/>
    <n v="10098"/>
    <n v="10098"/>
    <x v="7"/>
    <n v="16"/>
    <x v="169"/>
    <n v="125"/>
    <n v="-45.35"/>
    <n v="117.65"/>
    <x v="108"/>
    <s v="FERNANDO LAGOS DIAZ - ITAITI"/>
    <s v="RINCONADA B"/>
    <s v="02:02:57"/>
  </r>
  <r>
    <x v="2"/>
    <x v="1"/>
    <n v="40"/>
    <x v="7"/>
    <x v="1"/>
    <s v="8"/>
    <x v="0"/>
    <s v=""/>
    <s v=""/>
    <m/>
    <s v="BEATRIZ"/>
    <s v="LOPEZ"/>
    <m/>
    <x v="190"/>
    <m/>
    <s v=""/>
    <m/>
    <s v=""/>
    <s v="CHL"/>
    <s v=""/>
    <s v="11:00:00"/>
    <s v="12:08:03"/>
    <s v="12:15:50"/>
    <s v="15,03"/>
    <s v="16,75"/>
    <s v="4550"/>
    <m/>
    <s v="12:45:50"/>
    <s v="14:15:18"/>
    <s v="14:19:30"/>
    <s v="12,17"/>
    <s v="12,74"/>
    <s v="5620"/>
    <m/>
    <m/>
    <m/>
    <m/>
    <m/>
    <m/>
    <m/>
    <m/>
    <m/>
    <m/>
    <m/>
    <m/>
    <m/>
    <m/>
    <m/>
    <m/>
    <n v="14.47"/>
    <n v="10170"/>
    <n v="10170"/>
    <x v="7"/>
    <n v="17"/>
    <x v="170"/>
    <n v="120"/>
    <n v="-46.55"/>
    <n v="111.45"/>
    <x v="137"/>
    <s v="BEATRIZ LOPEZ - LO CAMPO CIMARRON"/>
    <e v="#N/A"/>
    <s v="02:02:57"/>
  </r>
  <r>
    <x v="2"/>
    <x v="1"/>
    <n v="40"/>
    <x v="7"/>
    <x v="1"/>
    <s v="9"/>
    <x v="1"/>
    <s v=""/>
    <s v=""/>
    <m/>
    <s v="ENRIQUE"/>
    <s v="COFRE"/>
    <m/>
    <x v="191"/>
    <m/>
    <s v=""/>
    <m/>
    <s v=""/>
    <s v="CHL"/>
    <s v=""/>
    <s v="11:00:00"/>
    <s v="12:11:57"/>
    <s v="12:23:47"/>
    <s v="13,61"/>
    <s v="15,84"/>
    <s v="5027"/>
    <m/>
    <s v="12:53:47"/>
    <s v="14:06:47"/>
    <s v="14:17:26"/>
    <s v="13,63"/>
    <s v="15,62"/>
    <s v="5019"/>
    <s v="FTQ GA"/>
    <m/>
    <m/>
    <m/>
    <m/>
    <m/>
    <m/>
    <m/>
    <m/>
    <m/>
    <m/>
    <m/>
    <m/>
    <m/>
    <m/>
    <m/>
    <n v="15.73"/>
    <n v="10046"/>
    <s v="NA"/>
    <x v="7"/>
    <s v="NA"/>
    <x v="9"/>
    <n v="0"/>
    <e v="#VALUE!"/>
    <n v="0"/>
    <x v="138"/>
    <s v="ENRIQUE COFRE - AISHA"/>
    <s v="COLCHAGUA"/>
    <s v="02:02:57"/>
  </r>
  <r>
    <x v="2"/>
    <x v="1"/>
    <n v="20"/>
    <x v="8"/>
    <x v="2"/>
    <s v="1"/>
    <x v="0"/>
    <s v=""/>
    <s v=""/>
    <m/>
    <s v="TRINIDAD"/>
    <s v="BRANDT"/>
    <m/>
    <x v="192"/>
    <m/>
    <s v=""/>
    <m/>
    <s v=""/>
    <s v="CHL"/>
    <s v=""/>
    <s v="12:00:00"/>
    <s v="13:08:17"/>
    <s v="13:15:33"/>
    <s v="15,09"/>
    <s v="16,69"/>
    <s v="4534"/>
    <m/>
    <m/>
    <m/>
    <m/>
    <m/>
    <m/>
    <m/>
    <m/>
    <m/>
    <m/>
    <m/>
    <m/>
    <m/>
    <m/>
    <m/>
    <m/>
    <m/>
    <m/>
    <m/>
    <m/>
    <m/>
    <m/>
    <m/>
    <n v="16.690000000000001"/>
    <n v="4534"/>
    <n v="4534"/>
    <x v="8"/>
    <n v="1"/>
    <x v="171"/>
    <n v="200"/>
    <n v="0"/>
    <n v="219"/>
    <x v="139"/>
    <s v="TRINIDAD BRANDT - BALA"/>
    <e v="#N/A"/>
    <s v="01:15:34"/>
  </r>
  <r>
    <x v="2"/>
    <x v="1"/>
    <n v="20"/>
    <x v="8"/>
    <x v="2"/>
    <s v="2"/>
    <x v="0"/>
    <s v=""/>
    <s v=""/>
    <m/>
    <s v="MARCO"/>
    <s v="URENDA"/>
    <m/>
    <x v="193"/>
    <m/>
    <s v=""/>
    <m/>
    <s v=""/>
    <s v="CHL"/>
    <s v=""/>
    <s v="12:00:00"/>
    <s v="13:08:21"/>
    <s v="13:15:36"/>
    <s v="15,08"/>
    <s v="16,68"/>
    <s v="4537"/>
    <m/>
    <m/>
    <m/>
    <m/>
    <m/>
    <m/>
    <m/>
    <m/>
    <m/>
    <m/>
    <m/>
    <m/>
    <m/>
    <m/>
    <m/>
    <m/>
    <m/>
    <m/>
    <m/>
    <m/>
    <m/>
    <m/>
    <m/>
    <n v="16.68"/>
    <n v="4537"/>
    <n v="4537"/>
    <x v="8"/>
    <n v="2"/>
    <x v="172"/>
    <n v="195"/>
    <n v="-0.05"/>
    <n v="213.95"/>
    <x v="140"/>
    <s v="MARCO URENDA - ANULEP"/>
    <e v="#N/A"/>
    <s v="01:15:34"/>
  </r>
  <r>
    <x v="2"/>
    <x v="1"/>
    <n v="20"/>
    <x v="8"/>
    <x v="2"/>
    <s v="3"/>
    <x v="0"/>
    <s v=""/>
    <s v=""/>
    <m/>
    <s v="VICTORIA"/>
    <s v="URENDA"/>
    <m/>
    <x v="194"/>
    <m/>
    <s v=""/>
    <m/>
    <s v=""/>
    <s v="CHL"/>
    <s v=""/>
    <s v="12:00:00"/>
    <s v="13:08:35"/>
    <s v="13:15:43"/>
    <s v="15,06"/>
    <s v="16,62"/>
    <s v="4543"/>
    <m/>
    <m/>
    <m/>
    <m/>
    <m/>
    <m/>
    <m/>
    <m/>
    <m/>
    <m/>
    <m/>
    <m/>
    <m/>
    <m/>
    <m/>
    <m/>
    <m/>
    <m/>
    <m/>
    <m/>
    <m/>
    <m/>
    <m/>
    <n v="16.62"/>
    <n v="4543"/>
    <n v="4543"/>
    <x v="8"/>
    <n v="3"/>
    <x v="173"/>
    <n v="190"/>
    <n v="-0.15"/>
    <n v="208.85"/>
    <x v="141"/>
    <s v="VICTORIA URENDA - PASCUALA"/>
    <e v="#N/A"/>
    <s v="01:15:34"/>
  </r>
  <r>
    <x v="2"/>
    <x v="1"/>
    <n v="20"/>
    <x v="8"/>
    <x v="2"/>
    <s v="4"/>
    <x v="0"/>
    <s v=""/>
    <s v=""/>
    <m/>
    <s v="CARLOS"/>
    <s v="ORTIZ"/>
    <m/>
    <x v="195"/>
    <m/>
    <s v=""/>
    <m/>
    <s v=""/>
    <s v="CHL"/>
    <s v=""/>
    <s v="12:00:00"/>
    <s v="13:08:31"/>
    <s v="13:18:09"/>
    <s v="14,59"/>
    <s v="16,64"/>
    <s v="4689"/>
    <m/>
    <m/>
    <m/>
    <m/>
    <m/>
    <m/>
    <m/>
    <m/>
    <m/>
    <m/>
    <m/>
    <m/>
    <m/>
    <m/>
    <m/>
    <m/>
    <m/>
    <m/>
    <m/>
    <m/>
    <m/>
    <m/>
    <m/>
    <n v="16.64"/>
    <n v="4689"/>
    <n v="4689"/>
    <x v="8"/>
    <n v="4"/>
    <x v="174"/>
    <n v="185"/>
    <n v="-2.5833333333333335"/>
    <n v="201.41666666666666"/>
    <x v="142"/>
    <s v="CARLOS ORTIZ - MOISES"/>
    <e v="#N/A"/>
    <s v="01:15:34"/>
  </r>
  <r>
    <x v="2"/>
    <x v="1"/>
    <n v="20"/>
    <x v="8"/>
    <x v="2"/>
    <s v="5"/>
    <x v="0"/>
    <s v=""/>
    <s v=""/>
    <m/>
    <s v="ANGELITA"/>
    <s v="BRANDT"/>
    <m/>
    <x v="196"/>
    <m/>
    <s v=""/>
    <m/>
    <s v=""/>
    <s v="CHL"/>
    <s v=""/>
    <s v="12:00:00"/>
    <s v="13:08:07"/>
    <s v="13:18:12"/>
    <s v="14,58"/>
    <s v="16,73"/>
    <s v="4693"/>
    <m/>
    <m/>
    <m/>
    <m/>
    <m/>
    <m/>
    <m/>
    <m/>
    <m/>
    <m/>
    <m/>
    <m/>
    <m/>
    <m/>
    <m/>
    <m/>
    <m/>
    <m/>
    <m/>
    <m/>
    <m/>
    <m/>
    <m/>
    <n v="16.73"/>
    <n v="4693"/>
    <n v="4693"/>
    <x v="8"/>
    <n v="5"/>
    <x v="175"/>
    <n v="180"/>
    <n v="-2.65"/>
    <n v="196.35"/>
    <x v="143"/>
    <s v="ANGELITA BRANDT - MACAO"/>
    <e v="#N/A"/>
    <s v="01:15:34"/>
  </r>
  <r>
    <x v="2"/>
    <x v="1"/>
    <n v="20"/>
    <x v="8"/>
    <x v="2"/>
    <s v="6"/>
    <x v="0"/>
    <s v=""/>
    <s v=""/>
    <m/>
    <s v="ALFONSO"/>
    <s v="BAROILHET"/>
    <s v="104TD18"/>
    <x v="197"/>
    <m/>
    <s v=""/>
    <m/>
    <s v=""/>
    <s v="CHL"/>
    <s v=""/>
    <s v="12:00:00"/>
    <s v="13:07:45"/>
    <s v="13:19:09"/>
    <s v="14,4"/>
    <s v="16,82"/>
    <s v="4750"/>
    <m/>
    <m/>
    <m/>
    <m/>
    <m/>
    <m/>
    <m/>
    <m/>
    <m/>
    <m/>
    <m/>
    <m/>
    <m/>
    <m/>
    <m/>
    <m/>
    <m/>
    <m/>
    <m/>
    <m/>
    <m/>
    <m/>
    <m/>
    <n v="16.82"/>
    <n v="4750"/>
    <n v="4750"/>
    <x v="8"/>
    <n v="6"/>
    <x v="176"/>
    <n v="175"/>
    <n v="-3.6"/>
    <n v="190.4"/>
    <x v="144"/>
    <s v="ALFONSO BAROILHET - EMIR"/>
    <e v="#N/A"/>
    <s v="01:15:34"/>
  </r>
  <r>
    <x v="2"/>
    <x v="1"/>
    <n v="20"/>
    <x v="8"/>
    <x v="2"/>
    <s v="7"/>
    <x v="0"/>
    <s v=""/>
    <s v=""/>
    <m/>
    <s v="GAELA"/>
    <s v="HOURCQ"/>
    <s v="105KN15"/>
    <x v="198"/>
    <m/>
    <s v=""/>
    <m/>
    <s v=""/>
    <s v="CHL"/>
    <s v=""/>
    <s v="12:00:00"/>
    <s v="13:07:49"/>
    <s v="13:20:19"/>
    <s v="14,19"/>
    <s v="16,81"/>
    <s v="4820"/>
    <m/>
    <m/>
    <m/>
    <m/>
    <m/>
    <m/>
    <m/>
    <m/>
    <m/>
    <m/>
    <m/>
    <m/>
    <m/>
    <m/>
    <m/>
    <m/>
    <m/>
    <m/>
    <m/>
    <m/>
    <m/>
    <m/>
    <m/>
    <n v="16.809999999999999"/>
    <n v="4820"/>
    <n v="4820"/>
    <x v="8"/>
    <n v="7"/>
    <x v="177"/>
    <n v="170"/>
    <n v="-4.7666666666666666"/>
    <n v="184.23333333333332"/>
    <x v="145"/>
    <s v="GAELA HOURCQ - HIDRA"/>
    <e v="#N/A"/>
    <s v="01:15:34"/>
  </r>
  <r>
    <x v="3"/>
    <x v="2"/>
    <m/>
    <x v="9"/>
    <x v="3"/>
    <m/>
    <x v="2"/>
    <m/>
    <m/>
    <m/>
    <m/>
    <m/>
    <m/>
    <x v="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"/>
    <m/>
    <x v="178"/>
    <m/>
    <m/>
    <m/>
    <x v="14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 dinámica1" cacheId="355" applyNumberFormats="0" applyBorderFormats="0" applyFontFormats="0" applyPatternFormats="0" applyAlignmentFormats="0" applyWidthHeightFormats="1" dataCaption="Valores" updatedVersion="5" minRefreshableVersion="3" rowGrandTotals="0" itemPrintTitles="1" createdVersion="4" indent="0" compact="0" compactData="0" gridDropZones="1" multipleFieldFilters="0">
  <location ref="A3:H189" firstHeaderRow="2" firstDataRow="2" firstDataCol="7" rowPageCount="1" colPageCount="1"/>
  <pivotFields count="64">
    <pivotField axis="axisRow" compact="0" outline="0" showAll="0">
      <items count="5">
        <item x="3"/>
        <item x="0"/>
        <item x="1"/>
        <item x="2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>
      <items count="11">
        <item x="9"/>
        <item x="4"/>
        <item x="0"/>
        <item x="5"/>
        <item x="1"/>
        <item x="6"/>
        <item x="2"/>
        <item x="3"/>
        <item x="7"/>
        <item x="8"/>
        <item t="default"/>
      </items>
    </pivotField>
    <pivotField axis="axisRow" compact="0" outline="0" showAll="0" defaultSubtotal="0">
      <items count="4">
        <item x="0"/>
        <item x="1"/>
        <item h="1" x="3"/>
        <item h="1" x="2"/>
      </items>
    </pivotField>
    <pivotField compact="0" outline="0" showAll="0"/>
    <pivotField axis="axisPage" compact="0" outline="0" multipleItemSelectionAllowed="1" showAll="0" defaultSubtotal="0">
      <items count="3">
        <item x="0"/>
        <item h="1" x="1"/>
        <item h="1"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200">
        <item x="20"/>
        <item x="56"/>
        <item x="191"/>
        <item x="154"/>
        <item x="81"/>
        <item x="78"/>
        <item x="11"/>
        <item x="83"/>
        <item x="15"/>
        <item x="70"/>
        <item x="151"/>
        <item x="118"/>
        <item x="97"/>
        <item x="31"/>
        <item x="155"/>
        <item x="30"/>
        <item x="12"/>
        <item x="116"/>
        <item x="193"/>
        <item x="119"/>
        <item x="71"/>
        <item x="10"/>
        <item x="156"/>
        <item x="187"/>
        <item x="125"/>
        <item x="65"/>
        <item x="192"/>
        <item x="149"/>
        <item x="144"/>
        <item x="178"/>
        <item x="32"/>
        <item x="76"/>
        <item x="139"/>
        <item x="164"/>
        <item x="0"/>
        <item x="45"/>
        <item x="48"/>
        <item x="137"/>
        <item x="57"/>
        <item x="17"/>
        <item x="186"/>
        <item x="28"/>
        <item x="120"/>
        <item x="68"/>
        <item x="87"/>
        <item x="80"/>
        <item x="79"/>
        <item x="24"/>
        <item x="105"/>
        <item x="126"/>
        <item x="136"/>
        <item x="171"/>
        <item x="179"/>
        <item x="180"/>
        <item x="27"/>
        <item x="19"/>
        <item x="142"/>
        <item x="85"/>
        <item x="86"/>
        <item x="69"/>
        <item x="55"/>
        <item x="96"/>
        <item x="127"/>
        <item x="117"/>
        <item x="148"/>
        <item x="197"/>
        <item x="138"/>
        <item x="166"/>
        <item x="47"/>
        <item x="177"/>
        <item x="82"/>
        <item x="114"/>
        <item x="62"/>
        <item x="37"/>
        <item x="58"/>
        <item x="134"/>
        <item x="153"/>
        <item x="112"/>
        <item x="64"/>
        <item x="131"/>
        <item x="106"/>
        <item x="26"/>
        <item x="66"/>
        <item x="14"/>
        <item x="160"/>
        <item x="150"/>
        <item x="121"/>
        <item x="198"/>
        <item x="108"/>
        <item x="60"/>
        <item x="16"/>
        <item x="38"/>
        <item x="39"/>
        <item x="104"/>
        <item x="95"/>
        <item x="113"/>
        <item x="141"/>
        <item x="189"/>
        <item x="165"/>
        <item x="75"/>
        <item x="169"/>
        <item x="181"/>
        <item x="84"/>
        <item x="59"/>
        <item x="176"/>
        <item x="170"/>
        <item x="167"/>
        <item x="77"/>
        <item x="182"/>
        <item x="103"/>
        <item x="190"/>
        <item x="188"/>
        <item x="40"/>
        <item x="21"/>
        <item x="124"/>
        <item x="91"/>
        <item x="196"/>
        <item x="102"/>
        <item x="100"/>
        <item x="158"/>
        <item x="49"/>
        <item x="23"/>
        <item x="73"/>
        <item x="129"/>
        <item x="172"/>
        <item x="130"/>
        <item x="4"/>
        <item x="135"/>
        <item x="168"/>
        <item x="98"/>
        <item x="107"/>
        <item x="195"/>
        <item x="140"/>
        <item x="53"/>
        <item x="94"/>
        <item x="2"/>
        <item x="74"/>
        <item x="173"/>
        <item x="194"/>
        <item x="128"/>
        <item x="90"/>
        <item x="89"/>
        <item x="123"/>
        <item x="67"/>
        <item x="35"/>
        <item x="54"/>
        <item x="46"/>
        <item x="1"/>
        <item x="101"/>
        <item x="3"/>
        <item x="42"/>
        <item x="63"/>
        <item x="183"/>
        <item x="115"/>
        <item x="159"/>
        <item x="99"/>
        <item x="133"/>
        <item x="132"/>
        <item x="143"/>
        <item x="25"/>
        <item x="146"/>
        <item x="174"/>
        <item x="34"/>
        <item x="7"/>
        <item x="145"/>
        <item x="161"/>
        <item x="157"/>
        <item x="8"/>
        <item x="92"/>
        <item x="13"/>
        <item x="110"/>
        <item x="18"/>
        <item x="111"/>
        <item x="43"/>
        <item x="5"/>
        <item x="93"/>
        <item x="36"/>
        <item x="52"/>
        <item x="184"/>
        <item x="44"/>
        <item x="152"/>
        <item x="6"/>
        <item x="33"/>
        <item x="9"/>
        <item x="163"/>
        <item x="162"/>
        <item x="50"/>
        <item x="147"/>
        <item x="122"/>
        <item x="175"/>
        <item x="22"/>
        <item x="41"/>
        <item x="185"/>
        <item x="29"/>
        <item x="72"/>
        <item x="61"/>
        <item x="88"/>
        <item x="109"/>
        <item x="51"/>
        <item x="199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>
      <items count="23">
        <item m="1" x="21"/>
        <item x="0"/>
        <item x="1"/>
        <item x="4"/>
        <item x="5"/>
        <item m="1" x="18"/>
        <item m="1" x="12"/>
        <item x="6"/>
        <item x="7"/>
        <item x="9"/>
        <item x="8"/>
        <item m="1" x="16"/>
        <item m="1" x="15"/>
        <item m="1" x="17"/>
        <item m="1" x="20"/>
        <item m="1" x="11"/>
        <item m="1" x="19"/>
        <item m="1" x="14"/>
        <item m="1" x="10"/>
        <item x="2"/>
        <item x="3"/>
        <item m="1" x="13"/>
        <item t="default"/>
      </items>
    </pivotField>
    <pivotField compact="0" outline="0" showAll="0"/>
    <pivotField axis="axisRow" compact="0" outline="0" showAll="0" sortType="descending">
      <items count="180">
        <item x="52"/>
        <item x="71"/>
        <item x="9"/>
        <item x="178"/>
        <item x="113"/>
        <item x="35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  <pivotField axis="axisRow" compact="0" outline="0" multipleItemSelectionAllowed="1" showAll="0" sortType="descending" defaultSubtotal="0">
      <items count="148">
        <item x="6"/>
        <item x="4"/>
        <item x="7"/>
        <item x="12"/>
        <item x="33"/>
        <item x="20"/>
        <item x="101"/>
        <item x="8"/>
        <item x="27"/>
        <item x="2"/>
        <item x="9"/>
        <item x="34"/>
        <item x="24"/>
        <item x="23"/>
        <item x="25"/>
        <item x="53"/>
        <item x="146"/>
        <item x="15"/>
        <item x="31"/>
        <item x="11"/>
        <item x="19"/>
        <item x="44"/>
        <item x="14"/>
        <item x="18"/>
        <item x="89"/>
        <item x="71"/>
        <item x="90"/>
        <item x="72"/>
        <item x="35"/>
        <item x="21"/>
        <item x="0"/>
        <item x="3"/>
        <item x="10"/>
        <item x="37"/>
        <item x="61"/>
        <item x="5"/>
        <item x="51"/>
        <item x="82"/>
        <item x="81"/>
        <item x="86"/>
        <item x="93"/>
        <item x="42"/>
        <item x="49"/>
        <item x="95"/>
        <item x="87"/>
        <item x="63"/>
        <item x="73"/>
        <item x="94"/>
        <item x="60"/>
        <item x="88"/>
        <item x="38"/>
        <item x="67"/>
        <item x="106"/>
        <item x="108"/>
        <item x="98"/>
        <item x="30"/>
        <item x="16"/>
        <item x="45"/>
        <item x="70"/>
        <item x="69"/>
        <item x="29"/>
        <item x="65"/>
        <item x="43"/>
        <item x="48"/>
        <item x="64"/>
        <item x="59"/>
        <item x="28"/>
        <item x="36"/>
        <item x="1"/>
        <item x="47"/>
        <item x="62"/>
        <item x="80"/>
        <item x="78"/>
        <item x="13"/>
        <item x="17"/>
        <item x="76"/>
        <item x="104"/>
        <item x="22"/>
        <item x="26"/>
        <item x="32"/>
        <item x="39"/>
        <item x="40"/>
        <item x="41"/>
        <item x="46"/>
        <item x="50"/>
        <item x="52"/>
        <item x="54"/>
        <item x="55"/>
        <item x="56"/>
        <item x="57"/>
        <item x="58"/>
        <item x="66"/>
        <item x="68"/>
        <item x="74"/>
        <item x="75"/>
        <item x="77"/>
        <item m="1" x="147"/>
        <item x="83"/>
        <item x="84"/>
        <item x="85"/>
        <item x="91"/>
        <item x="92"/>
        <item x="96"/>
        <item x="97"/>
        <item x="99"/>
        <item x="100"/>
        <item x="102"/>
        <item x="103"/>
        <item x="105"/>
        <item x="107"/>
        <item x="109"/>
        <item x="7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>
      <items count="15">
        <item x="1"/>
        <item n="AD" x="2"/>
        <item n="YR" x="3"/>
        <item x="0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>
      <items count="3">
        <item n="FEI/NAC" x="1"/>
        <item x="0"/>
        <item t="default"/>
      </items>
    </pivotField>
  </pivotFields>
  <rowFields count="7">
    <field x="0"/>
    <field x="3"/>
    <field x="58"/>
    <field x="13"/>
    <field x="1"/>
    <field x="4"/>
    <field x="54"/>
  </rowFields>
  <rowItems count="185">
    <i>
      <x v="1"/>
      <x v="2"/>
      <x v="30"/>
      <x v="34"/>
      <x/>
      <x/>
      <x v="6"/>
    </i>
    <i r="2">
      <x v="68"/>
      <x v="147"/>
      <x/>
      <x/>
      <x v="7"/>
    </i>
    <i r="2">
      <x v="9"/>
      <x v="135"/>
      <x/>
      <x/>
      <x v="8"/>
    </i>
    <i r="2">
      <x v="31"/>
      <x v="149"/>
      <x/>
      <x/>
      <x v="9"/>
    </i>
    <i r="2">
      <x v="22"/>
      <x v="83"/>
      <x/>
      <x v="1"/>
      <x v="15"/>
    </i>
    <i r="2">
      <x v="1"/>
      <x v="126"/>
      <x/>
      <x/>
      <x v="10"/>
    </i>
    <i r="2">
      <x v="35"/>
      <x v="174"/>
      <x/>
      <x/>
      <x v="11"/>
    </i>
    <i r="2">
      <x v="17"/>
      <x v="8"/>
      <x/>
      <x v="1"/>
      <x v="16"/>
    </i>
    <i r="2">
      <x v="56"/>
      <x v="90"/>
      <x/>
      <x v="1"/>
      <x v="17"/>
    </i>
    <i r="2">
      <x v="74"/>
      <x v="39"/>
      <x/>
      <x v="1"/>
      <x v="18"/>
    </i>
    <i r="2">
      <x/>
      <x v="181"/>
      <x/>
      <x/>
      <x v="12"/>
    </i>
    <i r="2">
      <x v="2"/>
      <x v="163"/>
      <x/>
      <x/>
      <x v="13"/>
    </i>
    <i r="2">
      <x v="23"/>
      <x v="171"/>
      <x/>
      <x v="1"/>
      <x v="19"/>
    </i>
    <i r="2">
      <x v="7"/>
      <x v="167"/>
      <x/>
      <x/>
      <x v="14"/>
    </i>
    <i t="default" r="1">
      <x v="2"/>
    </i>
    <i r="1">
      <x v="4"/>
      <x v="56"/>
      <x v="92"/>
      <x/>
      <x v="1"/>
      <x v="33"/>
    </i>
    <i r="2">
      <x v="50"/>
      <x v="112"/>
      <x/>
      <x v="1"/>
      <x v="34"/>
    </i>
    <i r="2">
      <x v="5"/>
      <x/>
      <x/>
      <x/>
      <x v="20"/>
    </i>
    <i r="2">
      <x v="29"/>
      <x v="113"/>
      <x/>
      <x/>
      <x v="21"/>
    </i>
    <i r="2">
      <x v="77"/>
      <x v="190"/>
      <x/>
      <x/>
      <x v="22"/>
    </i>
    <i r="2">
      <x v="13"/>
      <x v="121"/>
      <x/>
      <x/>
      <x v="23"/>
    </i>
    <i r="2">
      <x v="80"/>
      <x v="191"/>
      <x/>
      <x v="1"/>
      <x v="35"/>
    </i>
    <i r="2">
      <x v="81"/>
      <x v="150"/>
      <x/>
      <x v="1"/>
      <x v="36"/>
    </i>
    <i r="2">
      <x v="82"/>
      <x v="173"/>
      <x/>
      <x v="1"/>
      <x v="37"/>
    </i>
    <i r="2">
      <x v="12"/>
      <x v="47"/>
      <x/>
      <x/>
      <x v="24"/>
    </i>
    <i r="2">
      <x v="14"/>
      <x v="159"/>
      <x/>
      <x/>
      <x v="25"/>
    </i>
    <i r="2">
      <x v="22"/>
      <x v="179"/>
      <x/>
      <x v="1"/>
      <x v="38"/>
    </i>
    <i r="2">
      <x v="41"/>
      <x v="35"/>
      <x/>
      <x v="1"/>
      <x v="39"/>
    </i>
    <i r="2">
      <x v="62"/>
      <x v="146"/>
      <x/>
      <x v="1"/>
      <x v="5"/>
    </i>
    <i r="2">
      <x v="78"/>
      <x v="81"/>
      <x/>
      <x/>
      <x v="26"/>
    </i>
    <i r="2">
      <x v="21"/>
      <x v="68"/>
      <x/>
      <x v="1"/>
      <x v="40"/>
    </i>
    <i r="2">
      <x v="57"/>
      <x v="36"/>
      <x/>
      <x v="1"/>
      <x v="41"/>
    </i>
    <i r="2">
      <x v="17"/>
      <x v="120"/>
      <x/>
      <x v="1"/>
      <x v="42"/>
    </i>
    <i r="2">
      <x v="83"/>
      <x v="186"/>
      <x/>
      <x v="1"/>
      <x v="43"/>
    </i>
    <i r="2">
      <x v="8"/>
      <x v="54"/>
      <x/>
      <x/>
      <x v="27"/>
    </i>
    <i r="2">
      <x v="66"/>
      <x v="41"/>
      <x/>
      <x/>
      <x v="28"/>
    </i>
    <i r="2">
      <x v="60"/>
      <x v="193"/>
      <x/>
      <x/>
      <x v="29"/>
    </i>
    <i r="2">
      <x v="69"/>
      <x v="198"/>
      <x/>
      <x v="1"/>
      <x v="44"/>
    </i>
    <i r="2">
      <x v="63"/>
      <x v="177"/>
      <x/>
      <x v="1"/>
      <x v="45"/>
    </i>
    <i r="2">
      <x v="55"/>
      <x v="15"/>
      <x/>
      <x/>
      <x v="30"/>
    </i>
    <i r="2">
      <x v="20"/>
      <x v="133"/>
      <x/>
      <x v="1"/>
      <x v="46"/>
    </i>
    <i r="2">
      <x v="18"/>
      <x v="13"/>
      <x/>
      <x/>
      <x v="31"/>
    </i>
    <i r="2">
      <x v="79"/>
      <x v="30"/>
      <x/>
      <x/>
      <x v="32"/>
    </i>
    <i t="default" r="1">
      <x v="4"/>
    </i>
    <i r="1">
      <x v="6"/>
      <x v="36"/>
      <x v="38"/>
      <x v="1"/>
      <x/>
      <x v="47"/>
    </i>
    <i r="2">
      <x v="85"/>
      <x v="74"/>
      <x v="1"/>
      <x/>
      <x v="48"/>
    </i>
    <i r="2">
      <x v="15"/>
      <x v="103"/>
      <x v="1"/>
      <x/>
      <x v="49"/>
    </i>
    <i r="2">
      <x v="86"/>
      <x v="89"/>
      <x v="1"/>
      <x/>
      <x v="50"/>
    </i>
    <i r="2">
      <x v="57"/>
      <x v="59"/>
      <x v="1"/>
      <x v="1"/>
      <x v="55"/>
    </i>
    <i r="2">
      <x v="21"/>
      <x v="9"/>
      <x v="1"/>
      <x v="1"/>
      <x/>
    </i>
    <i r="2">
      <x v="87"/>
      <x v="195"/>
      <x v="1"/>
      <x/>
      <x v="51"/>
    </i>
    <i r="2">
      <x v="70"/>
      <x v="20"/>
      <x v="1"/>
      <x v="1"/>
      <x v="56"/>
    </i>
    <i r="2">
      <x v="88"/>
      <x v="72"/>
      <x v="1"/>
      <x/>
      <x v="52"/>
    </i>
    <i r="2">
      <x v="89"/>
      <x v="151"/>
      <x v="1"/>
      <x/>
      <x v="53"/>
    </i>
    <i r="2">
      <x v="90"/>
      <x v="78"/>
      <x v="1"/>
      <x/>
      <x v="54"/>
    </i>
    <i t="default" r="1">
      <x v="6"/>
    </i>
    <i r="1">
      <x v="7"/>
      <x v="45"/>
      <x v="194"/>
      <x v="1"/>
      <x/>
      <x v="57"/>
    </i>
    <i r="2">
      <x v="64"/>
      <x v="122"/>
      <x v="1"/>
      <x/>
      <x v="58"/>
    </i>
    <i r="2">
      <x v="61"/>
      <x v="136"/>
      <x v="1"/>
      <x/>
      <x v="59"/>
    </i>
    <i r="2">
      <x v="91"/>
      <x v="99"/>
      <x v="1"/>
      <x/>
      <x v="60"/>
    </i>
    <i r="2">
      <x v="51"/>
      <x v="31"/>
      <x v="1"/>
      <x/>
      <x v="61"/>
    </i>
    <i r="2">
      <x v="72"/>
      <x v="44"/>
      <x v="1"/>
      <x v="1"/>
      <x v="66"/>
    </i>
    <i r="2">
      <x v="92"/>
      <x v="107"/>
      <x v="1"/>
      <x/>
      <x v="62"/>
    </i>
    <i r="2">
      <x v="111"/>
      <x v="196"/>
      <x v="1"/>
      <x v="1"/>
      <x v="67"/>
    </i>
    <i r="2">
      <x v="71"/>
      <x v="141"/>
      <x v="1"/>
      <x v="1"/>
      <x v="68"/>
    </i>
    <i r="2">
      <x v="59"/>
      <x v="5"/>
      <x v="1"/>
      <x/>
      <x v="63"/>
    </i>
    <i r="2">
      <x v="58"/>
      <x v="46"/>
      <x v="1"/>
      <x/>
      <x v="64"/>
    </i>
    <i r="2">
      <x v="25"/>
      <x v="45"/>
      <x v="1"/>
      <x/>
      <x v="65"/>
    </i>
    <i t="default" r="1">
      <x v="7"/>
    </i>
    <i t="default">
      <x v="1"/>
    </i>
    <i>
      <x v="2"/>
      <x v="2"/>
      <x v="38"/>
      <x v="43"/>
      <x/>
      <x/>
      <x v="69"/>
    </i>
    <i r="2">
      <x v="32"/>
      <x v="21"/>
      <x/>
      <x/>
      <x v="70"/>
    </i>
    <i r="2">
      <x v="62"/>
      <x v="175"/>
      <x/>
      <x v="1"/>
      <x v="71"/>
    </i>
    <i r="2">
      <x v="82"/>
      <x v="134"/>
      <x/>
      <x v="1"/>
      <x v="72"/>
    </i>
    <i r="2">
      <x v="23"/>
      <x v="169"/>
      <x/>
      <x v="1"/>
      <x v="73"/>
    </i>
    <i t="default" r="1">
      <x v="2"/>
    </i>
    <i r="1">
      <x v="4"/>
      <x v="88"/>
      <x v="61"/>
      <x/>
      <x/>
      <x v="1"/>
    </i>
    <i r="2">
      <x v="18"/>
      <x v="12"/>
      <x/>
      <x/>
      <x v="74"/>
    </i>
    <i r="2">
      <x v="22"/>
      <x v="179"/>
      <x/>
      <x v="1"/>
      <x v="87"/>
    </i>
    <i r="2">
      <x v="37"/>
      <x v="129"/>
      <x/>
      <x/>
      <x v="75"/>
    </i>
    <i r="2">
      <x v="89"/>
      <x v="155"/>
      <x/>
      <x/>
      <x v="76"/>
    </i>
    <i r="2">
      <x v="67"/>
      <x v="73"/>
      <x/>
      <x/>
      <x v="77"/>
    </i>
    <i r="2">
      <x v="97"/>
      <x v="89"/>
      <x/>
      <x/>
      <x v="78"/>
    </i>
    <i r="2">
      <x v="49"/>
      <x v="77"/>
      <x/>
      <x v="1"/>
      <x v="88"/>
    </i>
    <i r="2">
      <x v="69"/>
      <x v="198"/>
      <x/>
      <x v="1"/>
      <x v="89"/>
    </i>
    <i r="2">
      <x v="48"/>
      <x v="82"/>
      <x/>
      <x/>
      <x v="79"/>
    </i>
    <i r="2">
      <x v="8"/>
      <x v="118"/>
      <x/>
      <x/>
      <x v="80"/>
    </i>
    <i r="2">
      <x v="9"/>
      <x v="148"/>
      <x/>
      <x/>
      <x v="81"/>
    </i>
    <i r="2">
      <x v="31"/>
      <x v="117"/>
      <x/>
      <x/>
      <x v="82"/>
    </i>
    <i r="2">
      <x v="66"/>
      <x v="109"/>
      <x/>
      <x/>
      <x v="83"/>
    </i>
    <i r="2">
      <x v="98"/>
      <x v="93"/>
      <x/>
      <x/>
      <x v="84"/>
    </i>
    <i r="2">
      <x v="99"/>
      <x v="48"/>
      <x/>
      <x/>
      <x v="85"/>
    </i>
    <i r="2">
      <x v="12"/>
      <x v="80"/>
      <x/>
      <x/>
      <x v="86"/>
    </i>
    <i t="default" r="1">
      <x v="4"/>
    </i>
    <i r="1">
      <x v="6"/>
      <x v="24"/>
      <x v="71"/>
      <x v="1"/>
      <x/>
      <x v="90"/>
    </i>
    <i r="2">
      <x v="14"/>
      <x v="153"/>
      <x v="1"/>
      <x/>
      <x v="91"/>
    </i>
    <i r="2">
      <x v="26"/>
      <x v="17"/>
      <x v="1"/>
      <x/>
      <x v="92"/>
    </i>
    <i r="2">
      <x v="70"/>
      <x v="19"/>
      <x v="1"/>
      <x v="1"/>
      <x v="94"/>
    </i>
    <i r="2">
      <x v="7"/>
      <x v="63"/>
      <x v="1"/>
      <x/>
      <x v="93"/>
    </i>
    <i r="2">
      <x v="101"/>
      <x v="42"/>
      <x v="1"/>
      <x v="1"/>
      <x v="95"/>
    </i>
    <i t="default" r="1">
      <x v="6"/>
    </i>
    <i r="1">
      <x v="7"/>
      <x v="75"/>
      <x v="57"/>
      <x v="1"/>
      <x/>
      <x v="96"/>
    </i>
    <i r="2">
      <x v="40"/>
      <x v="142"/>
      <x v="1"/>
      <x/>
      <x v="97"/>
    </i>
    <i r="2">
      <x v="47"/>
      <x v="114"/>
      <x v="1"/>
      <x/>
      <x v="98"/>
    </i>
    <i r="2">
      <x v="43"/>
      <x v="24"/>
      <x v="1"/>
      <x/>
      <x v="99"/>
    </i>
    <i r="2">
      <x v="61"/>
      <x v="49"/>
      <x v="1"/>
      <x/>
      <x v="100"/>
    </i>
    <i r="2">
      <x v="76"/>
      <x v="37"/>
      <x v="1"/>
      <x v="1"/>
      <x v="110"/>
    </i>
    <i r="2">
      <x v="7"/>
      <x v="62"/>
      <x v="1"/>
      <x/>
      <x v="101"/>
    </i>
    <i r="2">
      <x v="108"/>
      <x v="66"/>
      <x v="1"/>
      <x v="1"/>
      <x v="111"/>
    </i>
    <i r="2">
      <x v="72"/>
      <x v="44"/>
      <x v="1"/>
      <x v="1"/>
      <x v="4"/>
    </i>
    <i r="2">
      <x v="111"/>
      <x v="196"/>
      <x v="1"/>
      <x v="1"/>
      <x v="115"/>
    </i>
    <i r="2">
      <x v="107"/>
      <x v="50"/>
      <x v="1"/>
      <x/>
      <x v="107"/>
    </i>
    <i r="2">
      <x v="58"/>
      <x v="46"/>
      <x v="1"/>
      <x/>
      <x v="108"/>
    </i>
    <i r="2">
      <x v="52"/>
      <x v="32"/>
      <x v="1"/>
      <x v="1"/>
      <x v="112"/>
    </i>
    <i r="2">
      <x v="109"/>
      <x v="132"/>
      <x v="1"/>
      <x v="1"/>
      <x v="113"/>
    </i>
    <i r="2">
      <x v="71"/>
      <x v="141"/>
      <x v="1"/>
      <x v="1"/>
      <x v="116"/>
    </i>
    <i r="2">
      <x v="53"/>
      <x v="96"/>
      <x v="1"/>
      <x v="1"/>
      <x v="114"/>
    </i>
    <i r="2">
      <x v="102"/>
      <x v="139"/>
      <x v="1"/>
      <x/>
      <x v="102"/>
    </i>
    <i r="2">
      <x v="25"/>
      <x v="45"/>
      <x v="1"/>
      <x/>
      <x v="109"/>
    </i>
    <i r="2">
      <x v="103"/>
      <x v="4"/>
      <x v="1"/>
      <x/>
      <x v="103"/>
    </i>
    <i r="2">
      <x v="54"/>
      <x v="123"/>
      <x v="1"/>
      <x/>
      <x v="104"/>
    </i>
    <i r="2">
      <x v="1"/>
      <x v="125"/>
      <x v="1"/>
      <x/>
      <x v="105"/>
    </i>
    <i r="2">
      <x v="100"/>
      <x v="79"/>
      <x v="1"/>
      <x/>
      <x v="106"/>
    </i>
    <i t="default" r="1">
      <x v="7"/>
    </i>
    <i t="default">
      <x v="2"/>
    </i>
    <i>
      <x v="3"/>
      <x v="1"/>
      <x v="14"/>
      <x v="158"/>
      <x/>
      <x/>
      <x v="117"/>
    </i>
    <i r="2">
      <x v="28"/>
      <x v="190"/>
      <x/>
      <x/>
      <x v="118"/>
    </i>
    <i r="2">
      <x v="74"/>
      <x v="11"/>
      <x/>
      <x v="1"/>
      <x v="119"/>
    </i>
    <i t="default" r="1">
      <x v="1"/>
    </i>
    <i r="1">
      <x v="3"/>
      <x v="112"/>
      <x v="164"/>
      <x/>
      <x/>
      <x v="120"/>
    </i>
    <i r="2">
      <x v="89"/>
      <x v="155"/>
      <x/>
      <x/>
      <x v="121"/>
    </i>
    <i r="2">
      <x v="113"/>
      <x v="73"/>
      <x/>
      <x/>
      <x v="122"/>
    </i>
    <i r="2">
      <x v="78"/>
      <x v="81"/>
      <x/>
      <x/>
      <x v="123"/>
    </i>
    <i r="2">
      <x v="83"/>
      <x v="186"/>
      <x/>
      <x v="1"/>
      <x v="128"/>
    </i>
    <i r="2">
      <x v="82"/>
      <x v="173"/>
      <x/>
      <x v="1"/>
      <x v="129"/>
    </i>
    <i r="2">
      <x v="50"/>
      <x v="188"/>
      <x/>
      <x v="1"/>
      <x v="130"/>
    </i>
    <i r="2">
      <x v="114"/>
      <x v="160"/>
      <x/>
      <x/>
      <x v="124"/>
    </i>
    <i r="2">
      <x v="33"/>
      <x v="91"/>
      <x/>
      <x/>
      <x v="125"/>
    </i>
    <i r="2">
      <x v="38"/>
      <x v="187"/>
      <x/>
      <x/>
      <x v="126"/>
    </i>
    <i r="2">
      <x v="17"/>
      <x v="120"/>
      <x/>
      <x v="1"/>
      <x v="131"/>
    </i>
    <i r="2">
      <x v="41"/>
      <x v="180"/>
      <x/>
      <x v="1"/>
      <x v="132"/>
    </i>
    <i r="2">
      <x v="115"/>
      <x v="74"/>
      <x/>
      <x/>
      <x v="127"/>
    </i>
    <i t="default" r="1">
      <x v="3"/>
    </i>
    <i r="1">
      <x v="5"/>
      <x v="47"/>
      <x v="3"/>
      <x v="1"/>
      <x/>
      <x v="133"/>
    </i>
    <i r="2">
      <x v="65"/>
      <x v="14"/>
      <x v="1"/>
      <x/>
      <x v="134"/>
    </i>
    <i r="2">
      <x v="119"/>
      <x v="22"/>
      <x v="1"/>
      <x/>
      <x v="135"/>
    </i>
    <i r="2">
      <x v="124"/>
      <x v="67"/>
      <x v="1"/>
      <x v="1"/>
      <x v="143"/>
    </i>
    <i r="2">
      <x v="57"/>
      <x v="9"/>
      <x v="1"/>
      <x v="1"/>
      <x v="144"/>
    </i>
    <i r="2">
      <x v="3"/>
      <x v="166"/>
      <x v="1"/>
      <x/>
      <x v="136"/>
    </i>
    <i r="2">
      <x v="9"/>
      <x v="119"/>
      <x v="1"/>
      <x/>
      <x v="137"/>
    </i>
    <i r="2">
      <x v="120"/>
      <x v="154"/>
      <x v="1"/>
      <x/>
      <x v="138"/>
    </i>
    <i r="2">
      <x v="8"/>
      <x v="84"/>
      <x v="1"/>
      <x/>
      <x v="139"/>
    </i>
    <i r="2">
      <x v="121"/>
      <x v="165"/>
      <x v="1"/>
      <x/>
      <x v="140"/>
    </i>
    <i r="2">
      <x v="122"/>
      <x v="185"/>
      <x v="1"/>
      <x/>
      <x v="141"/>
    </i>
    <i r="2">
      <x v="87"/>
      <x v="184"/>
      <x v="1"/>
      <x/>
      <x v="142"/>
    </i>
    <i r="2">
      <x v="125"/>
      <x v="106"/>
      <x v="1"/>
      <x v="1"/>
      <x v="145"/>
    </i>
    <i t="default" r="1">
      <x v="5"/>
    </i>
    <i r="1">
      <x v="8"/>
      <x v="127"/>
      <x v="100"/>
      <x v="1"/>
      <x/>
      <x v="146"/>
    </i>
    <i r="2">
      <x v="75"/>
      <x v="57"/>
      <x v="1"/>
      <x/>
      <x v="147"/>
    </i>
    <i r="2">
      <x v="128"/>
      <x v="105"/>
      <x v="1"/>
      <x/>
      <x v="148"/>
    </i>
    <i r="2">
      <x v="43"/>
      <x v="24"/>
      <x v="1"/>
      <x/>
      <x v="149"/>
    </i>
    <i r="2">
      <x v="24"/>
      <x v="51"/>
      <x v="1"/>
      <x/>
      <x v="150"/>
    </i>
    <i r="2">
      <x v="61"/>
      <x v="124"/>
      <x v="1"/>
      <x/>
      <x v="151"/>
    </i>
    <i r="2">
      <x v="110"/>
      <x v="132"/>
      <x v="1"/>
      <x v="1"/>
      <x v="164"/>
    </i>
    <i r="2">
      <x v="109"/>
      <x v="192"/>
      <x v="1"/>
      <x v="1"/>
      <x v="165"/>
    </i>
    <i r="2">
      <x v="52"/>
      <x v="32"/>
      <x v="1"/>
      <x v="1"/>
      <x v="166"/>
    </i>
    <i r="2">
      <x v="129"/>
      <x v="137"/>
      <x v="1"/>
      <x/>
      <x v="152"/>
    </i>
    <i r="2">
      <x v="130"/>
      <x v="161"/>
      <x v="1"/>
      <x/>
      <x v="153"/>
    </i>
    <i r="2">
      <x v="131"/>
      <x v="189"/>
      <x v="1"/>
      <x/>
      <x v="154"/>
    </i>
    <i r="2">
      <x v="101"/>
      <x v="40"/>
      <x v="1"/>
      <x v="1"/>
      <x v="167"/>
    </i>
    <i r="2">
      <x v="84"/>
      <x v="23"/>
      <x v="1"/>
      <x v="1"/>
      <x v="168"/>
    </i>
    <i r="2">
      <x v="138"/>
      <x v="111"/>
      <x v="1"/>
      <x v="1"/>
      <x v="169"/>
    </i>
    <i r="2">
      <x v="53"/>
      <x v="97"/>
      <x v="1"/>
      <x v="1"/>
      <x v="170"/>
    </i>
    <i r="2">
      <x v="139"/>
      <x v="110"/>
      <x v="1"/>
      <x v="1"/>
      <x v="171"/>
    </i>
    <i r="2">
      <x v="132"/>
      <x v="54"/>
      <x v="1"/>
      <x/>
      <x v="155"/>
    </i>
    <i r="2">
      <x v="133"/>
      <x v="104"/>
      <x v="1"/>
      <x/>
      <x v="156"/>
    </i>
    <i r="2">
      <x v="134"/>
      <x v="69"/>
      <x v="1"/>
      <x/>
      <x v="157"/>
    </i>
    <i r="2">
      <x v="135"/>
      <x v="29"/>
      <x v="1"/>
      <x/>
      <x v="158"/>
    </i>
    <i r="2">
      <x v="7"/>
      <x v="52"/>
      <x v="1"/>
      <x/>
      <x v="159"/>
    </i>
    <i r="2">
      <x v="12"/>
      <x v="53"/>
      <x v="1"/>
      <x/>
      <x v="160"/>
    </i>
    <i r="2">
      <x v="136"/>
      <x v="75"/>
      <x v="1"/>
      <x/>
      <x v="161"/>
    </i>
    <i r="2">
      <x v="106"/>
      <x v="127"/>
      <x v="1"/>
      <x/>
      <x v="162"/>
    </i>
    <i r="2">
      <x v="1"/>
      <x v="125"/>
      <x v="1"/>
      <x/>
      <x v="163"/>
    </i>
    <i t="default" r="1">
      <x v="8"/>
    </i>
    <i t="default">
      <x v="3"/>
    </i>
  </rowItems>
  <colItems count="1">
    <i/>
  </colItems>
  <pageFields count="1">
    <pageField fld="6" hier="-1"/>
  </pageFields>
  <dataFields count="1">
    <dataField name="Suma de PTS" fld="57" baseField="50" baseItem="0" numFmtId="165"/>
  </dataFields>
  <formats count="4">
    <format dxfId="72">
      <pivotArea dataOnly="0" outline="0" fieldPosition="0">
        <references count="1">
          <reference field="4" count="0" defaultSubtotal="1"/>
        </references>
      </pivotArea>
    </format>
    <format dxfId="71">
      <pivotArea outline="0" collapsedLevelsAreSubtotals="1" fieldPosition="0"/>
    </format>
    <format dxfId="70">
      <pivotArea type="topRight" dataOnly="0" labelOnly="1" outline="0" fieldPosition="0"/>
    </format>
    <format dxfId="69">
      <pivotArea dataOnly="0" outline="0" fieldPosition="0">
        <references count="1">
          <reference field="3" count="0" defaultSubtotal="1"/>
        </references>
      </pivotArea>
    </format>
  </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66" applyNumberFormats="0" applyBorderFormats="0" applyFontFormats="0" applyPatternFormats="0" applyAlignmentFormats="0" applyWidthHeightFormats="1" dataCaption="Valores" grandTotalCaption="Total" showMissing="0" updatedVersion="5" minRefreshableVersion="3" rowGrandTotals="0" itemPrintTitles="1" createdVersion="4" indent="0" outline="1" outlineData="1" gridDropZones="1">
  <location ref="B3:F156" firstHeaderRow="1" firstDataRow="2" firstDataCol="1" rowPageCount="1" colPageCount="1"/>
  <pivotFields count="64">
    <pivotField axis="axisCol" showAll="0" insertBlankRow="1" defaultSubtotal="0">
      <items count="21">
        <item m="1" x="3"/>
        <item m="1" x="20"/>
        <item m="1" x="16"/>
        <item m="1" x="5"/>
        <item m="1" x="17"/>
        <item m="1" x="13"/>
        <item m="1" x="19"/>
        <item m="1" x="6"/>
        <item m="1" x="10"/>
        <item m="1" x="18"/>
        <item m="1" x="9"/>
        <item m="1" x="12"/>
        <item m="1" x="4"/>
        <item m="1" x="8"/>
        <item m="1" x="14"/>
        <item m="1" x="11"/>
        <item m="1" x="15"/>
        <item m="1" x="7"/>
        <item x="0"/>
        <item x="1"/>
        <item x="2"/>
      </items>
    </pivotField>
    <pivotField axis="axisRow" showAll="0" insertBlankRow="1" defaultSubtotal="0">
      <items count="3">
        <item x="0"/>
        <item x="1"/>
        <item m="1" x="2"/>
      </items>
    </pivotField>
    <pivotField showAll="0" defaultSubtotal="0"/>
    <pivotField showAll="0" defaultSubtotal="0"/>
    <pivotField showAll="0" insertBlankRow="1" defaultSubtotal="0"/>
    <pivotField showAll="0" insertBlankRow="1" defaultSubtotal="0"/>
    <pivotField axis="axisPage" multipleItemSelectionAllowed="1" showAll="0" insertBlankRow="1" defaultSubtotal="0">
      <items count="3">
        <item h="1" x="1"/>
        <item x="0"/>
        <item h="1" m="1" x="2"/>
      </items>
    </pivotField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sortType="ascending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defaultSubtotal="0"/>
    <pivotField axis="axisRow" showAll="0" insertBlankRow="1" defaultSubtotal="0">
      <items count="22">
        <item m="1" x="21"/>
        <item x="0"/>
        <item x="1"/>
        <item m="1" x="17"/>
        <item m="1" x="15"/>
        <item x="4"/>
        <item x="5"/>
        <item m="1" x="18"/>
        <item m="1" x="11"/>
        <item x="6"/>
        <item x="7"/>
        <item m="1" x="8"/>
        <item m="1" x="12"/>
        <item m="1" x="16"/>
        <item m="1" x="20"/>
        <item m="1" x="10"/>
        <item m="1" x="19"/>
        <item m="1" x="14"/>
        <item m="1" x="9"/>
        <item x="2"/>
        <item x="3"/>
        <item m="1" x="13"/>
      </items>
    </pivotField>
    <pivotField showAll="0" insertBlankRow="1" defaultSubtotal="0"/>
    <pivotField showAll="0" defaultSubtotal="0"/>
    <pivotField showAll="0" insertBlankRow="1" defaultSubtotal="0"/>
    <pivotField showAll="0" insertBlankRow="1" defaultSubtotal="0"/>
    <pivotField dataField="1" showAll="0" insertBlankRow="1" defaultSubtotal="0"/>
    <pivotField axis="axisRow" multipleItemSelectionAllowed="1" showAll="0" insertBlankRow="1" sortType="descending" defaultSubtotal="0">
      <items count="513">
        <item m="1" x="139"/>
        <item x="6"/>
        <item m="1" x="510"/>
        <item m="1" x="380"/>
        <item m="1" x="279"/>
        <item m="1" x="152"/>
        <item x="4"/>
        <item x="7"/>
        <item x="110"/>
        <item x="12"/>
        <item x="33"/>
        <item m="1" x="289"/>
        <item x="20"/>
        <item m="1" x="425"/>
        <item m="1" x="485"/>
        <item m="1" x="285"/>
        <item m="1" x="316"/>
        <item x="134"/>
        <item x="101"/>
        <item m="1" x="295"/>
        <item x="8"/>
        <item m="1" x="368"/>
        <item x="27"/>
        <item x="2"/>
        <item x="9"/>
        <item x="34"/>
        <item x="24"/>
        <item x="23"/>
        <item m="1" x="505"/>
        <item x="25"/>
        <item x="53"/>
        <item m="1" x="421"/>
        <item m="1" x="211"/>
        <item m="1" x="483"/>
        <item m="1" x="136"/>
        <item m="1" x="507"/>
        <item m="1" x="490"/>
        <item x="15"/>
        <item x="31"/>
        <item x="11"/>
        <item m="1" x="328"/>
        <item x="19"/>
        <item m="1" x="288"/>
        <item m="1" x="144"/>
        <item x="44"/>
        <item m="1" x="491"/>
        <item m="1" x="229"/>
        <item x="14"/>
        <item m="1" x="376"/>
        <item x="112"/>
        <item x="132"/>
        <item m="1" x="171"/>
        <item m="1" x="276"/>
        <item x="18"/>
        <item m="1" x="498"/>
        <item x="89"/>
        <item m="1" x="474"/>
        <item x="71"/>
        <item m="1" x="456"/>
        <item m="1" x="261"/>
        <item m="1" x="426"/>
        <item m="1" x="467"/>
        <item m="1" x="335"/>
        <item x="90"/>
        <item x="72"/>
        <item m="1" x="205"/>
        <item m="1" x="296"/>
        <item m="1" x="393"/>
        <item m="1" x="312"/>
        <item m="1" x="500"/>
        <item m="1" x="494"/>
        <item x="35"/>
        <item m="1" x="201"/>
        <item m="1" x="267"/>
        <item x="21"/>
        <item x="0"/>
        <item m="1" x="484"/>
        <item x="3"/>
        <item x="10"/>
        <item x="37"/>
        <item m="1" x="424"/>
        <item m="1" x="453"/>
        <item m="1" x="442"/>
        <item m="1" x="482"/>
        <item m="1" x="386"/>
        <item m="1" x="427"/>
        <item m="1" x="141"/>
        <item m="1" x="390"/>
        <item m="1" x="436"/>
        <item x="121"/>
        <item m="1" x="159"/>
        <item m="1" x="358"/>
        <item m="1" x="184"/>
        <item m="1" x="363"/>
        <item m="1" x="319"/>
        <item x="61"/>
        <item m="1" x="251"/>
        <item x="122"/>
        <item m="1" x="410"/>
        <item x="5"/>
        <item m="1" x="314"/>
        <item m="1" x="260"/>
        <item m="1" x="188"/>
        <item x="51"/>
        <item x="82"/>
        <item m="1" x="450"/>
        <item x="130"/>
        <item m="1" x="246"/>
        <item m="1" x="214"/>
        <item x="81"/>
        <item m="1" x="259"/>
        <item x="86"/>
        <item m="1" x="200"/>
        <item m="1" x="138"/>
        <item m="1" x="479"/>
        <item m="1" x="404"/>
        <item m="1" x="272"/>
        <item m="1" x="382"/>
        <item m="1" x="169"/>
        <item m="1" x="470"/>
        <item m="1" x="297"/>
        <item m="1" x="231"/>
        <item x="115"/>
        <item m="1" x="477"/>
        <item m="1" x="502"/>
        <item x="120"/>
        <item m="1" x="302"/>
        <item m="1" x="151"/>
        <item m="1" x="148"/>
        <item m="1" x="432"/>
        <item m="1" x="469"/>
        <item x="116"/>
        <item m="1" x="245"/>
        <item m="1" x="437"/>
        <item m="1" x="487"/>
        <item m="1" x="392"/>
        <item m="1" x="280"/>
        <item x="93"/>
        <item m="1" x="281"/>
        <item x="42"/>
        <item x="49"/>
        <item m="1" x="378"/>
        <item m="1" x="409"/>
        <item m="1" x="180"/>
        <item m="1" x="313"/>
        <item m="1" x="347"/>
        <item m="1" x="298"/>
        <item m="1" x="274"/>
        <item m="1" x="178"/>
        <item x="119"/>
        <item m="1" x="383"/>
        <item m="1" x="346"/>
        <item m="1" x="372"/>
        <item x="127"/>
        <item m="1" x="359"/>
        <item m="1" x="323"/>
        <item m="1" x="165"/>
        <item m="1" x="179"/>
        <item m="1" x="401"/>
        <item m="1" x="224"/>
        <item m="1" x="411"/>
        <item m="1" x="307"/>
        <item x="95"/>
        <item m="1" x="306"/>
        <item m="1" x="462"/>
        <item x="128"/>
        <item m="1" x="220"/>
        <item m="1" x="216"/>
        <item m="1" x="443"/>
        <item m="1" x="255"/>
        <item m="1" x="247"/>
        <item m="1" x="204"/>
        <item m="1" x="147"/>
        <item m="1" x="301"/>
        <item m="1" x="218"/>
        <item m="1" x="222"/>
        <item m="1" x="242"/>
        <item m="1" x="294"/>
        <item m="1" x="452"/>
        <item m="1" x="330"/>
        <item m="1" x="206"/>
        <item m="1" x="350"/>
        <item m="1" x="252"/>
        <item x="87"/>
        <item m="1" x="506"/>
        <item m="1" x="142"/>
        <item m="1" x="212"/>
        <item m="1" x="361"/>
        <item m="1" x="249"/>
        <item m="1" x="292"/>
        <item m="1" x="385"/>
        <item x="63"/>
        <item m="1" x="329"/>
        <item m="1" x="345"/>
        <item m="1" x="504"/>
        <item m="1" x="310"/>
        <item m="1" x="232"/>
        <item m="1" x="321"/>
        <item m="1" x="377"/>
        <item m="1" x="199"/>
        <item m="1" x="164"/>
        <item m="1" x="189"/>
        <item m="1" x="418"/>
        <item m="1" x="228"/>
        <item m="1" x="389"/>
        <item m="1" x="167"/>
        <item m="1" x="473"/>
        <item m="1" x="207"/>
        <item m="1" x="349"/>
        <item m="1" x="374"/>
        <item m="1" x="161"/>
        <item m="1" x="244"/>
        <item m="1" x="183"/>
        <item x="114"/>
        <item x="73"/>
        <item m="1" x="300"/>
        <item x="94"/>
        <item m="1" x="170"/>
        <item m="1" x="468"/>
        <item m="1" x="508"/>
        <item m="1" x="341"/>
        <item m="1" x="495"/>
        <item m="1" x="309"/>
        <item m="1" x="466"/>
        <item m="1" x="174"/>
        <item m="1" x="434"/>
        <item m="1" x="256"/>
        <item m="1" x="353"/>
        <item m="1" x="431"/>
        <item m="1" x="356"/>
        <item m="1" x="455"/>
        <item m="1" x="387"/>
        <item m="1" x="492"/>
        <item m="1" x="364"/>
        <item m="1" x="181"/>
        <item m="1" x="311"/>
        <item x="113"/>
        <item m="1" x="262"/>
        <item m="1" x="196"/>
        <item m="1" x="186"/>
        <item m="1" x="254"/>
        <item m="1" x="185"/>
        <item m="1" x="158"/>
        <item m="1" x="440"/>
        <item m="1" x="153"/>
        <item x="60"/>
        <item x="88"/>
        <item m="1" x="397"/>
        <item m="1" x="172"/>
        <item m="1" x="391"/>
        <item m="1" x="145"/>
        <item m="1" x="182"/>
        <item m="1" x="451"/>
        <item m="1" x="399"/>
        <item m="1" x="475"/>
        <item m="1" x="175"/>
        <item m="1" x="433"/>
        <item m="1" x="444"/>
        <item m="1" x="253"/>
        <item m="1" x="352"/>
        <item m="1" x="202"/>
        <item m="1" x="449"/>
        <item m="1" x="332"/>
        <item m="1" x="384"/>
        <item m="1" x="398"/>
        <item m="1" x="396"/>
        <item m="1" x="497"/>
        <item m="1" x="405"/>
        <item m="1" x="446"/>
        <item m="1" x="257"/>
        <item m="1" x="238"/>
        <item m="1" x="503"/>
        <item m="1" x="342"/>
        <item m="1" x="215"/>
        <item m="1" x="459"/>
        <item m="1" x="277"/>
        <item m="1" x="435"/>
        <item m="1" x="143"/>
        <item m="1" x="235"/>
        <item x="38"/>
        <item m="1" x="333"/>
        <item m="1" x="340"/>
        <item m="1" x="413"/>
        <item x="67"/>
        <item m="1" x="331"/>
        <item m="1" x="511"/>
        <item m="1" x="283"/>
        <item m="1" x="337"/>
        <item m="1" x="430"/>
        <item m="1" x="395"/>
        <item m="1" x="270"/>
        <item m="1" x="509"/>
        <item m="1" x="320"/>
        <item m="1" x="248"/>
        <item m="1" x="394"/>
        <item m="1" x="264"/>
        <item m="1" x="366"/>
        <item m="1" x="157"/>
        <item x="106"/>
        <item m="1" x="197"/>
        <item m="1" x="233"/>
        <item x="108"/>
        <item m="1" x="273"/>
        <item m="1" x="362"/>
        <item m="1" x="488"/>
        <item m="1" x="308"/>
        <item m="1" x="351"/>
        <item m="1" x="269"/>
        <item m="1" x="177"/>
        <item m="1" x="221"/>
        <item m="1" x="209"/>
        <item m="1" x="208"/>
        <item m="1" x="375"/>
        <item m="1" x="373"/>
        <item m="1" x="198"/>
        <item m="1" x="400"/>
        <item m="1" x="146"/>
        <item m="1" x="439"/>
        <item m="1" x="195"/>
        <item m="1" x="284"/>
        <item m="1" x="327"/>
        <item m="1" x="155"/>
        <item m="1" x="154"/>
        <item m="1" x="210"/>
        <item m="1" x="428"/>
        <item m="1" x="187"/>
        <item m="1" x="417"/>
        <item m="1" x="441"/>
        <item m="1" x="420"/>
        <item m="1" x="344"/>
        <item m="1" x="472"/>
        <item m="1" x="381"/>
        <item m="1" x="438"/>
        <item m="1" x="225"/>
        <item x="98"/>
        <item m="1" x="480"/>
        <item m="1" x="271"/>
        <item m="1" x="278"/>
        <item x="30"/>
        <item m="1" x="250"/>
        <item x="16"/>
        <item x="45"/>
        <item m="1" x="290"/>
        <item x="70"/>
        <item m="1" x="416"/>
        <item m="1" x="304"/>
        <item m="1" x="150"/>
        <item m="1" x="355"/>
        <item m="1" x="460"/>
        <item x="69"/>
        <item x="29"/>
        <item m="1" x="429"/>
        <item x="65"/>
        <item m="1" x="326"/>
        <item x="111"/>
        <item m="1" x="336"/>
        <item m="1" x="315"/>
        <item x="43"/>
        <item m="1" x="463"/>
        <item x="125"/>
        <item m="1" x="190"/>
        <item m="1" x="338"/>
        <item m="1" x="140"/>
        <item m="1" x="325"/>
        <item m="1" x="299"/>
        <item m="1" x="354"/>
        <item x="48"/>
        <item x="64"/>
        <item x="59"/>
        <item m="1" x="194"/>
        <item m="1" x="265"/>
        <item m="1" x="293"/>
        <item m="1" x="448"/>
        <item m="1" x="458"/>
        <item m="1" x="339"/>
        <item m="1" x="465"/>
        <item m="1" x="496"/>
        <item m="1" x="241"/>
        <item m="1" x="217"/>
        <item m="1" x="461"/>
        <item m="1" x="370"/>
        <item m="1" x="149"/>
        <item m="1" x="213"/>
        <item m="1" x="219"/>
        <item m="1" x="263"/>
        <item m="1" x="489"/>
        <item m="1" x="402"/>
        <item m="1" x="499"/>
        <item m="1" x="192"/>
        <item m="1" x="481"/>
        <item m="1" x="493"/>
        <item m="1" x="317"/>
        <item m="1" x="258"/>
        <item m="1" x="137"/>
        <item m="1" x="388"/>
        <item x="28"/>
        <item m="1" x="191"/>
        <item m="1" x="403"/>
        <item m="1" x="360"/>
        <item m="1" x="234"/>
        <item m="1" x="419"/>
        <item m="1" x="162"/>
        <item m="1" x="454"/>
        <item m="1" x="286"/>
        <item m="1" x="348"/>
        <item m="1" x="163"/>
        <item m="1" x="422"/>
        <item m="1" x="193"/>
        <item m="1" x="343"/>
        <item x="36"/>
        <item m="1" x="282"/>
        <item m="1" x="239"/>
        <item m="1" x="408"/>
        <item m="1" x="291"/>
        <item m="1" x="457"/>
        <item m="1" x="371"/>
        <item m="1" x="415"/>
        <item m="1" x="266"/>
        <item m="1" x="471"/>
        <item m="1" x="414"/>
        <item m="1" x="203"/>
        <item m="1" x="230"/>
        <item m="1" x="168"/>
        <item m="1" x="367"/>
        <item m="1" x="243"/>
        <item m="1" x="227"/>
        <item m="1" x="501"/>
        <item m="1" x="303"/>
        <item m="1" x="476"/>
        <item m="1" x="512"/>
        <item m="1" x="365"/>
        <item m="1" x="379"/>
        <item m="1" x="478"/>
        <item m="1" x="407"/>
        <item m="1" x="334"/>
        <item m="1" x="318"/>
        <item m="1" x="240"/>
        <item m="1" x="412"/>
        <item m="1" x="305"/>
        <item m="1" x="275"/>
        <item m="1" x="322"/>
        <item x="126"/>
        <item m="1" x="423"/>
        <item x="1"/>
        <item m="1" x="268"/>
        <item m="1" x="447"/>
        <item m="1" x="406"/>
        <item m="1" x="166"/>
        <item m="1" x="486"/>
        <item m="1" x="464"/>
        <item m="1" x="173"/>
        <item x="47"/>
        <item m="1" x="160"/>
        <item m="1" x="357"/>
        <item x="62"/>
        <item m="1" x="369"/>
        <item m="1" x="287"/>
        <item m="1" x="445"/>
        <item x="80"/>
        <item x="78"/>
        <item m="1" x="237"/>
        <item m="1" x="223"/>
        <item x="13"/>
        <item x="17"/>
        <item m="1" x="176"/>
        <item m="1" x="226"/>
        <item m="1" x="236"/>
        <item x="76"/>
        <item x="104"/>
        <item m="1" x="156"/>
        <item x="22"/>
        <item x="26"/>
        <item x="32"/>
        <item x="39"/>
        <item x="40"/>
        <item x="41"/>
        <item x="46"/>
        <item x="50"/>
        <item x="52"/>
        <item x="54"/>
        <item x="55"/>
        <item x="56"/>
        <item x="57"/>
        <item x="58"/>
        <item x="66"/>
        <item x="68"/>
        <item x="74"/>
        <item x="75"/>
        <item x="77"/>
        <item m="1" x="324"/>
        <item x="83"/>
        <item x="84"/>
        <item x="85"/>
        <item x="91"/>
        <item x="92"/>
        <item x="96"/>
        <item x="97"/>
        <item x="99"/>
        <item x="100"/>
        <item x="102"/>
        <item x="103"/>
        <item x="105"/>
        <item x="107"/>
        <item x="109"/>
        <item x="79"/>
        <item x="117"/>
        <item x="118"/>
        <item x="123"/>
        <item x="124"/>
        <item x="129"/>
        <item x="131"/>
        <item x="133"/>
        <item x="13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showAll="0" defaultSubtotal="0"/>
    <pivotField showAll="0" insertBlankRow="1" defaultSubtotal="0">
      <items count="14">
        <item x="1"/>
        <item n="AD" x="2"/>
        <item n="YR" x="3"/>
        <item x="0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2">
        <item x="1"/>
        <item x="0"/>
      </items>
    </pivotField>
  </pivotFields>
  <rowFields count="3">
    <field x="1"/>
    <field x="52"/>
    <field x="58"/>
  </rowFields>
  <rowItems count="152">
    <i>
      <x/>
    </i>
    <i r="1">
      <x v="1"/>
    </i>
    <i r="2">
      <x v="29"/>
    </i>
    <i r="2">
      <x v="109"/>
    </i>
    <i r="2">
      <x v="75"/>
    </i>
    <i r="2">
      <x v="443"/>
    </i>
    <i r="2">
      <x v="71"/>
    </i>
    <i r="2">
      <x v="23"/>
    </i>
    <i r="2">
      <x v="78"/>
    </i>
    <i r="2">
      <x v="77"/>
    </i>
    <i r="2">
      <x v="6"/>
    </i>
    <i r="2">
      <x v="99"/>
    </i>
    <i r="2">
      <x v="1"/>
    </i>
    <i r="2">
      <x v="7"/>
    </i>
    <i r="2">
      <x v="20"/>
    </i>
    <i t="blank" r="1">
      <x v="1"/>
    </i>
    <i r="1">
      <x v="2"/>
    </i>
    <i r="2">
      <x v="463"/>
    </i>
    <i r="2">
      <x v="53"/>
    </i>
    <i r="2">
      <x v="47"/>
    </i>
    <i r="2">
      <x v="357"/>
    </i>
    <i r="2">
      <x v="37"/>
    </i>
    <i r="2">
      <x v="475"/>
    </i>
    <i r="2">
      <x v="340"/>
    </i>
    <i t="blank" r="1">
      <x v="2"/>
    </i>
    <i r="1">
      <x v="19"/>
    </i>
    <i r="2">
      <x v="482"/>
    </i>
    <i r="2">
      <x v="471"/>
    </i>
    <i r="2">
      <x v="38"/>
    </i>
    <i r="2">
      <x v="26"/>
    </i>
    <i r="2">
      <x v="22"/>
    </i>
    <i r="2">
      <x v="395"/>
    </i>
    <i r="2">
      <x v="8"/>
    </i>
    <i r="2">
      <x v="481"/>
    </i>
    <i r="2">
      <x v="354"/>
    </i>
    <i r="2">
      <x v="12"/>
    </i>
    <i r="2">
      <x v="104"/>
    </i>
    <i r="2">
      <x v="74"/>
    </i>
    <i r="2">
      <x v="470"/>
    </i>
    <i r="2">
      <x v="409"/>
    </i>
    <i r="2">
      <x v="27"/>
    </i>
    <i r="2">
      <x v="490"/>
    </i>
    <i r="2">
      <x v="49"/>
    </i>
    <i r="2">
      <x v="245"/>
    </i>
    <i r="2">
      <x v="29"/>
    </i>
    <i r="2">
      <x v="79"/>
    </i>
    <i r="2">
      <x v="109"/>
    </i>
    <i r="2">
      <x v="23"/>
    </i>
    <i r="2">
      <x v="77"/>
    </i>
    <i r="2">
      <x v="491"/>
    </i>
    <i r="2">
      <x v="236"/>
    </i>
    <i r="2">
      <x v="492"/>
    </i>
    <i r="2">
      <x v="350"/>
    </i>
    <i r="2">
      <x v="338"/>
    </i>
    <i r="2">
      <x v="472"/>
    </i>
    <i t="blank" r="1">
      <x v="19"/>
    </i>
    <i r="1">
      <x v="20"/>
    </i>
    <i r="2">
      <x v="279"/>
    </i>
    <i r="2">
      <x v="475"/>
    </i>
    <i r="2">
      <x v="47"/>
    </i>
    <i r="2">
      <x v="476"/>
    </i>
    <i r="2">
      <x v="139"/>
    </i>
    <i r="2">
      <x v="451"/>
    </i>
    <i r="2">
      <x v="37"/>
    </i>
    <i r="2">
      <x v="340"/>
    </i>
    <i r="2">
      <x v="473"/>
    </i>
    <i r="2">
      <x v="474"/>
    </i>
    <i r="2">
      <x v="246"/>
    </i>
    <i r="2">
      <x v="357"/>
    </i>
    <i r="2">
      <x v="44"/>
    </i>
    <i r="2">
      <x v="341"/>
    </i>
    <i r="2">
      <x v="366"/>
    </i>
    <i r="2">
      <x v="41"/>
    </i>
    <i t="blank" r="1">
      <x v="20"/>
    </i>
    <i>
      <x v="1"/>
    </i>
    <i r="1">
      <x v="5"/>
    </i>
    <i r="2">
      <x v="480"/>
    </i>
    <i r="2">
      <x v="216"/>
    </i>
    <i r="2">
      <x v="103"/>
    </i>
    <i r="2">
      <x v="55"/>
    </i>
    <i r="2">
      <x v="478"/>
    </i>
    <i r="2">
      <x v="29"/>
    </i>
    <i r="2">
      <x v="30"/>
    </i>
    <i r="2">
      <x v="63"/>
    </i>
    <i r="2">
      <x v="479"/>
    </i>
    <i r="2">
      <x v="368"/>
    </i>
    <i r="2">
      <x v="505"/>
    </i>
    <i r="2">
      <x v="20"/>
    </i>
    <i r="2">
      <x v="9"/>
    </i>
    <i r="2">
      <x v="23"/>
    </i>
    <i r="2">
      <x v="506"/>
    </i>
    <i r="2">
      <x v="22"/>
    </i>
    <i r="2">
      <x v="149"/>
    </i>
    <i r="2">
      <x v="481"/>
    </i>
    <i r="2">
      <x v="125"/>
    </i>
    <i r="2">
      <x v="482"/>
    </i>
    <i r="2">
      <x v="483"/>
    </i>
    <i t="blank" r="1">
      <x v="5"/>
    </i>
    <i r="1">
      <x v="6"/>
    </i>
    <i r="2">
      <x v="341"/>
    </i>
    <i r="2">
      <x v="454"/>
    </i>
    <i r="2">
      <x v="44"/>
    </i>
    <i r="2">
      <x v="97"/>
    </i>
    <i r="2">
      <x v="494"/>
    </i>
    <i r="2">
      <x v="507"/>
    </i>
    <i t="blank" r="1">
      <x v="6"/>
    </i>
    <i r="1">
      <x v="9"/>
    </i>
    <i r="2">
      <x v="352"/>
    </i>
    <i r="2">
      <x v="467"/>
    </i>
    <i r="2">
      <x v="162"/>
    </i>
    <i r="2">
      <x v="343"/>
    </i>
    <i r="2">
      <x v="57"/>
    </i>
    <i r="2">
      <x v="20"/>
    </i>
    <i r="2">
      <x v="191"/>
    </i>
    <i r="2">
      <x v="359"/>
    </i>
    <i r="2">
      <x v="137"/>
    </i>
    <i r="2">
      <x v="367"/>
    </i>
    <i r="2">
      <x v="441"/>
    </i>
    <i r="2">
      <x v="216"/>
    </i>
    <i r="2">
      <x v="484"/>
    </i>
    <i r="2">
      <x v="283"/>
    </i>
    <i r="2">
      <x v="55"/>
    </i>
    <i r="2">
      <x v="485"/>
    </i>
    <i r="2">
      <x v="349"/>
    </i>
    <i r="2">
      <x v="153"/>
    </i>
    <i r="2">
      <x v="165"/>
    </i>
    <i r="2">
      <x v="500"/>
    </i>
    <i r="2">
      <x v="509"/>
    </i>
    <i r="2">
      <x v="495"/>
    </i>
    <i r="2">
      <x v="496"/>
    </i>
    <i r="2">
      <x v="106"/>
    </i>
    <i r="2">
      <x v="510"/>
    </i>
    <i r="2">
      <x v="50"/>
    </i>
    <i r="2">
      <x v="6"/>
    </i>
    <i r="2">
      <x v="511"/>
    </i>
    <i r="2">
      <x v="334"/>
    </i>
    <i r="2">
      <x v="26"/>
    </i>
    <i r="2">
      <x v="17"/>
    </i>
    <i r="2">
      <x v="493"/>
    </i>
    <i r="2">
      <x v="499"/>
    </i>
    <i t="blank" r="1">
      <x v="9"/>
    </i>
    <i r="1">
      <x v="10"/>
    </i>
    <i r="2">
      <x v="459"/>
    </i>
    <i r="2">
      <x v="504"/>
    </i>
    <i r="2">
      <x v="458"/>
    </i>
    <i r="2">
      <x v="502"/>
    </i>
    <i r="2">
      <x v="298"/>
    </i>
    <i r="2">
      <x v="468"/>
    </i>
    <i r="2">
      <x v="503"/>
    </i>
    <i r="2">
      <x v="501"/>
    </i>
    <i r="2">
      <x v="301"/>
    </i>
    <i t="blank" r="1">
      <x v="10"/>
    </i>
  </rowItems>
  <colFields count="1">
    <field x="0"/>
  </colFields>
  <colItems count="4">
    <i>
      <x v="18"/>
    </i>
    <i>
      <x v="19"/>
    </i>
    <i>
      <x v="20"/>
    </i>
    <i t="grand">
      <x/>
    </i>
  </colItems>
  <pageFields count="1">
    <pageField fld="6" hier="-1"/>
  </pageFields>
  <dataFields count="1">
    <dataField name="Suma de PTS" fld="57" baseField="50" baseItem="0" numFmtId="165"/>
  </dataFields>
  <formats count="13">
    <format dxfId="68">
      <pivotArea grandCol="1" outline="0" collapsedLevelsAreSubtotals="1" fieldPosition="0"/>
    </format>
    <format dxfId="67">
      <pivotArea outline="0" collapsedLevelsAreSubtotals="1" fieldPosition="0"/>
    </format>
    <format dxfId="66">
      <pivotArea field="0" type="button" dataOnly="0" labelOnly="1" outline="0" axis="axisCol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0" count="0"/>
        </references>
      </pivotArea>
    </format>
    <format dxfId="63">
      <pivotArea dataOnly="0" labelOnly="1" grandCol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52" type="button" dataOnly="0" labelOnly="1" outline="0" axis="axisRow" fieldPosition="1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Col="1" outline="0" fieldPosition="0"/>
    </format>
    <format dxfId="57">
      <pivotArea dataOnly="0" labelOnly="1" grandCol="1" outline="0" fieldPosition="0"/>
    </format>
    <format dxfId="56">
      <pivotArea grandCol="1" outline="0" collapsedLevelsAreSubtotals="1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339" applyNumberFormats="0" applyBorderFormats="0" applyFontFormats="0" applyPatternFormats="0" applyAlignmentFormats="0" applyWidthHeightFormats="1" dataCaption="Valores" updatedVersion="5" minRefreshableVersion="3" rowGrandTotals="0" itemPrintTitles="1" createdVersion="5" indent="0" compact="0" compactData="0" gridDropZones="1" multipleFieldFilters="0">
  <location ref="A23:E82" firstHeaderRow="1" firstDataRow="2" firstDataCol="3"/>
  <pivotFields count="9">
    <pivotField axis="axisCol" compact="0" outline="0" showAll="0">
      <items count="21">
        <item h="1" m="1" x="19"/>
        <item h="1" m="1" x="15"/>
        <item h="1" m="1" x="5"/>
        <item h="1" m="1" x="16"/>
        <item h="1" m="1" x="12"/>
        <item h="1" m="1" x="18"/>
        <item h="1" x="3"/>
        <item h="1" m="1" x="6"/>
        <item h="1" m="1" x="10"/>
        <item h="1" m="1" x="17"/>
        <item h="1" m="1" x="9"/>
        <item h="1" m="1" x="11"/>
        <item h="1" m="1" x="4"/>
        <item h="1" m="1" x="8"/>
        <item h="1" m="1" x="13"/>
        <item h="1" m="1" x="14"/>
        <item h="1" m="1" x="7"/>
        <item h="1" x="0"/>
        <item h="1" x="1"/>
        <item x="2"/>
        <item t="default"/>
      </items>
    </pivotField>
    <pivotField axis="axisRow" compact="0" outline="0" multipleItemSelectionAllowed="1" showAll="0" sortType="descending">
      <items count="27">
        <item x="0"/>
        <item x="4"/>
        <item m="1" x="13"/>
        <item m="1" x="14"/>
        <item m="1" x="18"/>
        <item m="1" x="12"/>
        <item m="1" x="22"/>
        <item m="1" x="10"/>
        <item x="2"/>
        <item m="1" x="23"/>
        <item x="9"/>
        <item x="8"/>
        <item x="5"/>
        <item m="1" x="15"/>
        <item m="1" x="16"/>
        <item m="1" x="21"/>
        <item m="1" x="25"/>
        <item m="1" x="11"/>
        <item m="1" x="17"/>
        <item m="1" x="19"/>
        <item m="1" x="24"/>
        <item m="1" x="20"/>
        <item x="1"/>
        <item x="3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138">
        <item m="1" x="127"/>
        <item x="8"/>
        <item x="19"/>
        <item m="1" x="77"/>
        <item x="26"/>
        <item x="21"/>
        <item m="1" x="122"/>
        <item m="1" x="131"/>
        <item x="24"/>
        <item m="1" x="95"/>
        <item x="2"/>
        <item m="1" x="136"/>
        <item m="1" x="90"/>
        <item m="1" x="126"/>
        <item m="1" x="59"/>
        <item m="1" x="74"/>
        <item m="1" x="64"/>
        <item x="5"/>
        <item x="4"/>
        <item x="3"/>
        <item m="1" x="86"/>
        <item m="1" x="89"/>
        <item m="1" x="104"/>
        <item m="1" x="63"/>
        <item m="1" x="88"/>
        <item m="1" x="113"/>
        <item m="1" x="80"/>
        <item m="1" x="134"/>
        <item m="1" x="66"/>
        <item m="1" x="100"/>
        <item m="1" x="115"/>
        <item m="1" x="111"/>
        <item m="1" x="79"/>
        <item m="1" x="83"/>
        <item m="1" x="118"/>
        <item m="1" x="125"/>
        <item m="1" x="107"/>
        <item m="1" x="116"/>
        <item m="1" x="128"/>
        <item m="1" x="120"/>
        <item m="1" x="119"/>
        <item x="13"/>
        <item m="1" x="84"/>
        <item m="1" x="121"/>
        <item m="1" x="109"/>
        <item m="1" x="124"/>
        <item m="1" x="71"/>
        <item m="1" x="108"/>
        <item m="1" x="97"/>
        <item m="1" x="132"/>
        <item x="57"/>
        <item x="48"/>
        <item m="1" x="70"/>
        <item x="49"/>
        <item x="30"/>
        <item m="1" x="117"/>
        <item m="1" x="85"/>
        <item m="1" x="68"/>
        <item m="1" x="60"/>
        <item x="28"/>
        <item m="1" x="58"/>
        <item x="50"/>
        <item m="1" x="133"/>
        <item m="1" x="102"/>
        <item m="1" x="112"/>
        <item m="1" x="98"/>
        <item x="0"/>
        <item x="17"/>
        <item x="40"/>
        <item x="25"/>
        <item x="27"/>
        <item x="22"/>
        <item x="23"/>
        <item m="1" x="94"/>
        <item m="1" x="114"/>
        <item m="1" x="96"/>
        <item x="38"/>
        <item m="1" x="106"/>
        <item x="39"/>
        <item m="1" x="130"/>
        <item m="1" x="123"/>
        <item m="1" x="92"/>
        <item m="1" x="62"/>
        <item m="1" x="65"/>
        <item m="1" x="73"/>
        <item m="1" x="91"/>
        <item m="1" x="135"/>
        <item m="1" x="81"/>
        <item m="1" x="87"/>
        <item m="1" x="93"/>
        <item m="1" x="103"/>
        <item m="1" x="110"/>
        <item m="1" x="72"/>
        <item m="1" x="67"/>
        <item m="1" x="69"/>
        <item m="1" x="76"/>
        <item m="1" x="99"/>
        <item m="1" x="78"/>
        <item m="1" x="75"/>
        <item x="12"/>
        <item x="37"/>
        <item m="1" x="82"/>
        <item m="1" x="105"/>
        <item x="11"/>
        <item m="1" x="129"/>
        <item x="35"/>
        <item x="41"/>
        <item x="1"/>
        <item m="1" x="61"/>
        <item m="1" x="101"/>
        <item x="18"/>
        <item x="14"/>
        <item x="15"/>
        <item x="16"/>
        <item x="31"/>
        <item x="42"/>
        <item x="44"/>
        <item x="45"/>
        <item x="6"/>
        <item x="7"/>
        <item x="9"/>
        <item x="10"/>
        <item x="20"/>
        <item x="32"/>
        <item x="33"/>
        <item x="34"/>
        <item x="36"/>
        <item x="47"/>
        <item x="51"/>
        <item x="52"/>
        <item x="53"/>
        <item x="29"/>
        <item x="43"/>
        <item x="46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5" outline="0" showAll="0"/>
    <pivotField compact="0" numFmtId="165" outline="0" showAll="0"/>
    <pivotField compact="0" numFmtId="165" outline="0" showAll="0"/>
    <pivotField axis="axisRow" compact="0" outline="0" multipleItemSelectionAllowed="1" showAll="0">
      <items count="4">
        <item x="0"/>
        <item x="1"/>
        <item h="1" x="2"/>
        <item t="default"/>
      </items>
    </pivotField>
    <pivotField compact="0" numFmtId="165" outline="0" showAll="0"/>
    <pivotField compact="0" numFmtId="165" outline="0" showAll="0"/>
  </pivotFields>
  <rowFields count="3">
    <field x="6"/>
    <field x="1"/>
    <field x="2"/>
  </rowFields>
  <rowItems count="58">
    <i>
      <x/>
      <x v="12"/>
      <x v="51"/>
    </i>
    <i r="2">
      <x v="131"/>
    </i>
    <i r="2">
      <x v="132"/>
    </i>
    <i r="2">
      <x v="115"/>
    </i>
    <i t="default" r="1">
      <x v="12"/>
    </i>
    <i r="1">
      <x v="22"/>
      <x v="103"/>
    </i>
    <i r="2">
      <x v="121"/>
    </i>
    <i r="2">
      <x v="120"/>
    </i>
    <i r="2">
      <x v="119"/>
    </i>
    <i t="default" r="1">
      <x v="22"/>
    </i>
    <i r="1">
      <x v="1"/>
      <x v="70"/>
    </i>
    <i r="2">
      <x v="4"/>
    </i>
    <i r="2">
      <x v="68"/>
    </i>
    <i r="2">
      <x v="8"/>
    </i>
    <i t="default" r="1">
      <x v="1"/>
    </i>
    <i r="1">
      <x/>
      <x v="19"/>
    </i>
    <i r="2">
      <x v="78"/>
    </i>
    <i r="2">
      <x v="107"/>
    </i>
    <i r="2">
      <x v="17"/>
    </i>
    <i t="default" r="1">
      <x/>
    </i>
    <i r="1">
      <x v="11"/>
      <x v="53"/>
    </i>
    <i r="2">
      <x v="133"/>
    </i>
    <i r="2">
      <x v="61"/>
    </i>
    <i r="2">
      <x v="116"/>
    </i>
    <i t="default" r="1">
      <x v="11"/>
    </i>
    <i r="1">
      <x v="25"/>
      <x v="127"/>
    </i>
    <i r="2">
      <x v="128"/>
    </i>
    <i r="2">
      <x v="129"/>
    </i>
    <i r="2">
      <x v="130"/>
    </i>
    <i t="default" r="1">
      <x v="25"/>
    </i>
    <i r="1">
      <x v="23"/>
      <x v="122"/>
    </i>
    <i r="2">
      <x v="2"/>
    </i>
    <i r="2">
      <x v="134"/>
    </i>
    <i r="2">
      <x v="135"/>
    </i>
    <i t="default" r="1">
      <x v="23"/>
    </i>
    <i r="1">
      <x v="8"/>
      <x v="41"/>
    </i>
    <i t="default" r="1">
      <x v="8"/>
    </i>
    <i r="1">
      <x v="24"/>
      <x v="123"/>
    </i>
    <i r="2">
      <x v="136"/>
    </i>
    <i r="2">
      <x v="125"/>
    </i>
    <i t="default" r="1">
      <x v="24"/>
    </i>
    <i t="default">
      <x/>
    </i>
    <i>
      <x v="1"/>
      <x v="11"/>
      <x v="117"/>
    </i>
    <i t="default" r="1">
      <x v="11"/>
    </i>
    <i r="1">
      <x/>
      <x v="10"/>
    </i>
    <i t="default" r="1">
      <x/>
    </i>
    <i r="1">
      <x v="22"/>
      <x v="118"/>
    </i>
    <i t="default" r="1">
      <x v="22"/>
    </i>
    <i r="1">
      <x v="8"/>
      <x v="41"/>
    </i>
    <i t="default" r="1">
      <x v="8"/>
    </i>
    <i r="1">
      <x v="23"/>
      <x v="5"/>
    </i>
    <i t="default" r="1">
      <x v="23"/>
    </i>
    <i r="1">
      <x v="1"/>
      <x v="71"/>
    </i>
    <i r="2">
      <x v="69"/>
    </i>
    <i t="default" r="1">
      <x v="1"/>
    </i>
    <i r="1">
      <x v="12"/>
      <x v="59"/>
    </i>
    <i t="default" r="1">
      <x v="12"/>
    </i>
    <i t="default">
      <x v="1"/>
    </i>
  </rowItems>
  <colFields count="1">
    <field x="0"/>
  </colFields>
  <colItems count="2">
    <i>
      <x v="19"/>
    </i>
    <i t="grand">
      <x/>
    </i>
  </colItems>
  <dataFields count="1">
    <dataField name="Suma de Puntos" fld="3" baseField="0" baseItem="0" numFmtId="165"/>
  </dataFields>
  <formats count="7">
    <format dxfId="48">
      <pivotArea outline="0" collapsedLevelsAreSubtotals="1" fieldPosition="0"/>
    </format>
    <format dxfId="47">
      <pivotArea dataOnly="0" outline="0" fieldPosition="0">
        <references count="1">
          <reference field="1" count="0" defaultSubtotal="1"/>
        </references>
      </pivotArea>
    </format>
    <format dxfId="46">
      <pivotArea dataOnly="0" outline="0" fieldPosition="0">
        <references count="1">
          <reference field="1" count="0" defaultSubtotal="1"/>
        </references>
      </pivotArea>
    </format>
    <format dxfId="45">
      <pivotArea grandCol="1" outline="0" collapsedLevelsAreSubtotals="1" fieldPosition="0"/>
    </format>
    <format dxfId="44">
      <pivotArea dataOnly="0" outline="0" fieldPosition="0">
        <references count="1">
          <reference field="6" count="0" defaultSubtotal="1"/>
        </references>
      </pivotArea>
    </format>
    <format dxfId="43">
      <pivotArea outline="0" collapsedLevelsAreSubtotals="1" fieldPosition="0">
        <references count="4">
          <reference field="0" count="1" selected="0">
            <x v="15"/>
          </reference>
          <reference field="1" count="1" selected="0">
            <x v="13"/>
          </reference>
          <reference field="2" count="1" selected="0">
            <x v="79"/>
          </reference>
          <reference field="6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2" count="17">
            <x v="3"/>
            <x v="10"/>
            <x v="17"/>
            <x v="18"/>
            <x v="19"/>
            <x v="41"/>
            <x v="66"/>
            <x v="67"/>
            <x v="78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344" applyNumberFormats="0" applyBorderFormats="0" applyFontFormats="0" applyPatternFormats="0" applyAlignmentFormats="0" applyWidthHeightFormats="1" dataCaption="Valores" updatedVersion="5" minRefreshableVersion="3" rowGrandTotals="0" itemPrintTitles="1" createdVersion="5" indent="0" compact="0" compactData="0" gridDropZones="1" multipleFieldFilters="0">
  <location ref="B5:D15" firstHeaderRow="1" firstDataRow="2" firstDataCol="1" rowPageCount="1" colPageCount="1"/>
  <pivotFields count="9">
    <pivotField axis="axisCol" compact="0" outline="0" showAll="0">
      <items count="21">
        <item h="1" m="1" x="19"/>
        <item h="1" m="1" x="15"/>
        <item h="1" m="1" x="5"/>
        <item h="1" m="1" x="16"/>
        <item h="1" m="1" x="12"/>
        <item h="1" m="1" x="18"/>
        <item h="1" m="1" x="3"/>
        <item h="1" m="1" x="6"/>
        <item h="1" m="1" x="10"/>
        <item h="1" m="1" x="17"/>
        <item h="1" m="1" x="9"/>
        <item h="1" m="1" x="11"/>
        <item h="1" m="1" x="4"/>
        <item h="1" m="1" x="8"/>
        <item h="1" m="1" x="13"/>
        <item h="1" m="1" x="14"/>
        <item h="1" m="1" x="7"/>
        <item h="1" x="0"/>
        <item h="1" x="1"/>
        <item x="2"/>
        <item t="default"/>
      </items>
    </pivotField>
    <pivotField axis="axisRow" compact="0" outline="0" showAll="0" sortType="descending">
      <items count="29">
        <item x="0"/>
        <item x="4"/>
        <item m="1" x="13"/>
        <item m="1" x="20"/>
        <item m="1" x="26"/>
        <item m="1" x="14"/>
        <item m="1" x="18"/>
        <item m="1" x="12"/>
        <item m="1" x="23"/>
        <item m="1" x="10"/>
        <item m="1" x="19"/>
        <item x="2"/>
        <item m="1" x="24"/>
        <item m="1" x="9"/>
        <item x="8"/>
        <item x="5"/>
        <item m="1" x="15"/>
        <item m="1" x="16"/>
        <item m="1" x="22"/>
        <item m="1" x="27"/>
        <item m="1" x="11"/>
        <item m="1" x="17"/>
        <item m="1" x="25"/>
        <item m="1" x="21"/>
        <item x="1"/>
        <item x="3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165" outline="0" showAll="0"/>
    <pivotField compact="0" numFmtId="165" outline="0" showAll="0"/>
    <pivotField compact="0" numFmtId="165" outline="0" showAll="0"/>
    <pivotField axis="axisPage" compact="0" outline="0" multipleItemSelectionAllowed="1" showAll="0">
      <items count="4">
        <item x="0"/>
        <item h="1" x="1"/>
        <item h="1" m="1" x="2"/>
        <item t="default"/>
      </items>
    </pivotField>
    <pivotField compact="0" numFmtId="165" outline="0" showAll="0"/>
    <pivotField compact="0" numFmtId="165" outline="0" showAll="0"/>
  </pivotFields>
  <rowFields count="1">
    <field x="1"/>
  </rowFields>
  <rowItems count="9">
    <i>
      <x v="15"/>
    </i>
    <i>
      <x v="24"/>
    </i>
    <i>
      <x v="1"/>
    </i>
    <i>
      <x/>
    </i>
    <i>
      <x v="14"/>
    </i>
    <i>
      <x v="27"/>
    </i>
    <i>
      <x v="25"/>
    </i>
    <i>
      <x v="11"/>
    </i>
    <i>
      <x v="26"/>
    </i>
  </rowItems>
  <colFields count="1">
    <field x="0"/>
  </colFields>
  <colItems count="2">
    <i>
      <x v="19"/>
    </i>
    <i t="grand">
      <x/>
    </i>
  </colItems>
  <pageFields count="1">
    <pageField fld="6" hier="-1"/>
  </pageFields>
  <dataFields count="1">
    <dataField name="Suma de Puntos" fld="3" baseField="0" baseItem="0" numFmtId="165"/>
  </dataFields>
  <formats count="7">
    <format dxfId="55">
      <pivotArea outline="0" collapsedLevelsAreSubtotals="1" fieldPosition="0"/>
    </format>
    <format dxfId="54">
      <pivotArea dataOnly="0" outline="0" fieldPosition="0">
        <references count="1">
          <reference field="1" count="0" defaultSubtotal="1"/>
        </references>
      </pivotArea>
    </format>
    <format dxfId="53">
      <pivotArea dataOnly="0" outline="0" fieldPosition="0">
        <references count="1">
          <reference field="1" count="0" defaultSubtotal="1"/>
        </references>
      </pivotArea>
    </format>
    <format dxfId="52">
      <pivotArea grandCol="1" outline="0" collapsedLevelsAreSubtotals="1" fieldPosition="0"/>
    </format>
    <format dxfId="51">
      <pivotArea outline="0" collapsedLevelsAreSubtotals="1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247" applyNumberFormats="0" applyBorderFormats="0" applyFontFormats="0" applyPatternFormats="0" applyAlignmentFormats="0" applyWidthHeightFormats="1" dataCaption="Valores" grandTotalCaption="Total" showMissing="0" updatedVersion="5" minRefreshableVersion="3" rowGrandTotals="0" itemPrintTitles="1" createdVersion="4" indent="0" outline="1" outlineData="1" gridDropZones="1">
  <location ref="B3:D5" firstHeaderRow="1" firstDataRow="2" firstDataCol="1" rowPageCount="1" colPageCount="1"/>
  <pivotFields count="69">
    <pivotField axis="axisRow" showAll="0" insertBlankRow="1" defaultSubtotal="0">
      <items count="11">
        <item h="1" m="1" x="1"/>
        <item m="1" x="10"/>
        <item m="1" x="6"/>
        <item m="1" x="2"/>
        <item m="1" x="7"/>
        <item m="1" x="5"/>
        <item m="1" x="9"/>
        <item m="1" x="3"/>
        <item m="1" x="4"/>
        <item m="1" x="8"/>
        <item h="1" x="0"/>
      </items>
    </pivotField>
    <pivotField showAll="0" insertBlankRow="1" defaultSubtotal="0">
      <items count="3">
        <item x="0"/>
        <item x="1"/>
        <item m="1" x="2"/>
      </items>
    </pivotField>
    <pivotField showAll="0" defaultSubtotal="0"/>
    <pivotField showAll="0" defaultSubtotal="0"/>
    <pivotField showAll="0" insertBlankRow="1" defaultSubtotal="0"/>
    <pivotField showAll="0" insertBlankRow="1" defaultSubtotal="0"/>
    <pivotField axis="axisPage" multipleItemSelectionAllowed="1" showAll="0" insertBlankRow="1" defaultSubtotal="0">
      <items count="3">
        <item x="1"/>
        <item x="0"/>
        <item h="1" m="1" x="2"/>
      </items>
    </pivotField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sortType="ascending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defaultSubtotal="0"/>
    <pivotField showAll="0" insertBlankRow="1" defaultSubtotal="0">
      <items count="17">
        <item m="1" x="16"/>
        <item x="0"/>
        <item x="1"/>
        <item m="1" x="12"/>
        <item m="1" x="10"/>
        <item x="2"/>
        <item x="3"/>
        <item m="1" x="13"/>
        <item m="1" x="7"/>
        <item m="1" x="5"/>
        <item m="1" x="8"/>
        <item m="1" x="4"/>
        <item m="1" x="9"/>
        <item m="1" x="11"/>
        <item m="1" x="15"/>
        <item m="1" x="6"/>
        <item m="1" x="14"/>
      </items>
    </pivotField>
    <pivotField showAll="0" insertBlankRow="1" defaultSubtotal="0"/>
    <pivotField showAll="0" defaultSubtotal="0"/>
    <pivotField showAll="0" insertBlankRow="1" defaultSubtotal="0"/>
    <pivotField showAll="0" insertBlankRow="1" defaultSubtotal="0"/>
    <pivotField showAll="0" insertBlankRow="1" defaultSubtotal="0"/>
    <pivotField multipleItemSelectionAllowed="1" showAll="0" insertBlankRow="1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insertBlankRow="1" defaultSubtotal="0">
      <items count="9">
        <item x="1"/>
        <item n="AD" x="2"/>
        <item n="YR" x="3"/>
        <item x="0"/>
        <item x="4"/>
        <item x="5"/>
        <item x="6"/>
        <item x="7"/>
        <item x="8"/>
      </items>
    </pivotField>
    <pivotField showAll="0" defaultSubtotal="0">
      <items count="2">
        <item x="1"/>
        <item x="0"/>
      </items>
    </pivotField>
  </pivotFields>
  <rowFields count="1">
    <field x="0"/>
  </rowField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a de INSCRITO" fld="66" baseField="0" baseItem="3"/>
    <dataField name="Suma de TERMINA" fld="65" baseField="0" baseItem="3"/>
  </dataFields>
  <formats count="21">
    <format dxfId="41">
      <pivotArea grandCol="1" outline="0" collapsedLevelsAreSubtotals="1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Col="1" outline="0" fieldPosition="0"/>
    </format>
    <format dxfId="35">
      <pivotArea field="0" type="button" dataOnly="0" labelOnly="1" outline="0" axis="axisRow" fieldPosition="0"/>
    </format>
    <format dxfId="34">
      <pivotArea type="topRight" dataOnly="0" labelOnly="1" outline="0" fieldPosition="0"/>
    </format>
    <format dxfId="33">
      <pivotArea field="52" type="button" dataOnly="0" labelOnly="1" outline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  <format dxfId="30">
      <pivotArea dataOnly="0" labelOnly="1" grandCol="1" outline="0" fieldPosition="0"/>
    </format>
    <format dxfId="29">
      <pivotArea grandCol="1" outline="0" collapsedLevelsAreSubtotals="1" fieldPosition="0"/>
    </format>
    <format dxfId="28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27">
      <pivotArea field="0" type="button" dataOnly="0" labelOnly="1" outline="0" axis="axisRow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6" count="0"/>
        </references>
      </pivotArea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246" applyNumberFormats="0" applyBorderFormats="0" applyFontFormats="0" applyPatternFormats="0" applyAlignmentFormats="0" applyWidthHeightFormats="1" dataCaption="Valores" grandTotalCaption="Total" showMissing="0" updatedVersion="5" minRefreshableVersion="3" rowGrandTotals="0" colGrandTotals="0" itemPrintTitles="1" createdVersion="4" indent="0" outline="1" outlineData="1" gridDropZones="1">
  <location ref="B3:C5" firstHeaderRow="1" firstDataRow="2" firstDataCol="1" rowPageCount="1" colPageCount="1"/>
  <pivotFields count="64">
    <pivotField axis="axisCol" showAll="0" insertBlankRow="1" defaultSubtotal="0">
      <items count="11">
        <item h="1" m="1" x="1"/>
        <item m="1" x="10"/>
        <item m="1" x="6"/>
        <item m="1" x="2"/>
        <item m="1" x="7"/>
        <item m="1" x="5"/>
        <item m="1" x="9"/>
        <item m="1" x="3"/>
        <item m="1" x="4"/>
        <item m="1" x="8"/>
        <item h="1" x="0"/>
      </items>
    </pivotField>
    <pivotField showAll="0" insertBlankRow="1" defaultSubtotal="0">
      <items count="3">
        <item x="0"/>
        <item x="1"/>
        <item m="1" x="2"/>
      </items>
    </pivotField>
    <pivotField showAll="0" defaultSubtotal="0"/>
    <pivotField showAll="0" defaultSubtotal="0"/>
    <pivotField showAll="0" insertBlankRow="1" defaultSubtotal="0"/>
    <pivotField showAll="0" insertBlankRow="1" defaultSubtotal="0"/>
    <pivotField axis="axisPage" multipleItemSelectionAllowed="1" showAll="0" insertBlankRow="1" defaultSubtotal="0">
      <items count="3">
        <item x="1"/>
        <item x="0"/>
        <item m="1" x="2"/>
      </items>
    </pivotField>
    <pivotField showAll="0" insertBlankRow="1" defaultSubtotal="0"/>
    <pivotField showAll="0" insertBlankRow="1" defaultSubtotal="0"/>
    <pivotField dataField="1"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sortType="ascending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defaultSubtotal="0"/>
    <pivotField showAll="0" insertBlankRow="1" defaultSubtotal="0">
      <items count="17">
        <item m="1" x="16"/>
        <item x="0"/>
        <item x="1"/>
        <item m="1" x="12"/>
        <item m="1" x="10"/>
        <item x="2"/>
        <item x="3"/>
        <item m="1" x="13"/>
        <item m="1" x="7"/>
        <item m="1" x="5"/>
        <item m="1" x="8"/>
        <item m="1" x="4"/>
        <item m="1" x="9"/>
        <item m="1" x="11"/>
        <item m="1" x="15"/>
        <item m="1" x="6"/>
        <item m="1" x="14"/>
      </items>
    </pivotField>
    <pivotField showAll="0" insertBlankRow="1" defaultSubtotal="0"/>
    <pivotField showAll="0" defaultSubtotal="0"/>
    <pivotField showAll="0" insertBlankRow="1" defaultSubtotal="0"/>
    <pivotField showAll="0" insertBlankRow="1" defaultSubtotal="0"/>
    <pivotField showAll="0" insertBlankRow="1" defaultSubtotal="0"/>
    <pivotField axis="axisRow" multipleItemSelectionAllowed="1" showAll="0" insertBlankRow="1" sortType="ascending" defaultSubtotal="0">
      <items count="362">
        <item m="1" x="118"/>
        <item m="1" x="191"/>
        <item m="1" x="139"/>
        <item m="1" x="165"/>
        <item m="1" x="126"/>
        <item m="1" x="225"/>
        <item m="1" x="124"/>
        <item x="31"/>
        <item m="1" x="334"/>
        <item m="1" x="166"/>
        <item m="1" x="155"/>
        <item m="1" x="294"/>
        <item m="1" x="326"/>
        <item m="1" x="316"/>
        <item m="1" x="66"/>
        <item m="1" x="216"/>
        <item x="9"/>
        <item m="1" x="306"/>
        <item m="1" x="201"/>
        <item m="1" x="147"/>
        <item m="1" x="112"/>
        <item m="1" x="156"/>
        <item m="1" x="233"/>
        <item m="1" x="255"/>
        <item m="1" x="164"/>
        <item m="1" x="221"/>
        <item m="1" x="354"/>
        <item m="1" x="266"/>
        <item m="1" x="333"/>
        <item m="1" x="311"/>
        <item m="1" x="288"/>
        <item m="1" x="205"/>
        <item m="1" x="120"/>
        <item m="1" x="339"/>
        <item m="1" x="227"/>
        <item m="1" x="171"/>
        <item m="1" x="148"/>
        <item m="1" x="195"/>
        <item m="1" x="318"/>
        <item m="1" x="356"/>
        <item x="15"/>
        <item m="1" x="312"/>
        <item m="1" x="193"/>
        <item m="1" x="321"/>
        <item x="16"/>
        <item m="1" x="264"/>
        <item m="1" x="217"/>
        <item m="1" x="97"/>
        <item x="48"/>
        <item x="6"/>
        <item m="1" x="134"/>
        <item m="1" x="86"/>
        <item m="1" x="85"/>
        <item x="32"/>
        <item x="10"/>
        <item m="1" x="239"/>
        <item m="1" x="234"/>
        <item m="1" x="346"/>
        <item m="1" x="95"/>
        <item m="1" x="177"/>
        <item m="1" x="199"/>
        <item x="56"/>
        <item m="1" x="111"/>
        <item m="1" x="101"/>
        <item m="1" x="252"/>
        <item m="1" x="249"/>
        <item x="34"/>
        <item x="21"/>
        <item m="1" x="267"/>
        <item m="1" x="261"/>
        <item m="1" x="305"/>
        <item m="1" x="235"/>
        <item m="1" x="317"/>
        <item m="1" x="351"/>
        <item x="7"/>
        <item x="12"/>
        <item x="29"/>
        <item m="1" x="116"/>
        <item x="47"/>
        <item m="1" x="282"/>
        <item m="1" x="181"/>
        <item x="60"/>
        <item m="1" x="93"/>
        <item m="1" x="271"/>
        <item m="1" x="210"/>
        <item m="1" x="161"/>
        <item m="1" x="106"/>
        <item x="55"/>
        <item m="1" x="310"/>
        <item m="1" x="94"/>
        <item m="1" x="90"/>
        <item m="1" x="220"/>
        <item x="28"/>
        <item m="1" x="327"/>
        <item m="1" x="103"/>
        <item m="1" x="247"/>
        <item x="49"/>
        <item m="1" x="211"/>
        <item m="1" x="87"/>
        <item x="30"/>
        <item m="1" x="167"/>
        <item x="3"/>
        <item x="61"/>
        <item m="1" x="183"/>
        <item m="1" x="229"/>
        <item m="1" x="353"/>
        <item m="1" x="102"/>
        <item m="1" x="277"/>
        <item m="1" x="119"/>
        <item m="1" x="168"/>
        <item m="1" x="359"/>
        <item m="1" x="83"/>
        <item x="54"/>
        <item x="53"/>
        <item m="1" x="172"/>
        <item m="1" x="358"/>
        <item m="1" x="330"/>
        <item m="1" x="100"/>
        <item m="1" x="308"/>
        <item m="1" x="121"/>
        <item x="14"/>
        <item m="1" x="174"/>
        <item m="1" x="173"/>
        <item m="1" x="360"/>
        <item m="1" x="257"/>
        <item m="1" x="125"/>
        <item m="1" x="336"/>
        <item x="58"/>
        <item m="1" x="337"/>
        <item m="1" x="133"/>
        <item m="1" x="157"/>
        <item m="1" x="335"/>
        <item m="1" x="279"/>
        <item m="1" x="286"/>
        <item m="1" x="218"/>
        <item x="41"/>
        <item m="1" x="315"/>
        <item m="1" x="73"/>
        <item m="1" x="75"/>
        <item m="1" x="150"/>
        <item m="1" x="290"/>
        <item m="1" x="254"/>
        <item m="1" x="136"/>
        <item x="38"/>
        <item m="1" x="81"/>
        <item m="1" x="232"/>
        <item m="1" x="231"/>
        <item m="1" x="208"/>
        <item m="1" x="228"/>
        <item m="1" x="71"/>
        <item m="1" x="178"/>
        <item m="1" x="198"/>
        <item x="50"/>
        <item m="1" x="72"/>
        <item m="1" x="212"/>
        <item m="1" x="160"/>
        <item x="35"/>
        <item m="1" x="70"/>
        <item m="1" x="65"/>
        <item m="1" x="170"/>
        <item m="1" x="154"/>
        <item m="1" x="186"/>
        <item x="17"/>
        <item m="1" x="92"/>
        <item m="1" x="263"/>
        <item m="1" x="109"/>
        <item m="1" x="98"/>
        <item m="1" x="276"/>
        <item m="1" x="343"/>
        <item m="1" x="347"/>
        <item m="1" x="278"/>
        <item m="1" x="110"/>
        <item m="1" x="128"/>
        <item m="1" x="143"/>
        <item m="1" x="324"/>
        <item m="1" x="253"/>
        <item m="1" x="184"/>
        <item m="1" x="158"/>
        <item m="1" x="99"/>
        <item m="1" x="244"/>
        <item x="23"/>
        <item m="1" x="243"/>
        <item m="1" x="200"/>
        <item m="1" x="296"/>
        <item m="1" x="230"/>
        <item m="1" x="241"/>
        <item m="1" x="345"/>
        <item m="1" x="149"/>
        <item m="1" x="188"/>
        <item m="1" x="319"/>
        <item m="1" x="142"/>
        <item m="1" x="187"/>
        <item m="1" x="348"/>
        <item m="1" x="162"/>
        <item m="1" x="176"/>
        <item m="1" x="301"/>
        <item m="1" x="122"/>
        <item m="1" x="159"/>
        <item m="1" x="269"/>
        <item m="1" x="219"/>
        <item m="1" x="207"/>
        <item m="1" x="76"/>
        <item m="1" x="175"/>
        <item m="1" x="169"/>
        <item m="1" x="260"/>
        <item m="1" x="361"/>
        <item m="1" x="248"/>
        <item m="1" x="135"/>
        <item m="1" x="104"/>
        <item m="1" x="140"/>
        <item m="1" x="307"/>
        <item m="1" x="82"/>
        <item m="1" x="298"/>
        <item m="1" x="226"/>
        <item m="1" x="323"/>
        <item m="1" x="202"/>
        <item m="1" x="185"/>
        <item m="1" x="129"/>
        <item m="1" x="105"/>
        <item m="1" x="145"/>
        <item m="1" x="240"/>
        <item m="1" x="281"/>
        <item m="1" x="265"/>
        <item m="1" x="130"/>
        <item m="1" x="309"/>
        <item m="1" x="332"/>
        <item m="1" x="215"/>
        <item x="44"/>
        <item m="1" x="132"/>
        <item m="1" x="151"/>
        <item m="1" x="224"/>
        <item m="1" x="251"/>
        <item x="37"/>
        <item m="1" x="258"/>
        <item m="1" x="246"/>
        <item m="1" x="67"/>
        <item m="1" x="141"/>
        <item m="1" x="179"/>
        <item m="1" x="196"/>
        <item m="1" x="137"/>
        <item m="1" x="322"/>
        <item m="1" x="152"/>
        <item x="42"/>
        <item x="45"/>
        <item m="1" x="117"/>
        <item m="1" x="182"/>
        <item m="1" x="287"/>
        <item x="11"/>
        <item m="1" x="303"/>
        <item m="1" x="192"/>
        <item m="1" x="115"/>
        <item m="1" x="245"/>
        <item m="1" x="299"/>
        <item m="1" x="325"/>
        <item x="0"/>
        <item m="1" x="114"/>
        <item x="27"/>
        <item m="1" x="259"/>
        <item m="1" x="238"/>
        <item x="64"/>
        <item m="1" x="113"/>
        <item m="1" x="275"/>
        <item m="1" x="292"/>
        <item m="1" x="222"/>
        <item m="1" x="203"/>
        <item m="1" x="341"/>
        <item x="5"/>
        <item m="1" x="300"/>
        <item m="1" x="194"/>
        <item x="51"/>
        <item m="1" x="79"/>
        <item m="1" x="285"/>
        <item m="1" x="291"/>
        <item m="1" x="302"/>
        <item m="1" x="344"/>
        <item m="1" x="355"/>
        <item m="1" x="304"/>
        <item m="1" x="283"/>
        <item x="2"/>
        <item x="8"/>
        <item x="33"/>
        <item m="1" x="163"/>
        <item x="62"/>
        <item m="1" x="274"/>
        <item m="1" x="131"/>
        <item x="25"/>
        <item x="1"/>
        <item m="1" x="314"/>
        <item m="1" x="74"/>
        <item m="1" x="144"/>
        <item m="1" x="204"/>
        <item m="1" x="262"/>
        <item m="1" x="180"/>
        <item m="1" x="108"/>
        <item m="1" x="77"/>
        <item m="1" x="91"/>
        <item m="1" x="190"/>
        <item x="13"/>
        <item m="1" x="284"/>
        <item m="1" x="350"/>
        <item m="1" x="80"/>
        <item m="1" x="213"/>
        <item x="36"/>
        <item m="1" x="96"/>
        <item m="1" x="214"/>
        <item x="26"/>
        <item x="19"/>
        <item m="1" x="357"/>
        <item m="1" x="236"/>
        <item m="1" x="295"/>
        <item m="1" x="153"/>
        <item m="1" x="328"/>
        <item m="1" x="273"/>
        <item m="1" x="250"/>
        <item x="46"/>
        <item m="1" x="329"/>
        <item m="1" x="293"/>
        <item m="1" x="78"/>
        <item m="1" x="107"/>
        <item m="1" x="268"/>
        <item x="63"/>
        <item m="1" x="349"/>
        <item x="43"/>
        <item m="1" x="197"/>
        <item m="1" x="320"/>
        <item m="1" x="289"/>
        <item m="1" x="270"/>
        <item m="1" x="189"/>
        <item m="1" x="206"/>
        <item m="1" x="209"/>
        <item m="1" x="127"/>
        <item m="1" x="256"/>
        <item m="1" x="331"/>
        <item x="40"/>
        <item m="1" x="69"/>
        <item m="1" x="313"/>
        <item m="1" x="146"/>
        <item m="1" x="89"/>
        <item x="4"/>
        <item m="1" x="352"/>
        <item m="1" x="280"/>
        <item m="1" x="340"/>
        <item m="1" x="342"/>
        <item x="57"/>
        <item m="1" x="272"/>
        <item x="18"/>
        <item x="24"/>
        <item m="1" x="297"/>
        <item m="1" x="84"/>
        <item x="20"/>
        <item x="39"/>
        <item m="1" x="123"/>
        <item m="1" x="88"/>
        <item x="22"/>
        <item m="1" x="138"/>
        <item x="59"/>
        <item m="1" x="223"/>
        <item m="1" x="242"/>
        <item m="1" x="237"/>
        <item x="52"/>
        <item m="1" x="338"/>
        <item m="1" x="68"/>
      </items>
    </pivotField>
    <pivotField showAll="0" defaultSubtotal="0"/>
    <pivotField showAll="0" defaultSubtotal="0"/>
    <pivotField showAll="0" defaultSubtotal="0"/>
    <pivotField showAll="0" insertBlankRow="1" defaultSubtotal="0">
      <items count="9">
        <item x="1"/>
        <item n="AD" x="2"/>
        <item n="YR" x="3"/>
        <item x="0"/>
        <item x="4"/>
        <item x="5"/>
        <item x="6"/>
        <item x="7"/>
        <item x="8"/>
      </items>
    </pivotField>
    <pivotField showAll="0" defaultSubtotal="0">
      <items count="2">
        <item x="1"/>
        <item x="0"/>
      </items>
    </pivotField>
  </pivotFields>
  <rowFields count="1">
    <field x="58"/>
  </rowFields>
  <colFields count="1">
    <field x="0"/>
  </colFields>
  <pageFields count="1">
    <pageField fld="6" hier="-1"/>
  </pageFields>
  <dataFields count="1">
    <dataField name="Suma de ns1:CompetitorFEIID" fld="9" baseField="57" baseItem="0"/>
  </dataFields>
  <formats count="13">
    <format dxfId="20">
      <pivotArea grandCol="1" outline="0" collapsedLevelsAreSubtotals="1" fieldPosition="0"/>
    </format>
    <format dxfId="19">
      <pivotArea outline="0" collapsedLevelsAreSubtotals="1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grandCol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52" type="button" dataOnly="0" labelOnly="1" outline="0"/>
    </format>
    <format dxfId="12">
      <pivotArea dataOnly="0" labelOnly="1" grandCol="1" outline="0" fieldPosition="0"/>
    </format>
    <format dxfId="11">
      <pivotArea dataOnly="0" labelOnly="1" grandCol="1" outline="0" fieldPosition="0"/>
    </format>
    <format dxfId="10">
      <pivotArea grandCol="1" outline="0" collapsedLevelsAreSubtotals="1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0" type="button" dataOnly="0" labelOnly="1" outline="0" axis="axisCol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" cacheId="333" applyNumberFormats="0" applyBorderFormats="0" applyFontFormats="0" applyPatternFormats="0" applyAlignmentFormats="0" applyWidthHeightFormats="1" dataCaption="Valores" updatedVersion="5" minRefreshableVersion="3" rowGrandTotals="0" itemPrintTitles="1" createdVersion="4" indent="0" compact="0" compactData="0" gridDropZones="1" multipleFieldFilters="0">
  <location ref="A2:D111" firstHeaderRow="2" firstDataRow="2" firstDataCol="3"/>
  <pivotFields count="64">
    <pivotField axis="axisRow" compact="0" outline="0" multipleItemSelectionAllowed="1" showAll="0" defaultSubtotal="0">
      <items count="11">
        <item h="1" x="3"/>
        <item h="1" m="1" x="7"/>
        <item h="1" m="1" x="8"/>
        <item h="1" m="1" x="4"/>
        <item h="1" m="1" x="6"/>
        <item h="1" m="1" x="9"/>
        <item h="1" m="1" x="10"/>
        <item h="1" m="1" x="5"/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multipleItemSelectionAllowed="1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ascending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>
      <items count="22">
        <item m="1" x="20"/>
        <item x="0"/>
        <item x="1"/>
        <item x="4"/>
        <item x="5"/>
        <item m="1" x="17"/>
        <item m="1" x="12"/>
        <item x="6"/>
        <item x="7"/>
        <item x="9"/>
        <item x="8"/>
        <item m="1" x="15"/>
        <item m="1" x="14"/>
        <item m="1" x="16"/>
        <item m="1" x="19"/>
        <item m="1" x="11"/>
        <item m="1" x="18"/>
        <item m="1" x="13"/>
        <item m="1" x="10"/>
        <item x="2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multipleItemSelectionAllowed="1" showAll="0" sortType="descending" defaultSubtotal="0">
      <items count="358">
        <item m="1" x="309"/>
        <item m="1" x="351"/>
        <item x="23"/>
        <item x="24"/>
        <item x="9"/>
        <item m="1" x="275"/>
        <item x="2"/>
        <item m="1" x="283"/>
        <item m="1" x="353"/>
        <item x="19"/>
        <item m="1" x="176"/>
        <item m="1" x="212"/>
        <item m="1" x="276"/>
        <item x="20"/>
        <item m="1" x="321"/>
        <item x="33"/>
        <item x="12"/>
        <item x="7"/>
        <item x="4"/>
        <item m="1" x="289"/>
        <item x="15"/>
        <item m="1" x="211"/>
        <item x="6"/>
        <item x="25"/>
        <item x="44"/>
        <item m="1" x="279"/>
        <item x="14"/>
        <item m="1" x="299"/>
        <item x="112"/>
        <item x="132"/>
        <item x="18"/>
        <item m="1" x="165"/>
        <item x="146"/>
        <item x="71"/>
        <item m="1" x="263"/>
        <item x="21"/>
        <item x="0"/>
        <item m="1" x="181"/>
        <item x="121"/>
        <item m="1" x="288"/>
        <item m="1" x="200"/>
        <item x="5"/>
        <item m="1" x="331"/>
        <item x="51"/>
        <item x="130"/>
        <item x="81"/>
        <item m="1" x="316"/>
        <item x="86"/>
        <item m="1" x="148"/>
        <item m="1" x="156"/>
        <item m="1" x="182"/>
        <item m="1" x="281"/>
        <item m="1" x="222"/>
        <item x="116"/>
        <item m="1" x="318"/>
        <item x="49"/>
        <item m="1" x="197"/>
        <item m="1" x="205"/>
        <item x="119"/>
        <item m="1" x="297"/>
        <item m="1" x="345"/>
        <item m="1" x="193"/>
        <item m="1" x="229"/>
        <item x="128"/>
        <item m="1" x="255"/>
        <item m="1" x="237"/>
        <item m="1" x="270"/>
        <item x="87"/>
        <item m="1" x="160"/>
        <item x="63"/>
        <item m="1" x="187"/>
        <item m="1" x="317"/>
        <item m="1" x="221"/>
        <item x="94"/>
        <item m="1" x="236"/>
        <item m="1" x="282"/>
        <item m="1" x="312"/>
        <item x="113"/>
        <item m="1" x="310"/>
        <item x="88"/>
        <item m="1" x="355"/>
        <item m="1" x="149"/>
        <item m="1" x="188"/>
        <item m="1" x="154"/>
        <item m="1" x="278"/>
        <item m="1" x="150"/>
        <item m="1" x="174"/>
        <item m="1" x="219"/>
        <item m="1" x="166"/>
        <item m="1" x="244"/>
        <item m="1" x="180"/>
        <item x="67"/>
        <item m="1" x="340"/>
        <item m="1" x="290"/>
        <item m="1" x="227"/>
        <item m="1" x="347"/>
        <item m="1" x="300"/>
        <item m="1" x="208"/>
        <item x="98"/>
        <item x="30"/>
        <item m="1" x="349"/>
        <item x="16"/>
        <item x="45"/>
        <item m="1" x="171"/>
        <item x="70"/>
        <item m="1" x="231"/>
        <item m="1" x="334"/>
        <item m="1" x="191"/>
        <item m="1" x="224"/>
        <item m="1" x="308"/>
        <item x="69"/>
        <item x="29"/>
        <item m="1" x="213"/>
        <item x="65"/>
        <item m="1" x="157"/>
        <item x="111"/>
        <item m="1" x="285"/>
        <item m="1" x="195"/>
        <item x="43"/>
        <item m="1" x="183"/>
        <item x="125"/>
        <item m="1" x="260"/>
        <item m="1" x="341"/>
        <item m="1" x="269"/>
        <item m="1" x="256"/>
        <item m="1" x="330"/>
        <item m="1" x="223"/>
        <item x="48"/>
        <item x="64"/>
        <item x="59"/>
        <item m="1" x="189"/>
        <item m="1" x="287"/>
        <item m="1" x="277"/>
        <item m="1" x="343"/>
        <item m="1" x="268"/>
        <item m="1" x="248"/>
        <item m="1" x="163"/>
        <item m="1" x="252"/>
        <item m="1" x="198"/>
        <item m="1" x="167"/>
        <item m="1" x="172"/>
        <item m="1" x="151"/>
        <item m="1" x="170"/>
        <item m="1" x="257"/>
        <item m="1" x="324"/>
        <item m="1" x="265"/>
        <item m="1" x="243"/>
        <item m="1" x="335"/>
        <item m="1" x="319"/>
        <item m="1" x="152"/>
        <item m="1" x="320"/>
        <item x="95"/>
        <item m="1" x="356"/>
        <item m="1" x="311"/>
        <item m="1" x="354"/>
        <item m="1" x="301"/>
        <item m="1" x="303"/>
        <item m="1" x="234"/>
        <item m="1" x="286"/>
        <item m="1" x="307"/>
        <item x="90"/>
        <item m="1" x="168"/>
        <item m="1" x="206"/>
        <item x="28"/>
        <item m="1" x="291"/>
        <item m="1" x="298"/>
        <item m="1" x="338"/>
        <item x="89"/>
        <item m="1" x="314"/>
        <item m="1" x="203"/>
        <item m="1" x="178"/>
        <item m="1" x="230"/>
        <item m="1" x="179"/>
        <item m="1" x="226"/>
        <item m="1" x="209"/>
        <item m="1" x="323"/>
        <item x="35"/>
        <item m="1" x="245"/>
        <item m="1" x="292"/>
        <item m="1" x="332"/>
        <item m="1" x="329"/>
        <item m="1" x="271"/>
        <item x="37"/>
        <item x="53"/>
        <item m="1" x="322"/>
        <item x="8"/>
        <item x="34"/>
        <item m="1" x="199"/>
        <item m="1" x="220"/>
        <item m="1" x="305"/>
        <item m="1" x="296"/>
        <item m="1" x="295"/>
        <item m="1" x="215"/>
        <item m="1" x="147"/>
        <item x="36"/>
        <item m="1" x="344"/>
        <item m="1" x="204"/>
        <item m="1" x="304"/>
        <item m="1" x="348"/>
        <item m="1" x="153"/>
        <item m="1" x="346"/>
        <item m="1" x="218"/>
        <item m="1" x="238"/>
        <item m="1" x="185"/>
        <item m="1" x="325"/>
        <item m="1" x="202"/>
        <item x="61"/>
        <item x="10"/>
        <item m="1" x="177"/>
        <item x="82"/>
        <item x="31"/>
        <item m="1" x="357"/>
        <item x="73"/>
        <item m="1" x="210"/>
        <item x="114"/>
        <item m="1" x="259"/>
        <item x="38"/>
        <item m="1" x="242"/>
        <item m="1" x="194"/>
        <item m="1" x="251"/>
        <item m="1" x="173"/>
        <item m="1" x="350"/>
        <item m="1" x="253"/>
        <item m="1" x="261"/>
        <item m="1" x="169"/>
        <item m="1" x="159"/>
        <item m="1" x="250"/>
        <item m="1" x="186"/>
        <item m="1" x="328"/>
        <item m="1" x="249"/>
        <item m="1" x="352"/>
        <item m="1" x="274"/>
        <item m="1" x="239"/>
        <item m="1" x="266"/>
        <item m="1" x="337"/>
        <item m="1" x="267"/>
        <item m="1" x="190"/>
        <item m="1" x="339"/>
        <item m="1" x="313"/>
        <item m="1" x="294"/>
        <item m="1" x="342"/>
        <item m="1" x="217"/>
        <item m="1" x="233"/>
        <item m="1" x="315"/>
        <item m="1" x="155"/>
        <item m="1" x="254"/>
        <item m="1" x="306"/>
        <item m="1" x="333"/>
        <item x="142"/>
        <item x="126"/>
        <item m="1" x="232"/>
        <item m="1" x="240"/>
        <item x="1"/>
        <item m="1" x="258"/>
        <item m="1" x="327"/>
        <item m="1" x="280"/>
        <item m="1" x="175"/>
        <item m="1" x="196"/>
        <item x="115"/>
        <item m="1" x="228"/>
        <item m="1" x="262"/>
        <item x="3"/>
        <item m="1" x="336"/>
        <item m="1" x="158"/>
        <item m="1" x="247"/>
        <item m="1" x="216"/>
        <item m="1" x="207"/>
        <item m="1" x="302"/>
        <item m="1" x="293"/>
        <item x="127"/>
        <item m="1" x="264"/>
        <item x="101"/>
        <item m="1" x="225"/>
        <item x="106"/>
        <item x="47"/>
        <item m="1" x="192"/>
        <item m="1" x="235"/>
        <item x="62"/>
        <item m="1" x="201"/>
        <item m="1" x="184"/>
        <item m="1" x="241"/>
        <item x="80"/>
        <item x="78"/>
        <item m="1" x="284"/>
        <item m="1" x="164"/>
        <item x="13"/>
        <item x="17"/>
        <item m="1" x="214"/>
        <item m="1" x="161"/>
        <item m="1" x="273"/>
        <item m="1" x="162"/>
        <item x="76"/>
        <item m="1" x="272"/>
        <item x="120"/>
        <item x="104"/>
        <item m="1" x="326"/>
        <item m="1" x="246"/>
        <item x="11"/>
        <item x="22"/>
        <item x="26"/>
        <item x="27"/>
        <item x="32"/>
        <item x="39"/>
        <item x="40"/>
        <item x="41"/>
        <item x="42"/>
        <item x="46"/>
        <item x="50"/>
        <item x="52"/>
        <item x="54"/>
        <item x="55"/>
        <item x="56"/>
        <item x="57"/>
        <item x="58"/>
        <item x="60"/>
        <item x="66"/>
        <item x="68"/>
        <item x="72"/>
        <item x="74"/>
        <item x="75"/>
        <item x="77"/>
        <item x="79"/>
        <item x="83"/>
        <item x="84"/>
        <item x="85"/>
        <item x="91"/>
        <item x="92"/>
        <item x="93"/>
        <item x="96"/>
        <item x="97"/>
        <item x="99"/>
        <item x="100"/>
        <item x="102"/>
        <item x="103"/>
        <item x="105"/>
        <item x="107"/>
        <item x="108"/>
        <item x="109"/>
        <item x="110"/>
        <item x="117"/>
        <item x="118"/>
        <item x="122"/>
        <item x="123"/>
        <item x="124"/>
        <item x="129"/>
        <item x="131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 defaultSubtotal="0">
      <items count="24">
        <item m="1" x="13"/>
        <item h="1" x="1"/>
        <item x="10"/>
        <item x="0"/>
        <item x="8"/>
        <item m="1" x="14"/>
        <item m="1" x="15"/>
        <item x="4"/>
        <item m="1" x="22"/>
        <item m="1" x="11"/>
        <item x="9"/>
        <item x="2"/>
        <item m="1" x="12"/>
        <item m="1" x="16"/>
        <item m="1" x="17"/>
        <item m="1" x="21"/>
        <item m="1" x="23"/>
        <item m="1" x="18"/>
        <item m="1" x="19"/>
        <item m="1" x="20"/>
        <item x="3"/>
        <item x="5"/>
        <item x="6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>
      <items count="14">
        <item x="1"/>
        <item n="AD" x="2"/>
        <item n="YR" x="3"/>
        <item x="0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>
      <items count="3">
        <item n="FEI/NAC" x="1"/>
        <item x="0"/>
        <item t="default"/>
      </items>
    </pivotField>
  </pivotFields>
  <rowFields count="3">
    <field x="0"/>
    <field x="60"/>
    <field x="58"/>
  </rowFields>
  <rowItems count="108">
    <i>
      <x v="8"/>
      <x v="3"/>
      <x v="36"/>
    </i>
    <i r="2">
      <x v="113"/>
    </i>
    <i r="2">
      <x v="3"/>
    </i>
    <i r="2">
      <x v="23"/>
    </i>
    <i r="2">
      <x v="30"/>
    </i>
    <i r="2">
      <x v="185"/>
    </i>
    <i r="1">
      <x v="20"/>
      <x v="298"/>
    </i>
    <i r="2">
      <x v="310"/>
    </i>
    <i r="2">
      <x v="22"/>
    </i>
    <i r="2">
      <x v="305"/>
    </i>
    <i r="2">
      <x v="306"/>
    </i>
    <i r="2">
      <x v="176"/>
    </i>
    <i r="2">
      <x v="4"/>
    </i>
    <i r="1">
      <x v="4"/>
      <x v="69"/>
    </i>
    <i r="2">
      <x v="282"/>
    </i>
    <i r="2">
      <x v="321"/>
    </i>
    <i r="2">
      <x v="281"/>
    </i>
    <i r="2">
      <x v="104"/>
    </i>
    <i r="2">
      <x v="194"/>
    </i>
    <i r="1">
      <x v="21"/>
      <x v="20"/>
    </i>
    <i r="2">
      <x v="102"/>
    </i>
    <i r="2">
      <x v="9"/>
    </i>
    <i r="1">
      <x v="7"/>
      <x v="26"/>
    </i>
    <i r="2">
      <x v="118"/>
    </i>
    <i r="2">
      <x v="300"/>
    </i>
    <i r="2">
      <x v="99"/>
    </i>
    <i r="2">
      <x v="16"/>
    </i>
    <i r="2">
      <x v="129"/>
    </i>
    <i r="1">
      <x v="11"/>
      <x v="41"/>
    </i>
    <i r="2">
      <x v="286"/>
    </i>
    <i r="2">
      <x v="17"/>
    </i>
    <i r="2">
      <x v="274"/>
    </i>
    <i r="1">
      <x v="23"/>
      <x v="43"/>
    </i>
    <i r="2">
      <x v="308"/>
    </i>
    <i r="2">
      <x v="111"/>
    </i>
    <i r="2">
      <x v="314"/>
    </i>
    <i r="2">
      <x v="186"/>
    </i>
    <i r="1">
      <x v="22"/>
      <x v="2"/>
    </i>
    <i r="1">
      <x v="10"/>
      <x v="127"/>
    </i>
    <i>
      <x v="9"/>
      <x v="3"/>
      <x v="185"/>
    </i>
    <i r="2">
      <x v="167"/>
    </i>
    <i r="2">
      <x v="23"/>
    </i>
    <i r="2">
      <x v="30"/>
    </i>
    <i r="2">
      <x v="113"/>
    </i>
    <i r="2">
      <x v="3"/>
    </i>
    <i r="2">
      <x v="36"/>
    </i>
    <i r="1">
      <x v="7"/>
      <x v="45"/>
    </i>
    <i r="2">
      <x v="26"/>
    </i>
    <i r="2">
      <x v="118"/>
    </i>
    <i r="2">
      <x v="300"/>
    </i>
    <i r="2">
      <x v="16"/>
    </i>
    <i r="2">
      <x v="129"/>
    </i>
    <i r="1">
      <x v="4"/>
      <x v="194"/>
    </i>
    <i r="2">
      <x v="282"/>
    </i>
    <i r="2">
      <x v="321"/>
    </i>
    <i r="2">
      <x v="324"/>
    </i>
    <i r="2">
      <x v="104"/>
    </i>
    <i r="2">
      <x v="281"/>
    </i>
    <i r="1">
      <x v="11"/>
      <x v="274"/>
    </i>
    <i r="2">
      <x v="273"/>
    </i>
    <i r="2">
      <x v="335"/>
    </i>
    <i r="2">
      <x v="286"/>
    </i>
    <i r="1">
      <x v="10"/>
      <x v="326"/>
    </i>
    <i r="2">
      <x v="336"/>
    </i>
    <i r="2">
      <x v="337"/>
    </i>
    <i r="2">
      <x v="127"/>
    </i>
    <i r="1">
      <x v="23"/>
      <x v="314"/>
    </i>
    <i r="1">
      <x v="22"/>
      <x v="151"/>
    </i>
    <i r="1">
      <x v="21"/>
      <x v="9"/>
    </i>
    <i>
      <x v="10"/>
      <x v="11"/>
      <x v="338"/>
    </i>
    <i r="2">
      <x v="286"/>
    </i>
    <i r="2">
      <x v="335"/>
    </i>
    <i r="2">
      <x v="273"/>
    </i>
    <i r="2">
      <x v="41"/>
    </i>
    <i r="1">
      <x v="20"/>
      <x v="176"/>
    </i>
    <i r="2">
      <x v="306"/>
    </i>
    <i r="2">
      <x v="305"/>
    </i>
    <i r="2">
      <x v="310"/>
    </i>
    <i r="2">
      <x v="298"/>
    </i>
    <i r="1">
      <x v="3"/>
      <x v="23"/>
    </i>
    <i r="2">
      <x v="167"/>
    </i>
    <i r="2">
      <x v="113"/>
    </i>
    <i r="2">
      <x v="185"/>
    </i>
    <i r="2">
      <x v="3"/>
    </i>
    <i r="1">
      <x v="7"/>
      <x v="129"/>
    </i>
    <i r="2">
      <x v="16"/>
    </i>
    <i r="2">
      <x v="45"/>
    </i>
    <i r="2">
      <x v="300"/>
    </i>
    <i r="2">
      <x v="99"/>
    </i>
    <i r="2">
      <x v="26"/>
    </i>
    <i r="1">
      <x v="10"/>
      <x v="28"/>
    </i>
    <i r="2">
      <x v="337"/>
    </i>
    <i r="2">
      <x v="63"/>
    </i>
    <i r="2">
      <x v="326"/>
    </i>
    <i r="2">
      <x v="336"/>
    </i>
    <i r="1">
      <x v="22"/>
      <x v="151"/>
    </i>
    <i r="2">
      <x v="293"/>
    </i>
    <i r="2">
      <x v="344"/>
    </i>
    <i r="2">
      <x v="38"/>
    </i>
    <i r="1">
      <x v="21"/>
      <x v="102"/>
    </i>
    <i r="2">
      <x v="20"/>
    </i>
    <i r="2">
      <x v="346"/>
    </i>
    <i r="2">
      <x v="351"/>
    </i>
    <i r="2">
      <x v="9"/>
    </i>
    <i r="1">
      <x v="23"/>
      <x v="43"/>
    </i>
    <i r="2">
      <x v="111"/>
    </i>
    <i r="2">
      <x v="53"/>
    </i>
    <i r="1">
      <x v="4"/>
      <x v="69"/>
    </i>
  </rowItems>
  <colItems count="1">
    <i/>
  </colItems>
  <dataFields count="1">
    <dataField name="Suma de PTS" fld="57" baseField="50" baseItem="0" numFmtId="165"/>
  </dataFields>
  <formats count="1">
    <format dxfId="7">
      <pivotArea grandCol="1" outline="0" collapsedLevelsAreSubtotals="1" fieldPosition="0"/>
    </format>
  </formats>
  <pivotTableStyleInfo name="PivotStyleMedium8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A35"/>
  <sheetViews>
    <sheetView showGridLines="0" tabSelected="1" workbookViewId="0">
      <selection activeCell="D19" sqref="D19"/>
    </sheetView>
  </sheetViews>
  <sheetFormatPr baseColWidth="10" defaultRowHeight="14.4" x14ac:dyDescent="0.3"/>
  <sheetData>
    <row r="2" spans="1:1" x14ac:dyDescent="0.3">
      <c r="A2" s="12" t="s">
        <v>3131</v>
      </c>
    </row>
    <row r="4" spans="1:1" ht="15.6" x14ac:dyDescent="0.3">
      <c r="A4" s="118" t="s">
        <v>3103</v>
      </c>
    </row>
    <row r="5" spans="1:1" ht="15.6" x14ac:dyDescent="0.3">
      <c r="A5" s="119" t="s">
        <v>3104</v>
      </c>
    </row>
    <row r="6" spans="1:1" ht="15.6" x14ac:dyDescent="0.3">
      <c r="A6" s="119" t="s">
        <v>3105</v>
      </c>
    </row>
    <row r="7" spans="1:1" ht="15.6" x14ac:dyDescent="0.3">
      <c r="A7" s="119" t="s">
        <v>3106</v>
      </c>
    </row>
    <row r="8" spans="1:1" ht="15.6" x14ac:dyDescent="0.3">
      <c r="A8" s="119" t="s">
        <v>3107</v>
      </c>
    </row>
    <row r="9" spans="1:1" ht="15.6" x14ac:dyDescent="0.3">
      <c r="A9" s="119" t="s">
        <v>3108</v>
      </c>
    </row>
    <row r="10" spans="1:1" ht="15.6" x14ac:dyDescent="0.3">
      <c r="A10" s="119" t="s">
        <v>3109</v>
      </c>
    </row>
    <row r="11" spans="1:1" ht="15.6" x14ac:dyDescent="0.3">
      <c r="A11" s="119" t="s">
        <v>3110</v>
      </c>
    </row>
    <row r="12" spans="1:1" ht="15.6" x14ac:dyDescent="0.3">
      <c r="A12" s="119" t="s">
        <v>3111</v>
      </c>
    </row>
    <row r="13" spans="1:1" ht="15.6" x14ac:dyDescent="0.3">
      <c r="A13" s="119" t="s">
        <v>3112</v>
      </c>
    </row>
    <row r="14" spans="1:1" x14ac:dyDescent="0.3">
      <c r="A14" s="120"/>
    </row>
    <row r="15" spans="1:1" x14ac:dyDescent="0.3">
      <c r="A15" s="120"/>
    </row>
    <row r="16" spans="1:1" ht="15.6" x14ac:dyDescent="0.3">
      <c r="A16" s="118" t="s">
        <v>3113</v>
      </c>
    </row>
    <row r="17" spans="1:1" ht="15.6" x14ac:dyDescent="0.3">
      <c r="A17" s="119" t="s">
        <v>3114</v>
      </c>
    </row>
    <row r="18" spans="1:1" ht="15.6" x14ac:dyDescent="0.3">
      <c r="A18" s="119" t="s">
        <v>3115</v>
      </c>
    </row>
    <row r="19" spans="1:1" ht="15.6" x14ac:dyDescent="0.3">
      <c r="A19" s="119" t="s">
        <v>3116</v>
      </c>
    </row>
    <row r="20" spans="1:1" ht="15.6" x14ac:dyDescent="0.3">
      <c r="A20" s="119" t="s">
        <v>3117</v>
      </c>
    </row>
    <row r="21" spans="1:1" ht="15.6" x14ac:dyDescent="0.3">
      <c r="A21" s="119" t="s">
        <v>3118</v>
      </c>
    </row>
    <row r="22" spans="1:1" ht="15.6" x14ac:dyDescent="0.3">
      <c r="A22" s="119" t="s">
        <v>3119</v>
      </c>
    </row>
    <row r="23" spans="1:1" ht="15.6" x14ac:dyDescent="0.3">
      <c r="A23" s="121" t="s">
        <v>3120</v>
      </c>
    </row>
    <row r="24" spans="1:1" ht="15.6" x14ac:dyDescent="0.3">
      <c r="A24" s="119" t="s">
        <v>3121</v>
      </c>
    </row>
    <row r="25" spans="1:1" ht="15.6" x14ac:dyDescent="0.3">
      <c r="A25" s="119" t="s">
        <v>3122</v>
      </c>
    </row>
    <row r="26" spans="1:1" s="112" customFormat="1" ht="15.6" x14ac:dyDescent="0.3">
      <c r="A26" s="119"/>
    </row>
    <row r="27" spans="1:1" ht="15.6" x14ac:dyDescent="0.3">
      <c r="A27" s="119"/>
    </row>
    <row r="28" spans="1:1" ht="15.6" x14ac:dyDescent="0.3">
      <c r="A28" s="118" t="s">
        <v>3123</v>
      </c>
    </row>
    <row r="29" spans="1:1" ht="15.6" x14ac:dyDescent="0.3">
      <c r="A29" s="119" t="s">
        <v>3124</v>
      </c>
    </row>
    <row r="30" spans="1:1" ht="15.6" x14ac:dyDescent="0.3">
      <c r="A30" s="119" t="s">
        <v>3125</v>
      </c>
    </row>
    <row r="31" spans="1:1" ht="15.6" x14ac:dyDescent="0.3">
      <c r="A31" s="119" t="s">
        <v>3126</v>
      </c>
    </row>
    <row r="32" spans="1:1" ht="15.6" x14ac:dyDescent="0.3">
      <c r="A32" s="119" t="s">
        <v>3127</v>
      </c>
    </row>
    <row r="33" spans="1:1" ht="15.6" x14ac:dyDescent="0.3">
      <c r="A33" s="119" t="s">
        <v>3128</v>
      </c>
    </row>
    <row r="34" spans="1:1" x14ac:dyDescent="0.3">
      <c r="A34" s="122" t="s">
        <v>3129</v>
      </c>
    </row>
    <row r="35" spans="1:1" x14ac:dyDescent="0.3">
      <c r="A35" s="122" t="s">
        <v>3130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1322"/>
  <sheetViews>
    <sheetView showGridLines="0" view="pageBreakPreview" zoomScaleNormal="70" zoomScaleSheetLayoutView="100" workbookViewId="0">
      <selection activeCell="J12" sqref="J12"/>
    </sheetView>
  </sheetViews>
  <sheetFormatPr baseColWidth="10" defaultRowHeight="14.4" x14ac:dyDescent="0.3"/>
  <cols>
    <col min="1" max="1" width="19.6640625" customWidth="1"/>
    <col min="2" max="2" width="11.77734375" customWidth="1"/>
    <col min="3" max="3" width="26.77734375" style="7" customWidth="1"/>
    <col min="4" max="4" width="19.6640625" style="7" customWidth="1"/>
    <col min="5" max="5" width="10.21875" style="28" customWidth="1"/>
    <col min="6" max="6" width="8.109375" style="96" customWidth="1"/>
    <col min="7" max="7" width="10" customWidth="1"/>
    <col min="8" max="8" width="11.109375" style="26" customWidth="1"/>
    <col min="9" max="9" width="10" style="1" customWidth="1"/>
  </cols>
  <sheetData>
    <row r="1" spans="1:9" x14ac:dyDescent="0.3">
      <c r="A1" s="2" t="s">
        <v>5</v>
      </c>
      <c r="B1" s="112" t="s">
        <v>76</v>
      </c>
    </row>
    <row r="2" spans="1:9" ht="45" customHeight="1" x14ac:dyDescent="0.3">
      <c r="A2" s="111" t="s">
        <v>3039</v>
      </c>
      <c r="B2" s="111"/>
      <c r="C2" s="111"/>
      <c r="D2" s="111"/>
      <c r="E2" s="111"/>
      <c r="F2" s="111"/>
      <c r="G2" s="111"/>
      <c r="H2" s="111"/>
      <c r="I2" s="111"/>
    </row>
    <row r="3" spans="1:9" x14ac:dyDescent="0.3">
      <c r="A3" s="2" t="s">
        <v>61</v>
      </c>
      <c r="C3"/>
      <c r="D3"/>
      <c r="E3"/>
      <c r="F3"/>
      <c r="H3" s="5"/>
      <c r="I3"/>
    </row>
    <row r="4" spans="1:9" x14ac:dyDescent="0.3">
      <c r="A4" s="2" t="s">
        <v>0</v>
      </c>
      <c r="B4" s="2" t="s">
        <v>651</v>
      </c>
      <c r="C4" s="2" t="s">
        <v>64</v>
      </c>
      <c r="D4" s="2" t="s">
        <v>12</v>
      </c>
      <c r="E4" s="2" t="s">
        <v>2</v>
      </c>
      <c r="F4" s="2" t="s">
        <v>3</v>
      </c>
      <c r="G4" s="2" t="s">
        <v>81</v>
      </c>
      <c r="H4" t="s">
        <v>80</v>
      </c>
      <c r="I4"/>
    </row>
    <row r="5" spans="1:9" x14ac:dyDescent="0.3">
      <c r="A5" s="112" t="s">
        <v>2043</v>
      </c>
      <c r="B5" s="112">
        <v>120</v>
      </c>
      <c r="C5" s="112" t="s">
        <v>237</v>
      </c>
      <c r="D5" s="112" t="s">
        <v>768</v>
      </c>
      <c r="E5" s="112" t="s">
        <v>50</v>
      </c>
      <c r="F5" s="112" t="s">
        <v>51</v>
      </c>
      <c r="G5" s="112" t="s">
        <v>2084</v>
      </c>
      <c r="H5" s="5">
        <v>320</v>
      </c>
      <c r="I5"/>
    </row>
    <row r="6" spans="1:9" x14ac:dyDescent="0.3">
      <c r="C6" s="112" t="s">
        <v>2044</v>
      </c>
      <c r="D6" s="112" t="s">
        <v>219</v>
      </c>
      <c r="E6" s="112" t="s">
        <v>50</v>
      </c>
      <c r="F6" s="112" t="s">
        <v>51</v>
      </c>
      <c r="G6" s="112" t="s">
        <v>2085</v>
      </c>
      <c r="H6" s="5">
        <v>314.89999999999998</v>
      </c>
      <c r="I6"/>
    </row>
    <row r="7" spans="1:9" x14ac:dyDescent="0.3">
      <c r="C7" s="112" t="s">
        <v>69</v>
      </c>
      <c r="D7" s="112" t="s">
        <v>657</v>
      </c>
      <c r="E7" s="112" t="s">
        <v>50</v>
      </c>
      <c r="F7" s="112" t="s">
        <v>51</v>
      </c>
      <c r="G7" s="112" t="s">
        <v>2086</v>
      </c>
      <c r="H7" s="5">
        <v>308.98333333333335</v>
      </c>
      <c r="I7"/>
    </row>
    <row r="8" spans="1:9" x14ac:dyDescent="0.3">
      <c r="C8" s="112" t="s">
        <v>926</v>
      </c>
      <c r="D8" s="112" t="s">
        <v>451</v>
      </c>
      <c r="E8" s="112" t="s">
        <v>50</v>
      </c>
      <c r="F8" s="112" t="s">
        <v>51</v>
      </c>
      <c r="G8" s="112" t="s">
        <v>2087</v>
      </c>
      <c r="H8" s="5">
        <v>300.43333333333334</v>
      </c>
      <c r="I8"/>
    </row>
    <row r="9" spans="1:9" x14ac:dyDescent="0.3">
      <c r="C9" s="112" t="s">
        <v>630</v>
      </c>
      <c r="D9" s="112" t="s">
        <v>796</v>
      </c>
      <c r="E9" s="112" t="s">
        <v>50</v>
      </c>
      <c r="F9" s="112" t="s">
        <v>52</v>
      </c>
      <c r="G9" s="112" t="s">
        <v>2088</v>
      </c>
      <c r="H9" s="5">
        <v>295.36666666666667</v>
      </c>
      <c r="I9"/>
    </row>
    <row r="10" spans="1:9" x14ac:dyDescent="0.3">
      <c r="C10" s="112" t="s">
        <v>66</v>
      </c>
      <c r="D10" s="112" t="s">
        <v>333</v>
      </c>
      <c r="E10" s="112" t="s">
        <v>50</v>
      </c>
      <c r="F10" s="112" t="s">
        <v>51</v>
      </c>
      <c r="G10" s="112" t="s">
        <v>2089</v>
      </c>
      <c r="H10" s="5">
        <v>289.18333333333334</v>
      </c>
      <c r="I10"/>
    </row>
    <row r="11" spans="1:9" x14ac:dyDescent="0.3">
      <c r="C11" s="112" t="s">
        <v>228</v>
      </c>
      <c r="D11" s="112" t="s">
        <v>722</v>
      </c>
      <c r="E11" s="112" t="s">
        <v>50</v>
      </c>
      <c r="F11" s="112" t="s">
        <v>51</v>
      </c>
      <c r="G11" s="112" t="s">
        <v>2090</v>
      </c>
      <c r="H11" s="5">
        <v>279.78333333333336</v>
      </c>
      <c r="I11"/>
    </row>
    <row r="12" spans="1:9" x14ac:dyDescent="0.3">
      <c r="C12" s="112" t="s">
        <v>145</v>
      </c>
      <c r="D12" s="112" t="s">
        <v>262</v>
      </c>
      <c r="E12" s="112" t="s">
        <v>50</v>
      </c>
      <c r="F12" s="112" t="s">
        <v>52</v>
      </c>
      <c r="G12" s="112" t="s">
        <v>2091</v>
      </c>
      <c r="H12" s="5">
        <v>268.58333333333331</v>
      </c>
      <c r="I12"/>
    </row>
    <row r="13" spans="1:9" x14ac:dyDescent="0.3">
      <c r="C13" s="112" t="s">
        <v>535</v>
      </c>
      <c r="D13" s="112" t="s">
        <v>204</v>
      </c>
      <c r="E13" s="112" t="s">
        <v>50</v>
      </c>
      <c r="F13" s="112" t="s">
        <v>52</v>
      </c>
      <c r="G13" s="112" t="s">
        <v>2092</v>
      </c>
      <c r="H13" s="5">
        <v>252.13333333333333</v>
      </c>
      <c r="I13"/>
    </row>
    <row r="14" spans="1:9" x14ac:dyDescent="0.3">
      <c r="C14" s="112" t="s">
        <v>2046</v>
      </c>
      <c r="D14" s="112" t="s">
        <v>1120</v>
      </c>
      <c r="E14" s="112" t="s">
        <v>50</v>
      </c>
      <c r="F14" s="112" t="s">
        <v>52</v>
      </c>
      <c r="G14" s="112" t="s">
        <v>2093</v>
      </c>
      <c r="H14" s="5">
        <v>228.31666666666666</v>
      </c>
      <c r="I14"/>
    </row>
    <row r="15" spans="1:9" x14ac:dyDescent="0.3">
      <c r="C15" s="112" t="s">
        <v>67</v>
      </c>
      <c r="D15" s="112" t="s">
        <v>1032</v>
      </c>
      <c r="E15" s="112" t="s">
        <v>50</v>
      </c>
      <c r="F15" s="112" t="s">
        <v>51</v>
      </c>
      <c r="G15" s="112" t="s">
        <v>2094</v>
      </c>
      <c r="H15" s="5">
        <v>222.78333333333333</v>
      </c>
      <c r="I15"/>
    </row>
    <row r="16" spans="1:9" x14ac:dyDescent="0.3">
      <c r="C16" s="112" t="s">
        <v>68</v>
      </c>
      <c r="D16" s="112" t="s">
        <v>221</v>
      </c>
      <c r="E16" s="112" t="s">
        <v>50</v>
      </c>
      <c r="F16" s="112" t="s">
        <v>51</v>
      </c>
      <c r="G16" s="112" t="s">
        <v>2095</v>
      </c>
      <c r="H16" s="5">
        <v>217.73333333333335</v>
      </c>
      <c r="I16"/>
    </row>
    <row r="17" spans="2:9" x14ac:dyDescent="0.3">
      <c r="C17" s="112" t="s">
        <v>164</v>
      </c>
      <c r="D17" s="112" t="s">
        <v>1129</v>
      </c>
      <c r="E17" s="112" t="s">
        <v>50</v>
      </c>
      <c r="F17" s="112" t="s">
        <v>52</v>
      </c>
      <c r="G17" s="112" t="s">
        <v>2096</v>
      </c>
      <c r="H17" s="5">
        <v>160</v>
      </c>
      <c r="I17"/>
    </row>
    <row r="18" spans="2:9" x14ac:dyDescent="0.3">
      <c r="C18" s="112" t="s">
        <v>745</v>
      </c>
      <c r="D18" s="112" t="s">
        <v>887</v>
      </c>
      <c r="E18" s="112" t="s">
        <v>50</v>
      </c>
      <c r="F18" s="112" t="s">
        <v>51</v>
      </c>
      <c r="G18" s="112" t="s">
        <v>2097</v>
      </c>
      <c r="H18" s="5">
        <v>139.83333333333334</v>
      </c>
      <c r="I18"/>
    </row>
    <row r="19" spans="2:9" x14ac:dyDescent="0.3">
      <c r="B19" s="22" t="s">
        <v>229</v>
      </c>
      <c r="C19" s="22"/>
      <c r="D19" s="22"/>
      <c r="E19" s="22"/>
      <c r="F19" s="22"/>
      <c r="G19" s="22"/>
      <c r="H19" s="27">
        <v>3598.0333333333333</v>
      </c>
      <c r="I19"/>
    </row>
    <row r="20" spans="2:9" x14ac:dyDescent="0.3">
      <c r="B20" s="112">
        <v>100</v>
      </c>
      <c r="C20" s="112" t="s">
        <v>535</v>
      </c>
      <c r="D20" s="112" t="s">
        <v>214</v>
      </c>
      <c r="E20" s="112" t="s">
        <v>50</v>
      </c>
      <c r="F20" s="112" t="s">
        <v>52</v>
      </c>
      <c r="G20" s="112" t="s">
        <v>2098</v>
      </c>
      <c r="H20" s="5">
        <v>300</v>
      </c>
      <c r="I20"/>
    </row>
    <row r="21" spans="2:9" x14ac:dyDescent="0.3">
      <c r="C21" s="112" t="s">
        <v>822</v>
      </c>
      <c r="D21" s="112" t="s">
        <v>1265</v>
      </c>
      <c r="E21" s="112" t="s">
        <v>50</v>
      </c>
      <c r="F21" s="112" t="s">
        <v>52</v>
      </c>
      <c r="G21" s="112" t="s">
        <v>2099</v>
      </c>
      <c r="H21" s="5">
        <v>290.25</v>
      </c>
      <c r="I21"/>
    </row>
    <row r="22" spans="2:9" x14ac:dyDescent="0.3">
      <c r="C22" s="112" t="s">
        <v>925</v>
      </c>
      <c r="D22" s="112" t="s">
        <v>885</v>
      </c>
      <c r="E22" s="112" t="s">
        <v>50</v>
      </c>
      <c r="F22" s="112" t="s">
        <v>51</v>
      </c>
      <c r="G22" s="112" t="s">
        <v>2100</v>
      </c>
      <c r="H22" s="5">
        <v>271.14999999999998</v>
      </c>
      <c r="I22"/>
    </row>
    <row r="23" spans="2:9" x14ac:dyDescent="0.3">
      <c r="C23" s="112" t="s">
        <v>239</v>
      </c>
      <c r="D23" s="112" t="s">
        <v>1143</v>
      </c>
      <c r="E23" s="112" t="s">
        <v>50</v>
      </c>
      <c r="F23" s="112" t="s">
        <v>51</v>
      </c>
      <c r="G23" s="112" t="s">
        <v>2101</v>
      </c>
      <c r="H23" s="5">
        <v>265.16666666666669</v>
      </c>
      <c r="I23"/>
    </row>
    <row r="24" spans="2:9" x14ac:dyDescent="0.3">
      <c r="C24" s="112" t="s">
        <v>2052</v>
      </c>
      <c r="D24" s="112" t="s">
        <v>1153</v>
      </c>
      <c r="E24" s="112" t="s">
        <v>50</v>
      </c>
      <c r="F24" s="112" t="s">
        <v>51</v>
      </c>
      <c r="G24" s="112" t="s">
        <v>2102</v>
      </c>
      <c r="H24" s="5">
        <v>259.86666666666667</v>
      </c>
      <c r="I24"/>
    </row>
    <row r="25" spans="2:9" x14ac:dyDescent="0.3">
      <c r="C25" s="112" t="s">
        <v>70</v>
      </c>
      <c r="D25" s="112" t="s">
        <v>801</v>
      </c>
      <c r="E25" s="112" t="s">
        <v>50</v>
      </c>
      <c r="F25" s="112" t="s">
        <v>51</v>
      </c>
      <c r="G25" s="112" t="s">
        <v>2103</v>
      </c>
      <c r="H25" s="5">
        <v>254.8</v>
      </c>
      <c r="I25"/>
    </row>
    <row r="26" spans="2:9" x14ac:dyDescent="0.3">
      <c r="C26" s="112" t="s">
        <v>2059</v>
      </c>
      <c r="D26" s="112" t="s">
        <v>1275</v>
      </c>
      <c r="E26" s="112" t="s">
        <v>50</v>
      </c>
      <c r="F26" s="112" t="s">
        <v>52</v>
      </c>
      <c r="G26" s="112" t="s">
        <v>2104</v>
      </c>
      <c r="H26" s="5">
        <v>237</v>
      </c>
      <c r="I26"/>
    </row>
    <row r="27" spans="2:9" x14ac:dyDescent="0.3">
      <c r="C27" s="112" t="s">
        <v>2060</v>
      </c>
      <c r="D27" s="112" t="s">
        <v>571</v>
      </c>
      <c r="E27" s="112" t="s">
        <v>50</v>
      </c>
      <c r="F27" s="112" t="s">
        <v>52</v>
      </c>
      <c r="G27" s="112" t="s">
        <v>2105</v>
      </c>
      <c r="H27" s="5">
        <v>231.71666666666667</v>
      </c>
      <c r="I27"/>
    </row>
    <row r="28" spans="2:9" x14ac:dyDescent="0.3">
      <c r="C28" s="112" t="s">
        <v>2045</v>
      </c>
      <c r="D28" s="112" t="s">
        <v>1291</v>
      </c>
      <c r="E28" s="112" t="s">
        <v>50</v>
      </c>
      <c r="F28" s="112" t="s">
        <v>52</v>
      </c>
      <c r="G28" s="112" t="s">
        <v>2106</v>
      </c>
      <c r="H28" s="5">
        <v>218.71666666666667</v>
      </c>
      <c r="I28"/>
    </row>
    <row r="29" spans="2:9" x14ac:dyDescent="0.3">
      <c r="C29" s="112" t="s">
        <v>71</v>
      </c>
      <c r="D29" s="112" t="s">
        <v>395</v>
      </c>
      <c r="E29" s="112" t="s">
        <v>50</v>
      </c>
      <c r="F29" s="112" t="s">
        <v>51</v>
      </c>
      <c r="G29" s="112" t="s">
        <v>2107</v>
      </c>
      <c r="H29" s="5">
        <v>213.55</v>
      </c>
      <c r="I29"/>
    </row>
    <row r="30" spans="2:9" x14ac:dyDescent="0.3">
      <c r="C30" s="112" t="s">
        <v>161</v>
      </c>
      <c r="D30" s="112" t="s">
        <v>1170</v>
      </c>
      <c r="E30" s="112" t="s">
        <v>50</v>
      </c>
      <c r="F30" s="112" t="s">
        <v>51</v>
      </c>
      <c r="G30" s="112" t="s">
        <v>2108</v>
      </c>
      <c r="H30" s="5">
        <v>208.46666666666667</v>
      </c>
      <c r="I30"/>
    </row>
    <row r="31" spans="2:9" x14ac:dyDescent="0.3">
      <c r="C31" s="112" t="s">
        <v>630</v>
      </c>
      <c r="D31" s="112" t="s">
        <v>1298</v>
      </c>
      <c r="E31" s="112" t="s">
        <v>50</v>
      </c>
      <c r="F31" s="112" t="s">
        <v>52</v>
      </c>
      <c r="G31" s="112" t="s">
        <v>2109</v>
      </c>
      <c r="H31" s="5">
        <v>203.33333333333334</v>
      </c>
      <c r="I31"/>
    </row>
    <row r="32" spans="2:9" x14ac:dyDescent="0.3">
      <c r="C32" s="112" t="s">
        <v>2061</v>
      </c>
      <c r="D32" s="112" t="s">
        <v>611</v>
      </c>
      <c r="E32" s="112" t="s">
        <v>50</v>
      </c>
      <c r="F32" s="112" t="s">
        <v>52</v>
      </c>
      <c r="G32" s="112" t="s">
        <v>2110</v>
      </c>
      <c r="H32" s="5">
        <v>192.5</v>
      </c>
      <c r="I32"/>
    </row>
    <row r="33" spans="2:9" x14ac:dyDescent="0.3">
      <c r="C33" s="112" t="s">
        <v>629</v>
      </c>
      <c r="D33" s="112" t="s">
        <v>740</v>
      </c>
      <c r="E33" s="112" t="s">
        <v>50</v>
      </c>
      <c r="F33" s="112" t="s">
        <v>52</v>
      </c>
      <c r="G33" s="112" t="s">
        <v>624</v>
      </c>
      <c r="H33" s="5">
        <v>187.45</v>
      </c>
      <c r="I33"/>
    </row>
    <row r="34" spans="2:9" x14ac:dyDescent="0.3">
      <c r="C34" s="112" t="s">
        <v>2054</v>
      </c>
      <c r="D34" s="112" t="s">
        <v>323</v>
      </c>
      <c r="E34" s="112" t="s">
        <v>50</v>
      </c>
      <c r="F34" s="112" t="s">
        <v>51</v>
      </c>
      <c r="G34" s="112" t="s">
        <v>2111</v>
      </c>
      <c r="H34" s="5">
        <v>179.85</v>
      </c>
      <c r="I34"/>
    </row>
    <row r="35" spans="2:9" x14ac:dyDescent="0.3">
      <c r="C35" s="112" t="s">
        <v>162</v>
      </c>
      <c r="D35" s="112" t="s">
        <v>952</v>
      </c>
      <c r="E35" s="112" t="s">
        <v>50</v>
      </c>
      <c r="F35" s="112" t="s">
        <v>52</v>
      </c>
      <c r="G35" s="112" t="s">
        <v>2112</v>
      </c>
      <c r="H35" s="5">
        <v>171.08333333333334</v>
      </c>
      <c r="I35"/>
    </row>
    <row r="36" spans="2:9" x14ac:dyDescent="0.3">
      <c r="C36" s="112" t="s">
        <v>2062</v>
      </c>
      <c r="D36" s="112" t="s">
        <v>400</v>
      </c>
      <c r="E36" s="112" t="s">
        <v>50</v>
      </c>
      <c r="F36" s="112" t="s">
        <v>52</v>
      </c>
      <c r="G36" s="112" t="s">
        <v>2113</v>
      </c>
      <c r="H36" s="5">
        <v>166.01666666666665</v>
      </c>
      <c r="I36"/>
    </row>
    <row r="37" spans="2:9" x14ac:dyDescent="0.3">
      <c r="C37" s="112" t="s">
        <v>145</v>
      </c>
      <c r="D37" s="112" t="s">
        <v>899</v>
      </c>
      <c r="E37" s="112" t="s">
        <v>50</v>
      </c>
      <c r="F37" s="112" t="s">
        <v>52</v>
      </c>
      <c r="G37" s="112" t="s">
        <v>2114</v>
      </c>
      <c r="H37" s="5">
        <v>160.96666666666667</v>
      </c>
      <c r="I37"/>
    </row>
    <row r="38" spans="2:9" x14ac:dyDescent="0.3">
      <c r="C38" s="112" t="s">
        <v>2063</v>
      </c>
      <c r="D38" s="112" t="s">
        <v>965</v>
      </c>
      <c r="E38" s="112" t="s">
        <v>50</v>
      </c>
      <c r="F38" s="112" t="s">
        <v>52</v>
      </c>
      <c r="G38" s="112" t="s">
        <v>2115</v>
      </c>
      <c r="H38" s="5">
        <v>155.33333333333334</v>
      </c>
      <c r="I38"/>
    </row>
    <row r="39" spans="2:9" x14ac:dyDescent="0.3">
      <c r="C39" s="112" t="s">
        <v>2048</v>
      </c>
      <c r="D39" s="112" t="s">
        <v>621</v>
      </c>
      <c r="E39" s="112" t="s">
        <v>50</v>
      </c>
      <c r="F39" s="112" t="s">
        <v>51</v>
      </c>
      <c r="G39" s="112" t="s">
        <v>2116</v>
      </c>
      <c r="H39" s="5">
        <v>148.15</v>
      </c>
      <c r="I39"/>
    </row>
    <row r="40" spans="2:9" x14ac:dyDescent="0.3">
      <c r="C40" s="112" t="s">
        <v>2049</v>
      </c>
      <c r="D40" s="112" t="s">
        <v>1190</v>
      </c>
      <c r="E40" s="112" t="s">
        <v>50</v>
      </c>
      <c r="F40" s="112" t="s">
        <v>51</v>
      </c>
      <c r="G40" s="112" t="s">
        <v>2117</v>
      </c>
      <c r="H40" s="5">
        <v>143.1</v>
      </c>
      <c r="I40"/>
    </row>
    <row r="41" spans="2:9" x14ac:dyDescent="0.3">
      <c r="C41" s="112" t="s">
        <v>537</v>
      </c>
      <c r="D41" s="112" t="s">
        <v>579</v>
      </c>
      <c r="E41" s="112" t="s">
        <v>50</v>
      </c>
      <c r="F41" s="112" t="s">
        <v>51</v>
      </c>
      <c r="G41" s="112" t="s">
        <v>2118</v>
      </c>
      <c r="H41" s="5">
        <v>135.63333333333333</v>
      </c>
      <c r="I41"/>
    </row>
    <row r="42" spans="2:9" x14ac:dyDescent="0.3">
      <c r="C42" s="112" t="s">
        <v>928</v>
      </c>
      <c r="D42" s="112" t="s">
        <v>454</v>
      </c>
      <c r="E42" s="112" t="s">
        <v>50</v>
      </c>
      <c r="F42" s="112" t="s">
        <v>52</v>
      </c>
      <c r="G42" s="112" t="s">
        <v>2119</v>
      </c>
      <c r="H42" s="5">
        <v>130.5</v>
      </c>
      <c r="I42"/>
    </row>
    <row r="43" spans="2:9" x14ac:dyDescent="0.3">
      <c r="C43" s="112" t="s">
        <v>541</v>
      </c>
      <c r="D43" s="112" t="s">
        <v>189</v>
      </c>
      <c r="E43" s="112" t="s">
        <v>50</v>
      </c>
      <c r="F43" s="112" t="s">
        <v>52</v>
      </c>
      <c r="G43" s="112" t="s">
        <v>2120</v>
      </c>
      <c r="H43" s="5">
        <v>125.46666666666667</v>
      </c>
      <c r="I43"/>
    </row>
    <row r="44" spans="2:9" x14ac:dyDescent="0.3">
      <c r="C44" s="112" t="s">
        <v>534</v>
      </c>
      <c r="D44" s="112" t="s">
        <v>585</v>
      </c>
      <c r="E44" s="112" t="s">
        <v>50</v>
      </c>
      <c r="F44" s="112" t="s">
        <v>51</v>
      </c>
      <c r="G44" s="112" t="s">
        <v>2121</v>
      </c>
      <c r="H44" s="5">
        <v>107.8</v>
      </c>
      <c r="I44"/>
    </row>
    <row r="45" spans="2:9" x14ac:dyDescent="0.3">
      <c r="C45" s="112" t="s">
        <v>146</v>
      </c>
      <c r="D45" s="112" t="s">
        <v>898</v>
      </c>
      <c r="E45" s="112" t="s">
        <v>50</v>
      </c>
      <c r="F45" s="112" t="s">
        <v>52</v>
      </c>
      <c r="G45" s="112" t="s">
        <v>2122</v>
      </c>
      <c r="H45" s="5">
        <v>102.61666666666667</v>
      </c>
      <c r="I45"/>
    </row>
    <row r="46" spans="2:9" x14ac:dyDescent="0.3">
      <c r="C46" s="112" t="s">
        <v>821</v>
      </c>
      <c r="D46" s="112" t="s">
        <v>1208</v>
      </c>
      <c r="E46" s="112" t="s">
        <v>50</v>
      </c>
      <c r="F46" s="112" t="s">
        <v>51</v>
      </c>
      <c r="G46" s="112" t="s">
        <v>2123</v>
      </c>
      <c r="H46" s="5">
        <v>99.999999880000004</v>
      </c>
      <c r="I46"/>
    </row>
    <row r="47" spans="2:9" x14ac:dyDescent="0.3">
      <c r="C47" s="112" t="s">
        <v>2057</v>
      </c>
      <c r="D47" s="112" t="s">
        <v>573</v>
      </c>
      <c r="E47" s="112" t="s">
        <v>50</v>
      </c>
      <c r="F47" s="112" t="s">
        <v>51</v>
      </c>
      <c r="G47" s="112" t="s">
        <v>2124</v>
      </c>
      <c r="H47" s="5">
        <v>99.999999869999996</v>
      </c>
      <c r="I47"/>
    </row>
    <row r="48" spans="2:9" x14ac:dyDescent="0.3">
      <c r="B48" s="22" t="s">
        <v>2125</v>
      </c>
      <c r="C48" s="22"/>
      <c r="D48" s="22"/>
      <c r="E48" s="22"/>
      <c r="F48" s="22"/>
      <c r="G48" s="22"/>
      <c r="H48" s="27">
        <v>5260.4833330833317</v>
      </c>
      <c r="I48"/>
    </row>
    <row r="49" spans="2:9" x14ac:dyDescent="0.3">
      <c r="B49" s="112">
        <v>80</v>
      </c>
      <c r="C49" s="112" t="s">
        <v>238</v>
      </c>
      <c r="D49" s="112" t="s">
        <v>1367</v>
      </c>
      <c r="E49" s="112" t="s">
        <v>53</v>
      </c>
      <c r="F49" s="112" t="s">
        <v>51</v>
      </c>
      <c r="G49" s="112" t="s">
        <v>2126</v>
      </c>
      <c r="H49" s="5">
        <v>280</v>
      </c>
      <c r="I49"/>
    </row>
    <row r="50" spans="2:9" x14ac:dyDescent="0.3">
      <c r="C50" s="112" t="s">
        <v>2064</v>
      </c>
      <c r="D50" s="112" t="s">
        <v>336</v>
      </c>
      <c r="E50" s="112" t="s">
        <v>53</v>
      </c>
      <c r="F50" s="112" t="s">
        <v>51</v>
      </c>
      <c r="G50" s="112" t="s">
        <v>2127</v>
      </c>
      <c r="H50" s="5">
        <v>272.56666666666666</v>
      </c>
      <c r="I50"/>
    </row>
    <row r="51" spans="2:9" x14ac:dyDescent="0.3">
      <c r="C51" s="112" t="s">
        <v>819</v>
      </c>
      <c r="D51" s="112" t="s">
        <v>1392</v>
      </c>
      <c r="E51" s="112" t="s">
        <v>53</v>
      </c>
      <c r="F51" s="112" t="s">
        <v>51</v>
      </c>
      <c r="G51" s="112" t="s">
        <v>2128</v>
      </c>
      <c r="H51" s="5">
        <v>261.51666666666665</v>
      </c>
      <c r="I51"/>
    </row>
    <row r="52" spans="2:9" x14ac:dyDescent="0.3">
      <c r="C52" s="112" t="s">
        <v>2066</v>
      </c>
      <c r="D52" s="112" t="s">
        <v>1403</v>
      </c>
      <c r="E52" s="112" t="s">
        <v>53</v>
      </c>
      <c r="F52" s="112" t="s">
        <v>51</v>
      </c>
      <c r="G52" s="112" t="s">
        <v>2129</v>
      </c>
      <c r="H52" s="5">
        <v>256.3</v>
      </c>
      <c r="I52"/>
    </row>
    <row r="53" spans="2:9" x14ac:dyDescent="0.3">
      <c r="C53" s="112" t="s">
        <v>2062</v>
      </c>
      <c r="D53" s="112" t="s">
        <v>1487</v>
      </c>
      <c r="E53" s="112" t="s">
        <v>53</v>
      </c>
      <c r="F53" s="112" t="s">
        <v>52</v>
      </c>
      <c r="G53" s="112" t="s">
        <v>2130</v>
      </c>
      <c r="H53" s="5">
        <v>251.18333333333334</v>
      </c>
      <c r="I53"/>
    </row>
    <row r="54" spans="2:9" x14ac:dyDescent="0.3">
      <c r="C54" s="112" t="s">
        <v>162</v>
      </c>
      <c r="D54" s="112" t="s">
        <v>1497</v>
      </c>
      <c r="E54" s="112" t="s">
        <v>53</v>
      </c>
      <c r="F54" s="112" t="s">
        <v>52</v>
      </c>
      <c r="G54" s="112" t="s">
        <v>2131</v>
      </c>
      <c r="H54" s="5">
        <v>246.13333333333333</v>
      </c>
      <c r="I54"/>
    </row>
    <row r="55" spans="2:9" x14ac:dyDescent="0.3">
      <c r="C55" s="112" t="s">
        <v>2067</v>
      </c>
      <c r="D55" s="112" t="s">
        <v>1414</v>
      </c>
      <c r="E55" s="112" t="s">
        <v>53</v>
      </c>
      <c r="F55" s="112" t="s">
        <v>51</v>
      </c>
      <c r="G55" s="112" t="s">
        <v>2132</v>
      </c>
      <c r="H55" s="5">
        <v>232.86666666666667</v>
      </c>
      <c r="I55"/>
    </row>
    <row r="56" spans="2:9" x14ac:dyDescent="0.3">
      <c r="C56" s="112" t="s">
        <v>929</v>
      </c>
      <c r="D56" s="112" t="s">
        <v>310</v>
      </c>
      <c r="E56" s="112" t="s">
        <v>53</v>
      </c>
      <c r="F56" s="112" t="s">
        <v>52</v>
      </c>
      <c r="G56" s="112" t="s">
        <v>2133</v>
      </c>
      <c r="H56" s="5">
        <v>194.46666666666667</v>
      </c>
      <c r="I56"/>
    </row>
    <row r="57" spans="2:9" x14ac:dyDescent="0.3">
      <c r="C57" s="112" t="s">
        <v>2050</v>
      </c>
      <c r="D57" s="112" t="s">
        <v>1427</v>
      </c>
      <c r="E57" s="112" t="s">
        <v>53</v>
      </c>
      <c r="F57" s="112" t="s">
        <v>51</v>
      </c>
      <c r="G57" s="112" t="s">
        <v>2134</v>
      </c>
      <c r="H57" s="5">
        <v>187.33333333333334</v>
      </c>
      <c r="I57"/>
    </row>
    <row r="58" spans="2:9" x14ac:dyDescent="0.3">
      <c r="C58" s="112" t="s">
        <v>2051</v>
      </c>
      <c r="D58" s="112" t="s">
        <v>1441</v>
      </c>
      <c r="E58" s="112" t="s">
        <v>53</v>
      </c>
      <c r="F58" s="112" t="s">
        <v>51</v>
      </c>
      <c r="G58" s="112" t="s">
        <v>2135</v>
      </c>
      <c r="H58" s="5">
        <v>170.05</v>
      </c>
      <c r="I58"/>
    </row>
    <row r="59" spans="2:9" x14ac:dyDescent="0.3">
      <c r="C59" s="112" t="s">
        <v>2068</v>
      </c>
      <c r="D59" s="112" t="s">
        <v>348</v>
      </c>
      <c r="E59" s="112" t="s">
        <v>53</v>
      </c>
      <c r="F59" s="112" t="s">
        <v>51</v>
      </c>
      <c r="G59" s="112" t="s">
        <v>2136</v>
      </c>
      <c r="H59" s="5">
        <v>164.61666666666667</v>
      </c>
      <c r="I59"/>
    </row>
    <row r="60" spans="2:9" x14ac:dyDescent="0.3">
      <c r="B60" s="22" t="s">
        <v>83</v>
      </c>
      <c r="C60" s="22"/>
      <c r="D60" s="22"/>
      <c r="E60" s="22"/>
      <c r="F60" s="22"/>
      <c r="G60" s="22"/>
      <c r="H60" s="27">
        <v>2517.0333333333338</v>
      </c>
      <c r="I60"/>
    </row>
    <row r="61" spans="2:9" x14ac:dyDescent="0.3">
      <c r="B61" s="112">
        <v>40</v>
      </c>
      <c r="C61" s="112" t="s">
        <v>746</v>
      </c>
      <c r="D61" s="112" t="s">
        <v>1519</v>
      </c>
      <c r="E61" s="112" t="s">
        <v>53</v>
      </c>
      <c r="F61" s="112" t="s">
        <v>51</v>
      </c>
      <c r="G61" s="112" t="s">
        <v>2137</v>
      </c>
      <c r="H61" s="5">
        <v>240</v>
      </c>
      <c r="I61"/>
    </row>
    <row r="62" spans="2:9" x14ac:dyDescent="0.3">
      <c r="C62" s="112" t="s">
        <v>542</v>
      </c>
      <c r="D62" s="112" t="s">
        <v>187</v>
      </c>
      <c r="E62" s="112" t="s">
        <v>53</v>
      </c>
      <c r="F62" s="112" t="s">
        <v>51</v>
      </c>
      <c r="G62" s="112" t="s">
        <v>2138</v>
      </c>
      <c r="H62" s="5">
        <v>234.23333333333332</v>
      </c>
      <c r="I62"/>
    </row>
    <row r="63" spans="2:9" x14ac:dyDescent="0.3">
      <c r="C63" s="112" t="s">
        <v>538</v>
      </c>
      <c r="D63" s="112" t="s">
        <v>1529</v>
      </c>
      <c r="E63" s="112" t="s">
        <v>53</v>
      </c>
      <c r="F63" s="112" t="s">
        <v>51</v>
      </c>
      <c r="G63" s="112" t="s">
        <v>2139</v>
      </c>
      <c r="H63" s="5">
        <v>228.9</v>
      </c>
      <c r="I63"/>
    </row>
    <row r="64" spans="2:9" x14ac:dyDescent="0.3">
      <c r="C64" s="112" t="s">
        <v>2072</v>
      </c>
      <c r="D64" s="112" t="s">
        <v>1539</v>
      </c>
      <c r="E64" s="112" t="s">
        <v>53</v>
      </c>
      <c r="F64" s="112" t="s">
        <v>51</v>
      </c>
      <c r="G64" s="112" t="s">
        <v>2140</v>
      </c>
      <c r="H64" s="5">
        <v>223.55</v>
      </c>
      <c r="I64"/>
    </row>
    <row r="65" spans="1:9" x14ac:dyDescent="0.3">
      <c r="C65" s="112" t="s">
        <v>410</v>
      </c>
      <c r="D65" s="112" t="s">
        <v>1545</v>
      </c>
      <c r="E65" s="112" t="s">
        <v>53</v>
      </c>
      <c r="F65" s="112" t="s">
        <v>51</v>
      </c>
      <c r="G65" s="112" t="s">
        <v>2141</v>
      </c>
      <c r="H65" s="5">
        <v>218.25</v>
      </c>
      <c r="I65"/>
    </row>
    <row r="66" spans="1:9" x14ac:dyDescent="0.3">
      <c r="C66" s="112" t="s">
        <v>931</v>
      </c>
      <c r="D66" s="112" t="s">
        <v>737</v>
      </c>
      <c r="E66" s="112" t="s">
        <v>53</v>
      </c>
      <c r="F66" s="112" t="s">
        <v>52</v>
      </c>
      <c r="G66" s="112" t="s">
        <v>2142</v>
      </c>
      <c r="H66" s="5">
        <v>211.63333333333333</v>
      </c>
      <c r="I66"/>
    </row>
    <row r="67" spans="1:9" x14ac:dyDescent="0.3">
      <c r="C67" s="112" t="s">
        <v>2073</v>
      </c>
      <c r="D67" s="112" t="s">
        <v>1553</v>
      </c>
      <c r="E67" s="112" t="s">
        <v>53</v>
      </c>
      <c r="F67" s="112" t="s">
        <v>51</v>
      </c>
      <c r="G67" s="112" t="s">
        <v>2143</v>
      </c>
      <c r="H67" s="5">
        <v>206.46666666666667</v>
      </c>
      <c r="I67"/>
    </row>
    <row r="68" spans="1:9" x14ac:dyDescent="0.3">
      <c r="C68" s="112" t="s">
        <v>2199</v>
      </c>
      <c r="D68" s="112" t="s">
        <v>1604</v>
      </c>
      <c r="E68" s="112" t="s">
        <v>53</v>
      </c>
      <c r="F68" s="112" t="s">
        <v>52</v>
      </c>
      <c r="G68" s="112" t="s">
        <v>2144</v>
      </c>
      <c r="H68" s="5">
        <v>198.48333333333332</v>
      </c>
      <c r="I68"/>
    </row>
    <row r="69" spans="1:9" x14ac:dyDescent="0.3">
      <c r="C69" s="112" t="s">
        <v>930</v>
      </c>
      <c r="D69" s="112" t="s">
        <v>924</v>
      </c>
      <c r="E69" s="112" t="s">
        <v>53</v>
      </c>
      <c r="F69" s="112" t="s">
        <v>52</v>
      </c>
      <c r="G69" s="112" t="s">
        <v>2145</v>
      </c>
      <c r="H69" s="5">
        <v>192.81666666666666</v>
      </c>
      <c r="I69"/>
    </row>
    <row r="70" spans="1:9" x14ac:dyDescent="0.3">
      <c r="C70" s="112" t="s">
        <v>539</v>
      </c>
      <c r="D70" s="112" t="s">
        <v>1561</v>
      </c>
      <c r="E70" s="112" t="s">
        <v>53</v>
      </c>
      <c r="F70" s="112" t="s">
        <v>51</v>
      </c>
      <c r="G70" s="112" t="s">
        <v>2146</v>
      </c>
      <c r="H70" s="5">
        <v>187.66666666666666</v>
      </c>
      <c r="I70"/>
    </row>
    <row r="71" spans="1:9" x14ac:dyDescent="0.3">
      <c r="C71" s="112" t="s">
        <v>536</v>
      </c>
      <c r="D71" s="112" t="s">
        <v>683</v>
      </c>
      <c r="E71" s="112" t="s">
        <v>53</v>
      </c>
      <c r="F71" s="112" t="s">
        <v>51</v>
      </c>
      <c r="G71" s="112" t="s">
        <v>2147</v>
      </c>
      <c r="H71" s="5">
        <v>172.18333333333334</v>
      </c>
      <c r="I71"/>
    </row>
    <row r="72" spans="1:9" x14ac:dyDescent="0.3">
      <c r="C72" s="112" t="s">
        <v>168</v>
      </c>
      <c r="D72" s="112" t="s">
        <v>1572</v>
      </c>
      <c r="E72" s="112" t="s">
        <v>53</v>
      </c>
      <c r="F72" s="112" t="s">
        <v>51</v>
      </c>
      <c r="G72" s="112" t="s">
        <v>2148</v>
      </c>
      <c r="H72" s="5">
        <v>166.83333333333334</v>
      </c>
      <c r="I72"/>
    </row>
    <row r="73" spans="1:9" x14ac:dyDescent="0.3">
      <c r="B73" s="22" t="s">
        <v>82</v>
      </c>
      <c r="C73" s="22"/>
      <c r="D73" s="22"/>
      <c r="E73" s="22"/>
      <c r="F73" s="22"/>
      <c r="G73" s="22"/>
      <c r="H73" s="27">
        <v>2481.0166666666664</v>
      </c>
      <c r="I73"/>
    </row>
    <row r="74" spans="1:9" x14ac:dyDescent="0.3">
      <c r="A74" s="112" t="s">
        <v>2149</v>
      </c>
      <c r="B74" s="112"/>
      <c r="C74" s="112"/>
      <c r="D74" s="112"/>
      <c r="E74" s="112"/>
      <c r="F74" s="112"/>
      <c r="G74" s="112"/>
      <c r="H74" s="5">
        <v>13856.566666416666</v>
      </c>
      <c r="I74"/>
    </row>
    <row r="75" spans="1:9" x14ac:dyDescent="0.3">
      <c r="A75" s="112" t="s">
        <v>984</v>
      </c>
      <c r="B75" s="112">
        <v>120</v>
      </c>
      <c r="C75" s="112" t="s">
        <v>227</v>
      </c>
      <c r="D75" s="112" t="s">
        <v>755</v>
      </c>
      <c r="E75" s="112" t="s">
        <v>50</v>
      </c>
      <c r="F75" s="112" t="s">
        <v>51</v>
      </c>
      <c r="G75" s="112" t="s">
        <v>2150</v>
      </c>
      <c r="H75" s="5">
        <v>320</v>
      </c>
      <c r="I75"/>
    </row>
    <row r="76" spans="1:9" x14ac:dyDescent="0.3">
      <c r="C76" s="112" t="s">
        <v>820</v>
      </c>
      <c r="D76" s="112" t="s">
        <v>882</v>
      </c>
      <c r="E76" s="112" t="s">
        <v>50</v>
      </c>
      <c r="F76" s="112" t="s">
        <v>51</v>
      </c>
      <c r="G76" s="112" t="s">
        <v>2151</v>
      </c>
      <c r="H76" s="5">
        <v>303.88333333333333</v>
      </c>
      <c r="I76"/>
    </row>
    <row r="77" spans="1:9" x14ac:dyDescent="0.3">
      <c r="C77" s="112" t="s">
        <v>629</v>
      </c>
      <c r="D77" s="112" t="s">
        <v>224</v>
      </c>
      <c r="E77" s="112" t="s">
        <v>50</v>
      </c>
      <c r="F77" s="112" t="s">
        <v>52</v>
      </c>
      <c r="G77" s="112" t="s">
        <v>2152</v>
      </c>
      <c r="H77" s="5">
        <v>271.11666666666667</v>
      </c>
      <c r="I77"/>
    </row>
    <row r="78" spans="1:9" x14ac:dyDescent="0.3">
      <c r="C78" s="112" t="s">
        <v>2045</v>
      </c>
      <c r="D78" s="112" t="s">
        <v>441</v>
      </c>
      <c r="E78" s="112" t="s">
        <v>50</v>
      </c>
      <c r="F78" s="112" t="s">
        <v>52</v>
      </c>
      <c r="G78" s="112" t="s">
        <v>2153</v>
      </c>
      <c r="H78" s="5">
        <v>264.88333333333333</v>
      </c>
      <c r="I78"/>
    </row>
    <row r="79" spans="1:9" x14ac:dyDescent="0.3">
      <c r="C79" s="112" t="s">
        <v>164</v>
      </c>
      <c r="D79" s="112" t="s">
        <v>883</v>
      </c>
      <c r="E79" s="112" t="s">
        <v>50</v>
      </c>
      <c r="F79" s="112" t="s">
        <v>52</v>
      </c>
      <c r="G79" s="112" t="s">
        <v>2154</v>
      </c>
      <c r="H79" s="5">
        <v>250.86666666666667</v>
      </c>
      <c r="I79"/>
    </row>
    <row r="80" spans="1:9" x14ac:dyDescent="0.3">
      <c r="B80" s="22" t="s">
        <v>229</v>
      </c>
      <c r="C80" s="22"/>
      <c r="D80" s="22"/>
      <c r="E80" s="22"/>
      <c r="F80" s="22"/>
      <c r="G80" s="22"/>
      <c r="H80" s="27">
        <v>1410.75</v>
      </c>
      <c r="I80"/>
    </row>
    <row r="81" spans="2:9" x14ac:dyDescent="0.3">
      <c r="B81" s="112">
        <v>100</v>
      </c>
      <c r="C81" s="112" t="s">
        <v>2050</v>
      </c>
      <c r="D81" s="112" t="s">
        <v>1678</v>
      </c>
      <c r="E81" s="112" t="s">
        <v>50</v>
      </c>
      <c r="F81" s="112" t="s">
        <v>51</v>
      </c>
      <c r="G81" s="112" t="s">
        <v>2155</v>
      </c>
      <c r="H81" s="5">
        <v>300</v>
      </c>
      <c r="I81"/>
    </row>
    <row r="82" spans="2:9" x14ac:dyDescent="0.3">
      <c r="C82" s="112" t="s">
        <v>821</v>
      </c>
      <c r="D82" s="112" t="s">
        <v>731</v>
      </c>
      <c r="E82" s="112" t="s">
        <v>50</v>
      </c>
      <c r="F82" s="112" t="s">
        <v>51</v>
      </c>
      <c r="G82" s="112" t="s">
        <v>2156</v>
      </c>
      <c r="H82" s="5">
        <v>280.66666666666669</v>
      </c>
      <c r="I82"/>
    </row>
    <row r="83" spans="2:9" x14ac:dyDescent="0.3">
      <c r="C83" s="112" t="s">
        <v>630</v>
      </c>
      <c r="D83" s="112" t="s">
        <v>1298</v>
      </c>
      <c r="E83" s="112" t="s">
        <v>50</v>
      </c>
      <c r="F83" s="112" t="s">
        <v>52</v>
      </c>
      <c r="G83" s="112" t="s">
        <v>2157</v>
      </c>
      <c r="H83" s="5">
        <v>273.25</v>
      </c>
      <c r="I83"/>
    </row>
    <row r="84" spans="2:9" x14ac:dyDescent="0.3">
      <c r="C84" s="112" t="s">
        <v>154</v>
      </c>
      <c r="D84" s="112" t="s">
        <v>1689</v>
      </c>
      <c r="E84" s="112" t="s">
        <v>50</v>
      </c>
      <c r="F84" s="112" t="s">
        <v>51</v>
      </c>
      <c r="G84" s="112" t="s">
        <v>2158</v>
      </c>
      <c r="H84" s="5">
        <v>267.14999999999998</v>
      </c>
      <c r="I84"/>
    </row>
    <row r="85" spans="2:9" x14ac:dyDescent="0.3">
      <c r="C85" s="112" t="s">
        <v>2051</v>
      </c>
      <c r="D85" s="112" t="s">
        <v>1697</v>
      </c>
      <c r="E85" s="112" t="s">
        <v>50</v>
      </c>
      <c r="F85" s="112" t="s">
        <v>51</v>
      </c>
      <c r="G85" s="112" t="s">
        <v>2159</v>
      </c>
      <c r="H85" s="5">
        <v>262.06666666666666</v>
      </c>
      <c r="I85"/>
    </row>
    <row r="86" spans="2:9" x14ac:dyDescent="0.3">
      <c r="C86" s="112" t="s">
        <v>869</v>
      </c>
      <c r="D86" s="112" t="s">
        <v>970</v>
      </c>
      <c r="E86" s="112" t="s">
        <v>50</v>
      </c>
      <c r="F86" s="112" t="s">
        <v>51</v>
      </c>
      <c r="G86" s="112" t="s">
        <v>2160</v>
      </c>
      <c r="H86" s="5">
        <v>256.88333333333333</v>
      </c>
      <c r="I86"/>
    </row>
    <row r="87" spans="2:9" x14ac:dyDescent="0.3">
      <c r="C87" s="112" t="s">
        <v>2053</v>
      </c>
      <c r="D87" s="112" t="s">
        <v>1403</v>
      </c>
      <c r="E87" s="112" t="s">
        <v>50</v>
      </c>
      <c r="F87" s="112" t="s">
        <v>51</v>
      </c>
      <c r="G87" s="112" t="s">
        <v>2161</v>
      </c>
      <c r="H87" s="5">
        <v>250.86666666666667</v>
      </c>
      <c r="I87"/>
    </row>
    <row r="88" spans="2:9" x14ac:dyDescent="0.3">
      <c r="C88" s="112" t="s">
        <v>625</v>
      </c>
      <c r="D88" s="112" t="s">
        <v>1790</v>
      </c>
      <c r="E88" s="112" t="s">
        <v>50</v>
      </c>
      <c r="F88" s="112" t="s">
        <v>52</v>
      </c>
      <c r="G88" s="112" t="s">
        <v>2162</v>
      </c>
      <c r="H88" s="5">
        <v>226.86666666666667</v>
      </c>
      <c r="I88"/>
    </row>
    <row r="89" spans="2:9" x14ac:dyDescent="0.3">
      <c r="C89" s="112" t="s">
        <v>928</v>
      </c>
      <c r="D89" s="112" t="s">
        <v>454</v>
      </c>
      <c r="E89" s="112" t="s">
        <v>50</v>
      </c>
      <c r="F89" s="112" t="s">
        <v>52</v>
      </c>
      <c r="G89" s="112" t="s">
        <v>2163</v>
      </c>
      <c r="H89" s="5">
        <v>221.66666666666666</v>
      </c>
      <c r="I89"/>
    </row>
    <row r="90" spans="2:9" x14ac:dyDescent="0.3">
      <c r="C90" s="112" t="s">
        <v>628</v>
      </c>
      <c r="D90" s="112" t="s">
        <v>1474</v>
      </c>
      <c r="E90" s="112" t="s">
        <v>50</v>
      </c>
      <c r="F90" s="112" t="s">
        <v>51</v>
      </c>
      <c r="G90" s="112" t="s">
        <v>2164</v>
      </c>
      <c r="H90" s="5">
        <v>215.41666666666666</v>
      </c>
      <c r="I90"/>
    </row>
    <row r="91" spans="2:9" x14ac:dyDescent="0.3">
      <c r="C91" s="112" t="s">
        <v>2048</v>
      </c>
      <c r="D91" s="112" t="s">
        <v>1720</v>
      </c>
      <c r="E91" s="112" t="s">
        <v>50</v>
      </c>
      <c r="F91" s="112" t="s">
        <v>51</v>
      </c>
      <c r="G91" s="112" t="s">
        <v>2165</v>
      </c>
      <c r="H91" s="5">
        <v>189.5</v>
      </c>
      <c r="I91"/>
    </row>
    <row r="92" spans="2:9" x14ac:dyDescent="0.3">
      <c r="C92" s="112" t="s">
        <v>69</v>
      </c>
      <c r="D92" s="112" t="s">
        <v>1727</v>
      </c>
      <c r="E92" s="112" t="s">
        <v>50</v>
      </c>
      <c r="F92" s="112" t="s">
        <v>51</v>
      </c>
      <c r="G92" s="112" t="s">
        <v>2166</v>
      </c>
      <c r="H92" s="5">
        <v>184.35</v>
      </c>
      <c r="I92"/>
    </row>
    <row r="93" spans="2:9" x14ac:dyDescent="0.3">
      <c r="C93" s="112" t="s">
        <v>926</v>
      </c>
      <c r="D93" s="112" t="s">
        <v>1732</v>
      </c>
      <c r="E93" s="112" t="s">
        <v>50</v>
      </c>
      <c r="F93" s="112" t="s">
        <v>51</v>
      </c>
      <c r="G93" s="112" t="s">
        <v>2167</v>
      </c>
      <c r="H93" s="5">
        <v>178.7</v>
      </c>
      <c r="I93"/>
    </row>
    <row r="94" spans="2:9" x14ac:dyDescent="0.3">
      <c r="C94" s="112" t="s">
        <v>2049</v>
      </c>
      <c r="D94" s="112" t="s">
        <v>1736</v>
      </c>
      <c r="E94" s="112" t="s">
        <v>50</v>
      </c>
      <c r="F94" s="112" t="s">
        <v>51</v>
      </c>
      <c r="G94" s="112" t="s">
        <v>2168</v>
      </c>
      <c r="H94" s="5">
        <v>172.96666666666667</v>
      </c>
      <c r="I94"/>
    </row>
    <row r="95" spans="2:9" x14ac:dyDescent="0.3">
      <c r="C95" s="112" t="s">
        <v>2055</v>
      </c>
      <c r="D95" s="112" t="s">
        <v>1742</v>
      </c>
      <c r="E95" s="112" t="s">
        <v>50</v>
      </c>
      <c r="F95" s="112" t="s">
        <v>51</v>
      </c>
      <c r="G95" s="112" t="s">
        <v>2169</v>
      </c>
      <c r="H95" s="5">
        <v>166.75</v>
      </c>
      <c r="I95"/>
    </row>
    <row r="96" spans="2:9" x14ac:dyDescent="0.3">
      <c r="C96" s="112" t="s">
        <v>2056</v>
      </c>
      <c r="D96" s="112" t="s">
        <v>1752</v>
      </c>
      <c r="E96" s="112" t="s">
        <v>50</v>
      </c>
      <c r="F96" s="112" t="s">
        <v>51</v>
      </c>
      <c r="G96" s="112" t="s">
        <v>2170</v>
      </c>
      <c r="H96" s="5">
        <v>153.55000000000001</v>
      </c>
      <c r="I96"/>
    </row>
    <row r="97" spans="2:9" x14ac:dyDescent="0.3">
      <c r="C97" s="112" t="s">
        <v>71</v>
      </c>
      <c r="D97" s="112" t="s">
        <v>263</v>
      </c>
      <c r="E97" s="112" t="s">
        <v>50</v>
      </c>
      <c r="F97" s="112" t="s">
        <v>51</v>
      </c>
      <c r="G97" s="112" t="s">
        <v>2171</v>
      </c>
      <c r="H97" s="5">
        <v>148.51666666666665</v>
      </c>
      <c r="I97"/>
    </row>
    <row r="98" spans="2:9" x14ac:dyDescent="0.3">
      <c r="B98" s="22" t="s">
        <v>2125</v>
      </c>
      <c r="C98" s="22"/>
      <c r="D98" s="22"/>
      <c r="E98" s="22"/>
      <c r="F98" s="22"/>
      <c r="G98" s="22"/>
      <c r="H98" s="27">
        <v>3749.1666666666665</v>
      </c>
      <c r="I98"/>
    </row>
    <row r="99" spans="2:9" x14ac:dyDescent="0.3">
      <c r="B99" s="112">
        <v>80</v>
      </c>
      <c r="C99" s="112" t="s">
        <v>626</v>
      </c>
      <c r="D99" s="112" t="s">
        <v>1810</v>
      </c>
      <c r="E99" s="112" t="s">
        <v>53</v>
      </c>
      <c r="F99" s="112" t="s">
        <v>51</v>
      </c>
      <c r="G99" s="112" t="s">
        <v>2172</v>
      </c>
      <c r="H99" s="5">
        <v>280</v>
      </c>
      <c r="I99"/>
    </row>
    <row r="100" spans="2:9" x14ac:dyDescent="0.3">
      <c r="C100" s="112" t="s">
        <v>161</v>
      </c>
      <c r="D100" s="112" t="s">
        <v>890</v>
      </c>
      <c r="E100" s="112" t="s">
        <v>53</v>
      </c>
      <c r="F100" s="112" t="s">
        <v>51</v>
      </c>
      <c r="G100" s="112" t="s">
        <v>2173</v>
      </c>
      <c r="H100" s="5">
        <v>263.33333333333331</v>
      </c>
      <c r="I100"/>
    </row>
    <row r="101" spans="2:9" x14ac:dyDescent="0.3">
      <c r="C101" s="112" t="s">
        <v>2065</v>
      </c>
      <c r="D101" s="112" t="s">
        <v>1832</v>
      </c>
      <c r="E101" s="112" t="s">
        <v>53</v>
      </c>
      <c r="F101" s="112" t="s">
        <v>51</v>
      </c>
      <c r="G101" s="112" t="s">
        <v>2174</v>
      </c>
      <c r="H101" s="5">
        <v>258.28333333333336</v>
      </c>
      <c r="I101"/>
    </row>
    <row r="102" spans="2:9" x14ac:dyDescent="0.3">
      <c r="C102" s="112" t="s">
        <v>929</v>
      </c>
      <c r="D102" s="112" t="s">
        <v>556</v>
      </c>
      <c r="E102" s="112" t="s">
        <v>53</v>
      </c>
      <c r="F102" s="112" t="s">
        <v>52</v>
      </c>
      <c r="G102" s="112" t="s">
        <v>2175</v>
      </c>
      <c r="H102" s="5">
        <v>251.75</v>
      </c>
      <c r="I102"/>
    </row>
    <row r="103" spans="2:9" x14ac:dyDescent="0.3">
      <c r="C103" s="112" t="s">
        <v>745</v>
      </c>
      <c r="D103" s="112" t="s">
        <v>1849</v>
      </c>
      <c r="E103" s="112" t="s">
        <v>53</v>
      </c>
      <c r="F103" s="112" t="s">
        <v>51</v>
      </c>
      <c r="G103" s="112" t="s">
        <v>2176</v>
      </c>
      <c r="H103" s="5">
        <v>224.36666666666667</v>
      </c>
      <c r="I103"/>
    </row>
    <row r="104" spans="2:9" x14ac:dyDescent="0.3">
      <c r="C104" s="112" t="s">
        <v>2069</v>
      </c>
      <c r="D104" s="112" t="s">
        <v>1862</v>
      </c>
      <c r="E104" s="112" t="s">
        <v>53</v>
      </c>
      <c r="F104" s="112" t="s">
        <v>52</v>
      </c>
      <c r="G104" s="112" t="s">
        <v>2177</v>
      </c>
      <c r="H104" s="5">
        <v>217.05</v>
      </c>
      <c r="I104"/>
    </row>
    <row r="105" spans="2:9" x14ac:dyDescent="0.3">
      <c r="B105" s="22" t="s">
        <v>83</v>
      </c>
      <c r="C105" s="22"/>
      <c r="D105" s="22"/>
      <c r="E105" s="22"/>
      <c r="F105" s="22"/>
      <c r="G105" s="22"/>
      <c r="H105" s="27">
        <v>1494.7833333333333</v>
      </c>
      <c r="I105"/>
    </row>
    <row r="106" spans="2:9" x14ac:dyDescent="0.3">
      <c r="B106" s="112">
        <v>40</v>
      </c>
      <c r="C106" s="112" t="s">
        <v>978</v>
      </c>
      <c r="D106" s="112" t="s">
        <v>147</v>
      </c>
      <c r="E106" s="112" t="s">
        <v>53</v>
      </c>
      <c r="F106" s="112" t="s">
        <v>51</v>
      </c>
      <c r="G106" s="112" t="s">
        <v>2178</v>
      </c>
      <c r="H106" s="5">
        <v>240</v>
      </c>
      <c r="I106"/>
    </row>
    <row r="107" spans="2:9" x14ac:dyDescent="0.3">
      <c r="C107" s="112" t="s">
        <v>2070</v>
      </c>
      <c r="D107" s="112" t="s">
        <v>1897</v>
      </c>
      <c r="E107" s="112" t="s">
        <v>53</v>
      </c>
      <c r="F107" s="112" t="s">
        <v>51</v>
      </c>
      <c r="G107" s="112" t="s">
        <v>2179</v>
      </c>
      <c r="H107" s="5">
        <v>234.78333333333333</v>
      </c>
      <c r="I107"/>
    </row>
    <row r="108" spans="2:9" x14ac:dyDescent="0.3">
      <c r="C108" s="112" t="s">
        <v>2071</v>
      </c>
      <c r="D108" s="112" t="s">
        <v>1905</v>
      </c>
      <c r="E108" s="112" t="s">
        <v>53</v>
      </c>
      <c r="F108" s="112" t="s">
        <v>51</v>
      </c>
      <c r="G108" s="112" t="s">
        <v>2180</v>
      </c>
      <c r="H108" s="5">
        <v>226.5</v>
      </c>
      <c r="I108"/>
    </row>
    <row r="109" spans="2:9" x14ac:dyDescent="0.3">
      <c r="C109" s="112" t="s">
        <v>623</v>
      </c>
      <c r="D109" s="112" t="s">
        <v>1913</v>
      </c>
      <c r="E109" s="112" t="s">
        <v>53</v>
      </c>
      <c r="F109" s="112" t="s">
        <v>51</v>
      </c>
      <c r="G109" s="112" t="s">
        <v>2181</v>
      </c>
      <c r="H109" s="5">
        <v>205.86666666666667</v>
      </c>
      <c r="I109"/>
    </row>
    <row r="110" spans="2:9" x14ac:dyDescent="0.3">
      <c r="C110" s="112" t="s">
        <v>538</v>
      </c>
      <c r="D110" s="112" t="s">
        <v>1920</v>
      </c>
      <c r="E110" s="112" t="s">
        <v>53</v>
      </c>
      <c r="F110" s="112" t="s">
        <v>51</v>
      </c>
      <c r="G110" s="112" t="s">
        <v>2182</v>
      </c>
      <c r="H110" s="5">
        <v>198.66666666666666</v>
      </c>
      <c r="I110"/>
    </row>
    <row r="111" spans="2:9" x14ac:dyDescent="0.3">
      <c r="C111" s="112" t="s">
        <v>980</v>
      </c>
      <c r="D111" s="112" t="s">
        <v>974</v>
      </c>
      <c r="E111" s="112" t="s">
        <v>53</v>
      </c>
      <c r="F111" s="112" t="s">
        <v>52</v>
      </c>
      <c r="G111" s="112" t="s">
        <v>2183</v>
      </c>
      <c r="H111" s="5">
        <v>188.28333333333333</v>
      </c>
      <c r="I111"/>
    </row>
    <row r="112" spans="2:9" x14ac:dyDescent="0.3">
      <c r="C112" s="112" t="s">
        <v>745</v>
      </c>
      <c r="D112" s="112" t="s">
        <v>1927</v>
      </c>
      <c r="E112" s="112" t="s">
        <v>53</v>
      </c>
      <c r="F112" s="112" t="s">
        <v>51</v>
      </c>
      <c r="G112" s="112" t="s">
        <v>2184</v>
      </c>
      <c r="H112" s="5">
        <v>180</v>
      </c>
      <c r="I112"/>
    </row>
    <row r="113" spans="2:9" x14ac:dyDescent="0.3">
      <c r="C113" s="112" t="s">
        <v>2078</v>
      </c>
      <c r="D113" s="112" t="s">
        <v>867</v>
      </c>
      <c r="E113" s="112" t="s">
        <v>53</v>
      </c>
      <c r="F113" s="112" t="s">
        <v>52</v>
      </c>
      <c r="G113" s="112" t="s">
        <v>2185</v>
      </c>
      <c r="H113" s="5">
        <v>174.23333333333335</v>
      </c>
      <c r="I113"/>
    </row>
    <row r="114" spans="2:9" x14ac:dyDescent="0.3">
      <c r="C114" s="112" t="s">
        <v>931</v>
      </c>
      <c r="D114" s="112" t="s">
        <v>737</v>
      </c>
      <c r="E114" s="112" t="s">
        <v>53</v>
      </c>
      <c r="F114" s="112" t="s">
        <v>52</v>
      </c>
      <c r="G114" s="112" t="s">
        <v>2081</v>
      </c>
      <c r="H114" s="5">
        <v>161.91666666666666</v>
      </c>
      <c r="I114"/>
    </row>
    <row r="115" spans="2:9" x14ac:dyDescent="0.3">
      <c r="C115" s="112" t="s">
        <v>2199</v>
      </c>
      <c r="D115" s="112" t="s">
        <v>1604</v>
      </c>
      <c r="E115" s="112" t="s">
        <v>53</v>
      </c>
      <c r="F115" s="112" t="s">
        <v>52</v>
      </c>
      <c r="G115" s="112" t="s">
        <v>2082</v>
      </c>
      <c r="H115" s="5">
        <v>155.83333333333334</v>
      </c>
      <c r="I115"/>
    </row>
    <row r="116" spans="2:9" x14ac:dyDescent="0.3">
      <c r="C116" s="112" t="s">
        <v>2074</v>
      </c>
      <c r="D116" s="112" t="s">
        <v>2041</v>
      </c>
      <c r="E116" s="112" t="s">
        <v>53</v>
      </c>
      <c r="F116" s="112" t="s">
        <v>51</v>
      </c>
      <c r="G116" s="112" t="s">
        <v>2186</v>
      </c>
      <c r="H116" s="5">
        <v>147.30000000000001</v>
      </c>
      <c r="I116"/>
    </row>
    <row r="117" spans="2:9" x14ac:dyDescent="0.3">
      <c r="C117" s="112" t="s">
        <v>536</v>
      </c>
      <c r="D117" s="112" t="s">
        <v>683</v>
      </c>
      <c r="E117" s="112" t="s">
        <v>53</v>
      </c>
      <c r="F117" s="112" t="s">
        <v>51</v>
      </c>
      <c r="G117" s="112" t="s">
        <v>2187</v>
      </c>
      <c r="H117" s="5">
        <v>142.28333333333333</v>
      </c>
      <c r="I117"/>
    </row>
    <row r="118" spans="2:9" x14ac:dyDescent="0.3">
      <c r="C118" s="112" t="s">
        <v>927</v>
      </c>
      <c r="D118" s="112" t="s">
        <v>2013</v>
      </c>
      <c r="E118" s="112" t="s">
        <v>53</v>
      </c>
      <c r="F118" s="112" t="s">
        <v>52</v>
      </c>
      <c r="G118" s="112" t="s">
        <v>2188</v>
      </c>
      <c r="H118" s="5">
        <v>135.88333333333333</v>
      </c>
      <c r="I118"/>
    </row>
    <row r="119" spans="2:9" x14ac:dyDescent="0.3">
      <c r="C119" s="112" t="s">
        <v>2079</v>
      </c>
      <c r="D119" s="112" t="s">
        <v>2021</v>
      </c>
      <c r="E119" s="112" t="s">
        <v>53</v>
      </c>
      <c r="F119" s="112" t="s">
        <v>52</v>
      </c>
      <c r="G119" s="112" t="s">
        <v>2189</v>
      </c>
      <c r="H119" s="5">
        <v>130.86666666666667</v>
      </c>
      <c r="I119"/>
    </row>
    <row r="120" spans="2:9" x14ac:dyDescent="0.3">
      <c r="C120" s="112" t="s">
        <v>930</v>
      </c>
      <c r="D120" s="112" t="s">
        <v>924</v>
      </c>
      <c r="E120" s="112" t="s">
        <v>53</v>
      </c>
      <c r="F120" s="112" t="s">
        <v>52</v>
      </c>
      <c r="G120" s="112" t="s">
        <v>2083</v>
      </c>
      <c r="H120" s="5">
        <v>125.55</v>
      </c>
      <c r="I120"/>
    </row>
    <row r="121" spans="2:9" x14ac:dyDescent="0.3">
      <c r="C121" s="112" t="s">
        <v>2080</v>
      </c>
      <c r="D121" s="112" t="s">
        <v>2028</v>
      </c>
      <c r="E121" s="112" t="s">
        <v>53</v>
      </c>
      <c r="F121" s="112" t="s">
        <v>52</v>
      </c>
      <c r="G121" s="112" t="s">
        <v>2190</v>
      </c>
      <c r="H121" s="5">
        <v>120.48333333333333</v>
      </c>
      <c r="I121"/>
    </row>
    <row r="122" spans="2:9" x14ac:dyDescent="0.3">
      <c r="C122" s="112" t="s">
        <v>2075</v>
      </c>
      <c r="D122" s="112" t="s">
        <v>1935</v>
      </c>
      <c r="E122" s="112" t="s">
        <v>53</v>
      </c>
      <c r="F122" s="112" t="s">
        <v>51</v>
      </c>
      <c r="G122" s="112" t="s">
        <v>2191</v>
      </c>
      <c r="H122" s="5">
        <v>115.41666666666666</v>
      </c>
      <c r="I122"/>
    </row>
    <row r="123" spans="2:9" x14ac:dyDescent="0.3">
      <c r="C123" s="112" t="s">
        <v>168</v>
      </c>
      <c r="D123" s="112" t="s">
        <v>1572</v>
      </c>
      <c r="E123" s="112" t="s">
        <v>53</v>
      </c>
      <c r="F123" s="112" t="s">
        <v>51</v>
      </c>
      <c r="G123" s="112" t="s">
        <v>2192</v>
      </c>
      <c r="H123" s="5">
        <v>110.31666666666666</v>
      </c>
      <c r="I123"/>
    </row>
    <row r="124" spans="2:9" x14ac:dyDescent="0.3">
      <c r="C124" s="112" t="s">
        <v>2076</v>
      </c>
      <c r="D124" s="112" t="s">
        <v>1579</v>
      </c>
      <c r="E124" s="112" t="s">
        <v>53</v>
      </c>
      <c r="F124" s="112" t="s">
        <v>51</v>
      </c>
      <c r="G124" s="112" t="s">
        <v>2193</v>
      </c>
      <c r="H124" s="5">
        <v>105.26666666666667</v>
      </c>
      <c r="I124"/>
    </row>
    <row r="125" spans="2:9" x14ac:dyDescent="0.3">
      <c r="C125" s="112" t="s">
        <v>457</v>
      </c>
      <c r="D125" s="112" t="s">
        <v>1949</v>
      </c>
      <c r="E125" s="112" t="s">
        <v>53</v>
      </c>
      <c r="F125" s="112" t="s">
        <v>51</v>
      </c>
      <c r="G125" s="112" t="s">
        <v>2194</v>
      </c>
      <c r="H125" s="5">
        <v>69.516666666666666</v>
      </c>
      <c r="I125"/>
    </row>
    <row r="126" spans="2:9" x14ac:dyDescent="0.3">
      <c r="C126" s="112" t="s">
        <v>66</v>
      </c>
      <c r="D126" s="112" t="s">
        <v>1959</v>
      </c>
      <c r="E126" s="112" t="s">
        <v>53</v>
      </c>
      <c r="F126" s="112" t="s">
        <v>51</v>
      </c>
      <c r="G126" s="112" t="s">
        <v>2195</v>
      </c>
      <c r="H126" s="5">
        <v>50.083333333333329</v>
      </c>
      <c r="I126"/>
    </row>
    <row r="127" spans="2:9" x14ac:dyDescent="0.3">
      <c r="C127" s="112" t="s">
        <v>2077</v>
      </c>
      <c r="D127" s="112" t="s">
        <v>1966</v>
      </c>
      <c r="E127" s="112" t="s">
        <v>53</v>
      </c>
      <c r="F127" s="112" t="s">
        <v>51</v>
      </c>
      <c r="G127" s="112" t="s">
        <v>2196</v>
      </c>
      <c r="H127" s="5">
        <v>42.016666666666666</v>
      </c>
      <c r="I127"/>
    </row>
    <row r="128" spans="2:9" x14ac:dyDescent="0.3">
      <c r="B128" s="22" t="s">
        <v>82</v>
      </c>
      <c r="C128" s="22"/>
      <c r="D128" s="22"/>
      <c r="E128" s="22"/>
      <c r="F128" s="22"/>
      <c r="G128" s="22"/>
      <c r="H128" s="27">
        <v>3261.066666666668</v>
      </c>
      <c r="I128"/>
    </row>
    <row r="129" spans="1:9" x14ac:dyDescent="0.3">
      <c r="A129" s="112" t="s">
        <v>2197</v>
      </c>
      <c r="B129" s="112"/>
      <c r="C129" s="112"/>
      <c r="D129" s="112"/>
      <c r="E129" s="112"/>
      <c r="F129" s="112"/>
      <c r="G129" s="112"/>
      <c r="H129" s="5">
        <v>9915.7666666666646</v>
      </c>
      <c r="I129"/>
    </row>
    <row r="130" spans="1:9" x14ac:dyDescent="0.3">
      <c r="A130" s="112" t="s">
        <v>2998</v>
      </c>
      <c r="B130" s="112">
        <v>121</v>
      </c>
      <c r="C130" s="112" t="s">
        <v>161</v>
      </c>
      <c r="D130" s="112" t="s">
        <v>2201</v>
      </c>
      <c r="E130" s="112" t="s">
        <v>50</v>
      </c>
      <c r="F130" s="112" t="s">
        <v>51</v>
      </c>
      <c r="G130" s="112" t="s">
        <v>3040</v>
      </c>
      <c r="H130" s="5">
        <v>321</v>
      </c>
      <c r="I130"/>
    </row>
    <row r="131" spans="1:9" x14ac:dyDescent="0.3">
      <c r="C131" s="112" t="s">
        <v>744</v>
      </c>
      <c r="D131" s="112" t="s">
        <v>1153</v>
      </c>
      <c r="E131" s="112" t="s">
        <v>50</v>
      </c>
      <c r="F131" s="112" t="s">
        <v>51</v>
      </c>
      <c r="G131" s="112" t="s">
        <v>3041</v>
      </c>
      <c r="H131" s="5">
        <v>313.98333333333335</v>
      </c>
      <c r="I131"/>
    </row>
    <row r="132" spans="1:9" x14ac:dyDescent="0.3">
      <c r="C132" s="112" t="s">
        <v>2046</v>
      </c>
      <c r="D132" s="112" t="s">
        <v>844</v>
      </c>
      <c r="E132" s="112" t="s">
        <v>50</v>
      </c>
      <c r="F132" s="112" t="s">
        <v>52</v>
      </c>
      <c r="G132" s="112" t="s">
        <v>3042</v>
      </c>
      <c r="H132" s="5">
        <v>301.96666666666664</v>
      </c>
      <c r="I132"/>
    </row>
    <row r="133" spans="1:9" x14ac:dyDescent="0.3">
      <c r="B133" s="22" t="s">
        <v>3043</v>
      </c>
      <c r="C133" s="22"/>
      <c r="D133" s="22"/>
      <c r="E133" s="22"/>
      <c r="F133" s="22"/>
      <c r="G133" s="22"/>
      <c r="H133" s="27">
        <v>936.95</v>
      </c>
      <c r="I133"/>
    </row>
    <row r="134" spans="1:9" x14ac:dyDescent="0.3">
      <c r="B134" s="112">
        <v>102</v>
      </c>
      <c r="C134" s="112" t="s">
        <v>3005</v>
      </c>
      <c r="D134" s="112" t="s">
        <v>2262</v>
      </c>
      <c r="E134" s="112" t="s">
        <v>50</v>
      </c>
      <c r="F134" s="112" t="s">
        <v>51</v>
      </c>
      <c r="G134" s="112" t="s">
        <v>3044</v>
      </c>
      <c r="H134" s="5">
        <v>302</v>
      </c>
      <c r="I134"/>
    </row>
    <row r="135" spans="1:9" x14ac:dyDescent="0.3">
      <c r="C135" s="112" t="s">
        <v>2051</v>
      </c>
      <c r="D135" s="112" t="s">
        <v>1697</v>
      </c>
      <c r="E135" s="112" t="s">
        <v>50</v>
      </c>
      <c r="F135" s="112" t="s">
        <v>51</v>
      </c>
      <c r="G135" s="112" t="s">
        <v>3045</v>
      </c>
      <c r="H135" s="5">
        <v>287.13333333333333</v>
      </c>
      <c r="I135"/>
    </row>
    <row r="136" spans="1:9" x14ac:dyDescent="0.3">
      <c r="C136" s="112" t="s">
        <v>558</v>
      </c>
      <c r="D136" s="112" t="s">
        <v>970</v>
      </c>
      <c r="E136" s="112" t="s">
        <v>50</v>
      </c>
      <c r="F136" s="112" t="s">
        <v>51</v>
      </c>
      <c r="G136" s="112" t="s">
        <v>3046</v>
      </c>
      <c r="H136" s="5">
        <v>282.10000000000002</v>
      </c>
      <c r="I136"/>
    </row>
    <row r="137" spans="1:9" x14ac:dyDescent="0.3">
      <c r="C137" s="112" t="s">
        <v>2054</v>
      </c>
      <c r="D137" s="112" t="s">
        <v>323</v>
      </c>
      <c r="E137" s="112" t="s">
        <v>50</v>
      </c>
      <c r="F137" s="112" t="s">
        <v>51</v>
      </c>
      <c r="G137" s="112" t="s">
        <v>3047</v>
      </c>
      <c r="H137" s="5">
        <v>273.53333333333336</v>
      </c>
      <c r="I137"/>
    </row>
    <row r="138" spans="1:9" x14ac:dyDescent="0.3">
      <c r="C138" s="112" t="s">
        <v>2063</v>
      </c>
      <c r="D138" s="112" t="s">
        <v>965</v>
      </c>
      <c r="E138" s="112" t="s">
        <v>50</v>
      </c>
      <c r="F138" s="112" t="s">
        <v>52</v>
      </c>
      <c r="G138" s="112" t="s">
        <v>3048</v>
      </c>
      <c r="H138" s="5">
        <v>266.66666666666669</v>
      </c>
      <c r="I138"/>
    </row>
    <row r="139" spans="1:9" x14ac:dyDescent="0.3">
      <c r="C139" s="112" t="s">
        <v>2045</v>
      </c>
      <c r="D139" s="112" t="s">
        <v>1291</v>
      </c>
      <c r="E139" s="112" t="s">
        <v>50</v>
      </c>
      <c r="F139" s="112" t="s">
        <v>52</v>
      </c>
      <c r="G139" s="112" t="s">
        <v>3049</v>
      </c>
      <c r="H139" s="5">
        <v>261.48333333333335</v>
      </c>
      <c r="I139"/>
    </row>
    <row r="140" spans="1:9" x14ac:dyDescent="0.3">
      <c r="C140" s="112" t="s">
        <v>822</v>
      </c>
      <c r="D140" s="112" t="s">
        <v>1881</v>
      </c>
      <c r="E140" s="112" t="s">
        <v>50</v>
      </c>
      <c r="F140" s="112" t="s">
        <v>52</v>
      </c>
      <c r="G140" s="112" t="s">
        <v>3050</v>
      </c>
      <c r="H140" s="5">
        <v>255.11666666666667</v>
      </c>
      <c r="I140"/>
    </row>
    <row r="141" spans="1:9" x14ac:dyDescent="0.3">
      <c r="C141" s="112" t="s">
        <v>160</v>
      </c>
      <c r="D141" s="112" t="s">
        <v>2293</v>
      </c>
      <c r="E141" s="112" t="s">
        <v>50</v>
      </c>
      <c r="F141" s="112" t="s">
        <v>51</v>
      </c>
      <c r="G141" s="112" t="s">
        <v>3051</v>
      </c>
      <c r="H141" s="5">
        <v>235.71666666666667</v>
      </c>
      <c r="I141"/>
    </row>
    <row r="142" spans="1:9" x14ac:dyDescent="0.3">
      <c r="C142" s="112" t="s">
        <v>3001</v>
      </c>
      <c r="D142" s="112" t="s">
        <v>1254</v>
      </c>
      <c r="E142" s="112" t="s">
        <v>50</v>
      </c>
      <c r="F142" s="112" t="s">
        <v>51</v>
      </c>
      <c r="G142" s="112" t="s">
        <v>3052</v>
      </c>
      <c r="H142" s="5">
        <v>203.21666666666667</v>
      </c>
      <c r="I142"/>
    </row>
    <row r="143" spans="1:9" x14ac:dyDescent="0.3">
      <c r="C143" s="112" t="s">
        <v>227</v>
      </c>
      <c r="D143" s="112" t="s">
        <v>2308</v>
      </c>
      <c r="E143" s="112" t="s">
        <v>50</v>
      </c>
      <c r="F143" s="112" t="s">
        <v>51</v>
      </c>
      <c r="G143" s="112" t="s">
        <v>3053</v>
      </c>
      <c r="H143" s="5">
        <v>198.2</v>
      </c>
      <c r="I143"/>
    </row>
    <row r="144" spans="1:9" x14ac:dyDescent="0.3">
      <c r="C144" s="112" t="s">
        <v>145</v>
      </c>
      <c r="D144" s="112" t="s">
        <v>899</v>
      </c>
      <c r="E144" s="112" t="s">
        <v>50</v>
      </c>
      <c r="F144" s="112" t="s">
        <v>52</v>
      </c>
      <c r="G144" s="112" t="s">
        <v>3054</v>
      </c>
      <c r="H144" s="5">
        <v>190.58333333333334</v>
      </c>
      <c r="I144"/>
    </row>
    <row r="145" spans="2:9" x14ac:dyDescent="0.3">
      <c r="C145" s="112" t="s">
        <v>2061</v>
      </c>
      <c r="D145" s="112" t="s">
        <v>2391</v>
      </c>
      <c r="E145" s="112" t="s">
        <v>50</v>
      </c>
      <c r="F145" s="112" t="s">
        <v>52</v>
      </c>
      <c r="G145" s="112" t="s">
        <v>3055</v>
      </c>
      <c r="H145" s="5">
        <v>174.78333333333333</v>
      </c>
      <c r="I145"/>
    </row>
    <row r="146" spans="2:9" x14ac:dyDescent="0.3">
      <c r="C146" s="112" t="s">
        <v>350</v>
      </c>
      <c r="D146" s="112" t="s">
        <v>336</v>
      </c>
      <c r="E146" s="112" t="s">
        <v>50</v>
      </c>
      <c r="F146" s="112" t="s">
        <v>51</v>
      </c>
      <c r="G146" s="112" t="s">
        <v>3056</v>
      </c>
      <c r="H146" s="5">
        <v>163.1</v>
      </c>
      <c r="I146"/>
    </row>
    <row r="147" spans="2:9" x14ac:dyDescent="0.3">
      <c r="B147" s="22" t="s">
        <v>3057</v>
      </c>
      <c r="C147" s="22"/>
      <c r="D147" s="22"/>
      <c r="E147" s="22"/>
      <c r="F147" s="22"/>
      <c r="G147" s="22"/>
      <c r="H147" s="27">
        <v>3093.6333333333332</v>
      </c>
      <c r="I147"/>
    </row>
    <row r="148" spans="2:9" x14ac:dyDescent="0.3">
      <c r="B148" s="112">
        <v>83</v>
      </c>
      <c r="C148" s="112" t="s">
        <v>2071</v>
      </c>
      <c r="D148" s="112" t="s">
        <v>2404</v>
      </c>
      <c r="E148" s="112" t="s">
        <v>53</v>
      </c>
      <c r="F148" s="112" t="s">
        <v>51</v>
      </c>
      <c r="G148" s="112" t="s">
        <v>3058</v>
      </c>
      <c r="H148" s="5">
        <v>283</v>
      </c>
      <c r="I148"/>
    </row>
    <row r="149" spans="2:9" x14ac:dyDescent="0.3">
      <c r="C149" s="112" t="s">
        <v>543</v>
      </c>
      <c r="D149" s="112" t="s">
        <v>2418</v>
      </c>
      <c r="E149" s="112" t="s">
        <v>53</v>
      </c>
      <c r="F149" s="112" t="s">
        <v>51</v>
      </c>
      <c r="G149" s="112" t="s">
        <v>3059</v>
      </c>
      <c r="H149" s="5">
        <v>251.55</v>
      </c>
      <c r="I149"/>
    </row>
    <row r="150" spans="2:9" x14ac:dyDescent="0.3">
      <c r="C150" s="112" t="s">
        <v>3002</v>
      </c>
      <c r="D150" s="112" t="s">
        <v>2433</v>
      </c>
      <c r="E150" s="112" t="s">
        <v>53</v>
      </c>
      <c r="F150" s="112" t="s">
        <v>51</v>
      </c>
      <c r="G150" s="112" t="s">
        <v>3060</v>
      </c>
      <c r="H150" s="5">
        <v>245.1</v>
      </c>
      <c r="I150"/>
    </row>
    <row r="151" spans="2:9" x14ac:dyDescent="0.3">
      <c r="C151" s="112" t="s">
        <v>3014</v>
      </c>
      <c r="D151" s="112" t="s">
        <v>2580</v>
      </c>
      <c r="E151" s="112" t="s">
        <v>53</v>
      </c>
      <c r="F151" s="112" t="s">
        <v>52</v>
      </c>
      <c r="G151" s="112" t="s">
        <v>3061</v>
      </c>
      <c r="H151" s="5">
        <v>229.75</v>
      </c>
      <c r="I151"/>
    </row>
    <row r="152" spans="2:9" x14ac:dyDescent="0.3">
      <c r="C152" s="112" t="s">
        <v>2062</v>
      </c>
      <c r="D152" s="112" t="s">
        <v>1497</v>
      </c>
      <c r="E152" s="112" t="s">
        <v>53</v>
      </c>
      <c r="F152" s="112" t="s">
        <v>52</v>
      </c>
      <c r="G152" s="112" t="s">
        <v>3062</v>
      </c>
      <c r="H152" s="5">
        <v>224.68333333333334</v>
      </c>
      <c r="I152"/>
    </row>
    <row r="153" spans="2:9" x14ac:dyDescent="0.3">
      <c r="C153" s="112" t="s">
        <v>65</v>
      </c>
      <c r="D153" s="112" t="s">
        <v>2448</v>
      </c>
      <c r="E153" s="112" t="s">
        <v>53</v>
      </c>
      <c r="F153" s="112" t="s">
        <v>51</v>
      </c>
      <c r="G153" s="112" t="s">
        <v>3063</v>
      </c>
      <c r="H153" s="5">
        <v>217.58333333333334</v>
      </c>
      <c r="I153"/>
    </row>
    <row r="154" spans="2:9" x14ac:dyDescent="0.3">
      <c r="C154" s="112" t="s">
        <v>69</v>
      </c>
      <c r="D154" s="112" t="s">
        <v>2462</v>
      </c>
      <c r="E154" s="112" t="s">
        <v>53</v>
      </c>
      <c r="F154" s="112" t="s">
        <v>51</v>
      </c>
      <c r="G154" s="112" t="s">
        <v>3064</v>
      </c>
      <c r="H154" s="5">
        <v>211.26666666666665</v>
      </c>
      <c r="I154"/>
    </row>
    <row r="155" spans="2:9" x14ac:dyDescent="0.3">
      <c r="C155" s="112" t="s">
        <v>3008</v>
      </c>
      <c r="D155" s="112" t="s">
        <v>2477</v>
      </c>
      <c r="E155" s="112" t="s">
        <v>53</v>
      </c>
      <c r="F155" s="112" t="s">
        <v>51</v>
      </c>
      <c r="G155" s="112" t="s">
        <v>3065</v>
      </c>
      <c r="H155" s="5">
        <v>204.58333333333334</v>
      </c>
      <c r="I155"/>
    </row>
    <row r="156" spans="2:9" x14ac:dyDescent="0.3">
      <c r="C156" s="112" t="s">
        <v>2048</v>
      </c>
      <c r="D156" s="112" t="s">
        <v>2493</v>
      </c>
      <c r="E156" s="112" t="s">
        <v>53</v>
      </c>
      <c r="F156" s="112" t="s">
        <v>51</v>
      </c>
      <c r="G156" s="112" t="s">
        <v>3066</v>
      </c>
      <c r="H156" s="5">
        <v>198.08333333333334</v>
      </c>
      <c r="I156"/>
    </row>
    <row r="157" spans="2:9" x14ac:dyDescent="0.3">
      <c r="C157" s="112" t="s">
        <v>240</v>
      </c>
      <c r="D157" s="112" t="s">
        <v>2510</v>
      </c>
      <c r="E157" s="112" t="s">
        <v>53</v>
      </c>
      <c r="F157" s="112" t="s">
        <v>51</v>
      </c>
      <c r="G157" s="112" t="s">
        <v>3067</v>
      </c>
      <c r="H157" s="5">
        <v>188.03333333333333</v>
      </c>
      <c r="I157"/>
    </row>
    <row r="158" spans="2:9" x14ac:dyDescent="0.3">
      <c r="C158" s="112" t="s">
        <v>3003</v>
      </c>
      <c r="D158" s="112" t="s">
        <v>2528</v>
      </c>
      <c r="E158" s="112" t="s">
        <v>53</v>
      </c>
      <c r="F158" s="112" t="s">
        <v>51</v>
      </c>
      <c r="G158" s="112" t="s">
        <v>3068</v>
      </c>
      <c r="H158" s="5">
        <v>182.55</v>
      </c>
      <c r="I158"/>
    </row>
    <row r="159" spans="2:9" x14ac:dyDescent="0.3">
      <c r="C159" s="112" t="s">
        <v>2067</v>
      </c>
      <c r="D159" s="112" t="s">
        <v>2543</v>
      </c>
      <c r="E159" s="112" t="s">
        <v>53</v>
      </c>
      <c r="F159" s="112" t="s">
        <v>51</v>
      </c>
      <c r="G159" s="112" t="s">
        <v>3069</v>
      </c>
      <c r="H159" s="5">
        <v>174.43333333333334</v>
      </c>
      <c r="I159"/>
    </row>
    <row r="160" spans="2:9" x14ac:dyDescent="0.3">
      <c r="C160" s="112" t="s">
        <v>3015</v>
      </c>
      <c r="D160" s="112" t="s">
        <v>2606</v>
      </c>
      <c r="E160" s="112" t="s">
        <v>53</v>
      </c>
      <c r="F160" s="112" t="s">
        <v>52</v>
      </c>
      <c r="G160" s="112" t="s">
        <v>3070</v>
      </c>
      <c r="H160" s="5">
        <v>165.83333333333334</v>
      </c>
      <c r="I160"/>
    </row>
    <row r="161" spans="2:11" x14ac:dyDescent="0.3">
      <c r="B161" s="22" t="s">
        <v>3071</v>
      </c>
      <c r="C161" s="22"/>
      <c r="D161" s="22"/>
      <c r="E161" s="22"/>
      <c r="F161" s="22"/>
      <c r="G161" s="22"/>
      <c r="H161" s="27">
        <v>2776.4500000000003</v>
      </c>
      <c r="I161"/>
    </row>
    <row r="162" spans="2:11" x14ac:dyDescent="0.3">
      <c r="B162" s="112">
        <v>38</v>
      </c>
      <c r="C162" s="112" t="s">
        <v>540</v>
      </c>
      <c r="D162" s="112" t="s">
        <v>2723</v>
      </c>
      <c r="E162" s="112" t="s">
        <v>53</v>
      </c>
      <c r="F162" s="112" t="s">
        <v>51</v>
      </c>
      <c r="G162" s="112" t="s">
        <v>3072</v>
      </c>
      <c r="H162" s="5">
        <v>238</v>
      </c>
      <c r="I162"/>
    </row>
    <row r="163" spans="2:11" x14ac:dyDescent="0.3">
      <c r="C163" s="112" t="s">
        <v>978</v>
      </c>
      <c r="D163" s="112" t="s">
        <v>147</v>
      </c>
      <c r="E163" s="112" t="s">
        <v>53</v>
      </c>
      <c r="F163" s="112" t="s">
        <v>51</v>
      </c>
      <c r="G163" s="112" t="s">
        <v>3073</v>
      </c>
      <c r="H163" s="5">
        <v>232.91666666666666</v>
      </c>
      <c r="I163"/>
      <c r="K163" s="30"/>
    </row>
    <row r="164" spans="2:11" x14ac:dyDescent="0.3">
      <c r="C164" s="112" t="s">
        <v>3013</v>
      </c>
      <c r="D164" s="112" t="s">
        <v>2745</v>
      </c>
      <c r="E164" s="112" t="s">
        <v>53</v>
      </c>
      <c r="F164" s="112" t="s">
        <v>51</v>
      </c>
      <c r="G164" s="112" t="s">
        <v>3074</v>
      </c>
      <c r="H164" s="5">
        <v>227.86666666666667</v>
      </c>
      <c r="I164"/>
    </row>
    <row r="165" spans="2:11" x14ac:dyDescent="0.3">
      <c r="C165" s="112" t="s">
        <v>623</v>
      </c>
      <c r="D165" s="112" t="s">
        <v>1913</v>
      </c>
      <c r="E165" s="112" t="s">
        <v>53</v>
      </c>
      <c r="F165" s="112" t="s">
        <v>51</v>
      </c>
      <c r="G165" s="112" t="s">
        <v>3075</v>
      </c>
      <c r="H165" s="5">
        <v>218.3</v>
      </c>
      <c r="I165"/>
    </row>
    <row r="166" spans="2:11" x14ac:dyDescent="0.3">
      <c r="C166" s="112" t="s">
        <v>626</v>
      </c>
      <c r="D166" s="112" t="s">
        <v>2764</v>
      </c>
      <c r="E166" s="112" t="s">
        <v>53</v>
      </c>
      <c r="F166" s="112" t="s">
        <v>51</v>
      </c>
      <c r="G166" s="112" t="s">
        <v>3076</v>
      </c>
      <c r="H166" s="5">
        <v>211.88333333333333</v>
      </c>
      <c r="I166"/>
    </row>
    <row r="167" spans="2:11" x14ac:dyDescent="0.3">
      <c r="C167" s="112" t="s">
        <v>538</v>
      </c>
      <c r="D167" s="112" t="s">
        <v>2772</v>
      </c>
      <c r="E167" s="112" t="s">
        <v>53</v>
      </c>
      <c r="F167" s="112" t="s">
        <v>51</v>
      </c>
      <c r="G167" s="112" t="s">
        <v>3077</v>
      </c>
      <c r="H167" s="5">
        <v>203.81666666666666</v>
      </c>
      <c r="I167"/>
    </row>
    <row r="168" spans="2:11" x14ac:dyDescent="0.3">
      <c r="C168" s="112" t="s">
        <v>3007</v>
      </c>
      <c r="D168" s="112" t="s">
        <v>2021</v>
      </c>
      <c r="E168" s="112" t="s">
        <v>53</v>
      </c>
      <c r="F168" s="112" t="s">
        <v>52</v>
      </c>
      <c r="G168" s="112" t="s">
        <v>3078</v>
      </c>
      <c r="H168" s="5">
        <v>183.13333333333333</v>
      </c>
      <c r="I168"/>
    </row>
    <row r="169" spans="2:11" x14ac:dyDescent="0.3">
      <c r="C169" s="112" t="s">
        <v>2079</v>
      </c>
      <c r="D169" s="112" t="s">
        <v>2637</v>
      </c>
      <c r="E169" s="112" t="s">
        <v>53</v>
      </c>
      <c r="F169" s="112" t="s">
        <v>52</v>
      </c>
      <c r="G169" s="112" t="s">
        <v>3079</v>
      </c>
      <c r="H169" s="5">
        <v>176.81666666666666</v>
      </c>
      <c r="I169"/>
    </row>
    <row r="170" spans="2:11" x14ac:dyDescent="0.3">
      <c r="C170" s="112" t="s">
        <v>927</v>
      </c>
      <c r="D170" s="112" t="s">
        <v>2013</v>
      </c>
      <c r="E170" s="112" t="s">
        <v>53</v>
      </c>
      <c r="F170" s="112" t="s">
        <v>52</v>
      </c>
      <c r="G170" s="112" t="s">
        <v>3080</v>
      </c>
      <c r="H170" s="5">
        <v>171.71666666666667</v>
      </c>
      <c r="I170"/>
    </row>
    <row r="171" spans="2:11" x14ac:dyDescent="0.3">
      <c r="C171" s="112" t="s">
        <v>230</v>
      </c>
      <c r="D171" s="112" t="s">
        <v>2786</v>
      </c>
      <c r="E171" s="112" t="s">
        <v>53</v>
      </c>
      <c r="F171" s="112" t="s">
        <v>51</v>
      </c>
      <c r="G171" s="112" t="s">
        <v>3081</v>
      </c>
      <c r="H171" s="5">
        <v>156.96666666666667</v>
      </c>
      <c r="I171"/>
    </row>
    <row r="172" spans="2:11" x14ac:dyDescent="0.3">
      <c r="C172" s="112" t="s">
        <v>308</v>
      </c>
      <c r="D172" s="112" t="s">
        <v>2798</v>
      </c>
      <c r="E172" s="112" t="s">
        <v>53</v>
      </c>
      <c r="F172" s="112" t="s">
        <v>51</v>
      </c>
      <c r="G172" s="112" t="s">
        <v>3082</v>
      </c>
      <c r="H172" s="5">
        <v>147.71666666666667</v>
      </c>
      <c r="I172"/>
    </row>
    <row r="173" spans="2:11" x14ac:dyDescent="0.3">
      <c r="C173" s="112" t="s">
        <v>3011</v>
      </c>
      <c r="D173" s="112" t="s">
        <v>2809</v>
      </c>
      <c r="E173" s="112" t="s">
        <v>53</v>
      </c>
      <c r="F173" s="112" t="s">
        <v>51</v>
      </c>
      <c r="G173" s="112" t="s">
        <v>3083</v>
      </c>
      <c r="H173" s="5">
        <v>140.5</v>
      </c>
      <c r="I173"/>
    </row>
    <row r="174" spans="2:11" x14ac:dyDescent="0.3">
      <c r="C174" s="112" t="s">
        <v>2069</v>
      </c>
      <c r="D174" s="112" t="s">
        <v>2654</v>
      </c>
      <c r="E174" s="112" t="s">
        <v>53</v>
      </c>
      <c r="F174" s="112" t="s">
        <v>52</v>
      </c>
      <c r="G174" s="112" t="s">
        <v>3084</v>
      </c>
      <c r="H174" s="5">
        <v>134.66666666666666</v>
      </c>
      <c r="I174"/>
    </row>
    <row r="175" spans="2:11" x14ac:dyDescent="0.3">
      <c r="C175" s="112" t="s">
        <v>3085</v>
      </c>
      <c r="D175" s="112" t="s">
        <v>2665</v>
      </c>
      <c r="E175" s="112" t="s">
        <v>53</v>
      </c>
      <c r="F175" s="112" t="s">
        <v>52</v>
      </c>
      <c r="G175" s="112" t="s">
        <v>3086</v>
      </c>
      <c r="H175" s="5">
        <v>128.73333333333335</v>
      </c>
      <c r="I175"/>
    </row>
    <row r="176" spans="2:11" x14ac:dyDescent="0.3">
      <c r="C176" s="112" t="s">
        <v>3087</v>
      </c>
      <c r="D176" s="112" t="s">
        <v>2677</v>
      </c>
      <c r="E176" s="112" t="s">
        <v>53</v>
      </c>
      <c r="F176" s="112" t="s">
        <v>52</v>
      </c>
      <c r="G176" s="112" t="s">
        <v>3088</v>
      </c>
      <c r="H176" s="5">
        <v>123.2</v>
      </c>
      <c r="I176"/>
    </row>
    <row r="177" spans="1:9" x14ac:dyDescent="0.3">
      <c r="C177" s="112" t="s">
        <v>2080</v>
      </c>
      <c r="D177" s="112" t="s">
        <v>2687</v>
      </c>
      <c r="E177" s="112" t="s">
        <v>53</v>
      </c>
      <c r="F177" s="112" t="s">
        <v>52</v>
      </c>
      <c r="G177" s="112" t="s">
        <v>3089</v>
      </c>
      <c r="H177" s="5">
        <v>117.65</v>
      </c>
      <c r="I177"/>
    </row>
    <row r="178" spans="1:9" x14ac:dyDescent="0.3">
      <c r="C178" s="112" t="s">
        <v>3090</v>
      </c>
      <c r="D178" s="112" t="s">
        <v>2699</v>
      </c>
      <c r="E178" s="112" t="s">
        <v>53</v>
      </c>
      <c r="F178" s="112" t="s">
        <v>52</v>
      </c>
      <c r="G178" s="112" t="s">
        <v>3091</v>
      </c>
      <c r="H178" s="5">
        <v>111.45</v>
      </c>
      <c r="I178"/>
    </row>
    <row r="179" spans="1:9" x14ac:dyDescent="0.3">
      <c r="C179" s="112" t="s">
        <v>3012</v>
      </c>
      <c r="D179" s="112" t="s">
        <v>621</v>
      </c>
      <c r="E179" s="112" t="s">
        <v>53</v>
      </c>
      <c r="F179" s="112" t="s">
        <v>51</v>
      </c>
      <c r="G179" s="112" t="s">
        <v>3092</v>
      </c>
      <c r="H179" s="5">
        <v>104.7</v>
      </c>
      <c r="I179"/>
    </row>
    <row r="180" spans="1:9" x14ac:dyDescent="0.3">
      <c r="C180" s="112" t="s">
        <v>3006</v>
      </c>
      <c r="D180" s="112" t="s">
        <v>2829</v>
      </c>
      <c r="E180" s="112" t="s">
        <v>53</v>
      </c>
      <c r="F180" s="112" t="s">
        <v>51</v>
      </c>
      <c r="G180" s="112" t="s">
        <v>3093</v>
      </c>
      <c r="H180" s="5">
        <v>98.783333333333331</v>
      </c>
      <c r="I180"/>
    </row>
    <row r="181" spans="1:9" x14ac:dyDescent="0.3">
      <c r="C181" s="112" t="s">
        <v>3009</v>
      </c>
      <c r="D181" s="112" t="s">
        <v>2842</v>
      </c>
      <c r="E181" s="112" t="s">
        <v>53</v>
      </c>
      <c r="F181" s="112" t="s">
        <v>51</v>
      </c>
      <c r="G181" s="112" t="s">
        <v>3094</v>
      </c>
      <c r="H181" s="5">
        <v>92.983333333333334</v>
      </c>
      <c r="I181"/>
    </row>
    <row r="182" spans="1:9" x14ac:dyDescent="0.3">
      <c r="C182" s="112" t="s">
        <v>3004</v>
      </c>
      <c r="D182" s="112" t="s">
        <v>2850</v>
      </c>
      <c r="E182" s="112" t="s">
        <v>53</v>
      </c>
      <c r="F182" s="112" t="s">
        <v>51</v>
      </c>
      <c r="G182" s="112" t="s">
        <v>3095</v>
      </c>
      <c r="H182" s="5">
        <v>82.966666666666669</v>
      </c>
      <c r="I182"/>
    </row>
    <row r="183" spans="1:9" x14ac:dyDescent="0.3">
      <c r="C183" s="112" t="s">
        <v>745</v>
      </c>
      <c r="D183" s="112" t="s">
        <v>2859</v>
      </c>
      <c r="E183" s="112" t="s">
        <v>53</v>
      </c>
      <c r="F183" s="112" t="s">
        <v>51</v>
      </c>
      <c r="G183" s="112" t="s">
        <v>3096</v>
      </c>
      <c r="H183" s="5">
        <v>74.433333333333337</v>
      </c>
      <c r="I183"/>
    </row>
    <row r="184" spans="1:9" x14ac:dyDescent="0.3">
      <c r="C184" s="112" t="s">
        <v>71</v>
      </c>
      <c r="D184" s="112" t="s">
        <v>2869</v>
      </c>
      <c r="E184" s="112" t="s">
        <v>53</v>
      </c>
      <c r="F184" s="112" t="s">
        <v>51</v>
      </c>
      <c r="G184" s="112" t="s">
        <v>3097</v>
      </c>
      <c r="H184" s="5">
        <v>69.233333333333334</v>
      </c>
      <c r="I184"/>
    </row>
    <row r="185" spans="1:9" x14ac:dyDescent="0.3">
      <c r="C185" s="112" t="s">
        <v>3010</v>
      </c>
      <c r="D185" s="112" t="s">
        <v>1992</v>
      </c>
      <c r="E185" s="112" t="s">
        <v>53</v>
      </c>
      <c r="F185" s="112" t="s">
        <v>51</v>
      </c>
      <c r="G185" s="112" t="s">
        <v>3098</v>
      </c>
      <c r="H185" s="5">
        <v>47.383333333333326</v>
      </c>
      <c r="I185"/>
    </row>
    <row r="186" spans="1:9" x14ac:dyDescent="0.3">
      <c r="C186" s="112" t="s">
        <v>3000</v>
      </c>
      <c r="D186" s="112" t="s">
        <v>1999</v>
      </c>
      <c r="E186" s="112" t="s">
        <v>53</v>
      </c>
      <c r="F186" s="112" t="s">
        <v>51</v>
      </c>
      <c r="G186" s="112" t="s">
        <v>3099</v>
      </c>
      <c r="H186" s="5">
        <v>37.99999983</v>
      </c>
      <c r="I186"/>
    </row>
    <row r="187" spans="1:9" x14ac:dyDescent="0.3">
      <c r="C187" s="112" t="s">
        <v>66</v>
      </c>
      <c r="D187" s="112" t="s">
        <v>1959</v>
      </c>
      <c r="E187" s="112" t="s">
        <v>53</v>
      </c>
      <c r="F187" s="112" t="s">
        <v>51</v>
      </c>
      <c r="G187" s="112" t="s">
        <v>3100</v>
      </c>
      <c r="H187" s="5">
        <v>37.999999819999999</v>
      </c>
      <c r="I187"/>
    </row>
    <row r="188" spans="1:9" x14ac:dyDescent="0.3">
      <c r="B188" s="22" t="s">
        <v>3101</v>
      </c>
      <c r="C188" s="22"/>
      <c r="D188" s="22"/>
      <c r="E188" s="22"/>
      <c r="F188" s="22"/>
      <c r="G188" s="22"/>
      <c r="H188" s="27">
        <v>3571.8166663166662</v>
      </c>
      <c r="I188"/>
    </row>
    <row r="189" spans="1:9" x14ac:dyDescent="0.3">
      <c r="A189" s="112" t="s">
        <v>3102</v>
      </c>
      <c r="B189" s="112"/>
      <c r="C189" s="112"/>
      <c r="D189" s="112"/>
      <c r="E189" s="112"/>
      <c r="F189" s="112"/>
      <c r="G189" s="112"/>
      <c r="H189" s="5">
        <v>10378.849999650003</v>
      </c>
      <c r="I189"/>
    </row>
    <row r="190" spans="1:9" x14ac:dyDescent="0.3">
      <c r="C190"/>
      <c r="D190"/>
      <c r="E190"/>
      <c r="F190"/>
      <c r="H190"/>
      <c r="I190"/>
    </row>
    <row r="191" spans="1:9" x14ac:dyDescent="0.3">
      <c r="C191"/>
      <c r="D191"/>
      <c r="E191"/>
      <c r="F191"/>
      <c r="H191"/>
      <c r="I191"/>
    </row>
    <row r="192" spans="1:9" x14ac:dyDescent="0.3">
      <c r="C192"/>
      <c r="D192"/>
      <c r="E192"/>
      <c r="F192"/>
      <c r="H192"/>
      <c r="I192"/>
    </row>
    <row r="193" spans="3:9" x14ac:dyDescent="0.3">
      <c r="C193"/>
      <c r="D193"/>
      <c r="E193"/>
      <c r="F193"/>
      <c r="H193"/>
      <c r="I193"/>
    </row>
    <row r="194" spans="3:9" x14ac:dyDescent="0.3">
      <c r="C194"/>
      <c r="D194"/>
      <c r="E194"/>
      <c r="F194"/>
      <c r="H194"/>
      <c r="I194"/>
    </row>
    <row r="195" spans="3:9" x14ac:dyDescent="0.3">
      <c r="C195"/>
      <c r="D195"/>
      <c r="E195"/>
      <c r="F195"/>
      <c r="H195"/>
      <c r="I195"/>
    </row>
    <row r="196" spans="3:9" x14ac:dyDescent="0.3">
      <c r="C196"/>
      <c r="D196"/>
      <c r="E196"/>
      <c r="F196"/>
      <c r="H196"/>
      <c r="I196"/>
    </row>
    <row r="197" spans="3:9" x14ac:dyDescent="0.3">
      <c r="C197"/>
      <c r="D197"/>
      <c r="E197"/>
      <c r="F197"/>
      <c r="H197"/>
      <c r="I197"/>
    </row>
    <row r="198" spans="3:9" x14ac:dyDescent="0.3">
      <c r="C198"/>
      <c r="D198"/>
      <c r="E198"/>
      <c r="F198"/>
      <c r="H198"/>
      <c r="I198"/>
    </row>
    <row r="199" spans="3:9" x14ac:dyDescent="0.3">
      <c r="C199"/>
      <c r="D199"/>
      <c r="E199"/>
      <c r="F199"/>
      <c r="H199"/>
      <c r="I199"/>
    </row>
    <row r="200" spans="3:9" x14ac:dyDescent="0.3">
      <c r="C200"/>
      <c r="D200"/>
      <c r="E200"/>
      <c r="F200"/>
      <c r="H200"/>
      <c r="I200"/>
    </row>
    <row r="201" spans="3:9" x14ac:dyDescent="0.3">
      <c r="C201"/>
      <c r="D201"/>
      <c r="E201"/>
      <c r="F201"/>
      <c r="H201"/>
      <c r="I201"/>
    </row>
    <row r="202" spans="3:9" x14ac:dyDescent="0.3">
      <c r="C202"/>
      <c r="D202"/>
      <c r="E202"/>
      <c r="F202"/>
      <c r="H202"/>
      <c r="I202"/>
    </row>
    <row r="203" spans="3:9" x14ac:dyDescent="0.3">
      <c r="C203"/>
      <c r="D203"/>
      <c r="E203"/>
      <c r="F203"/>
      <c r="H203"/>
      <c r="I203"/>
    </row>
    <row r="204" spans="3:9" x14ac:dyDescent="0.3">
      <c r="C204"/>
      <c r="D204"/>
      <c r="E204"/>
      <c r="F204"/>
      <c r="H204"/>
      <c r="I204"/>
    </row>
    <row r="205" spans="3:9" x14ac:dyDescent="0.3">
      <c r="C205"/>
      <c r="D205"/>
      <c r="E205"/>
      <c r="F205"/>
      <c r="H205"/>
      <c r="I205"/>
    </row>
    <row r="206" spans="3:9" x14ac:dyDescent="0.3">
      <c r="C206"/>
      <c r="D206"/>
      <c r="E206"/>
      <c r="F206"/>
      <c r="H206"/>
      <c r="I206"/>
    </row>
    <row r="207" spans="3:9" x14ac:dyDescent="0.3">
      <c r="C207"/>
      <c r="D207"/>
      <c r="E207"/>
      <c r="F207"/>
      <c r="H207"/>
      <c r="I207"/>
    </row>
    <row r="208" spans="3:9" x14ac:dyDescent="0.3">
      <c r="C208"/>
      <c r="D208"/>
      <c r="E208"/>
      <c r="F208"/>
      <c r="H208"/>
      <c r="I208"/>
    </row>
    <row r="209" spans="3:9" x14ac:dyDescent="0.3">
      <c r="C209"/>
      <c r="D209"/>
      <c r="E209"/>
      <c r="F209"/>
      <c r="H209"/>
      <c r="I209"/>
    </row>
    <row r="210" spans="3:9" x14ac:dyDescent="0.3">
      <c r="C210"/>
      <c r="D210"/>
      <c r="E210"/>
      <c r="F210"/>
      <c r="H210"/>
      <c r="I210"/>
    </row>
    <row r="211" spans="3:9" x14ac:dyDescent="0.3">
      <c r="C211"/>
      <c r="D211"/>
      <c r="E211"/>
      <c r="F211"/>
      <c r="H211"/>
      <c r="I211"/>
    </row>
    <row r="212" spans="3:9" x14ac:dyDescent="0.3">
      <c r="C212"/>
      <c r="D212"/>
      <c r="E212"/>
      <c r="F212"/>
      <c r="H212"/>
      <c r="I212"/>
    </row>
    <row r="213" spans="3:9" x14ac:dyDescent="0.3">
      <c r="C213"/>
      <c r="D213"/>
      <c r="E213"/>
      <c r="F213"/>
      <c r="H213"/>
      <c r="I213"/>
    </row>
    <row r="214" spans="3:9" x14ac:dyDescent="0.3">
      <c r="C214"/>
      <c r="D214"/>
      <c r="E214"/>
      <c r="F214"/>
      <c r="H214"/>
      <c r="I214"/>
    </row>
    <row r="215" spans="3:9" x14ac:dyDescent="0.3">
      <c r="C215"/>
      <c r="D215"/>
      <c r="E215"/>
      <c r="F215"/>
      <c r="H215"/>
      <c r="I215"/>
    </row>
    <row r="216" spans="3:9" x14ac:dyDescent="0.3">
      <c r="C216"/>
      <c r="D216"/>
      <c r="E216"/>
      <c r="F216"/>
      <c r="H216"/>
      <c r="I216"/>
    </row>
    <row r="217" spans="3:9" x14ac:dyDescent="0.3">
      <c r="C217"/>
      <c r="D217"/>
      <c r="E217"/>
      <c r="F217"/>
      <c r="H217"/>
      <c r="I217"/>
    </row>
    <row r="218" spans="3:9" x14ac:dyDescent="0.3">
      <c r="C218"/>
      <c r="D218"/>
      <c r="E218"/>
      <c r="F218"/>
      <c r="H218"/>
      <c r="I218"/>
    </row>
    <row r="219" spans="3:9" x14ac:dyDescent="0.3">
      <c r="C219"/>
      <c r="D219"/>
      <c r="E219"/>
      <c r="F219"/>
      <c r="H219"/>
      <c r="I219"/>
    </row>
    <row r="220" spans="3:9" x14ac:dyDescent="0.3">
      <c r="C220"/>
      <c r="D220"/>
      <c r="E220"/>
      <c r="F220"/>
      <c r="H220"/>
      <c r="I220"/>
    </row>
    <row r="221" spans="3:9" x14ac:dyDescent="0.3">
      <c r="C221"/>
      <c r="D221"/>
      <c r="E221"/>
      <c r="F221"/>
      <c r="H221"/>
      <c r="I221"/>
    </row>
    <row r="222" spans="3:9" x14ac:dyDescent="0.3">
      <c r="C222"/>
      <c r="D222"/>
      <c r="E222"/>
      <c r="F222"/>
      <c r="H222"/>
      <c r="I222"/>
    </row>
    <row r="223" spans="3:9" x14ac:dyDescent="0.3">
      <c r="C223"/>
      <c r="D223"/>
      <c r="E223"/>
      <c r="F223"/>
      <c r="H223"/>
      <c r="I223"/>
    </row>
    <row r="224" spans="3:9" x14ac:dyDescent="0.3">
      <c r="C224"/>
      <c r="D224"/>
      <c r="E224"/>
      <c r="F224"/>
      <c r="H224"/>
      <c r="I224"/>
    </row>
    <row r="225" spans="3:9" x14ac:dyDescent="0.3">
      <c r="C225"/>
      <c r="D225"/>
      <c r="E225"/>
      <c r="F225"/>
      <c r="H225"/>
      <c r="I225"/>
    </row>
    <row r="226" spans="3:9" x14ac:dyDescent="0.3">
      <c r="C226"/>
      <c r="D226"/>
      <c r="E226"/>
      <c r="F226"/>
      <c r="H226"/>
      <c r="I226"/>
    </row>
    <row r="227" spans="3:9" x14ac:dyDescent="0.3">
      <c r="C227"/>
      <c r="D227"/>
      <c r="E227"/>
      <c r="F227"/>
      <c r="H227"/>
      <c r="I227"/>
    </row>
    <row r="228" spans="3:9" x14ac:dyDescent="0.3">
      <c r="C228"/>
      <c r="D228"/>
      <c r="E228"/>
      <c r="F228"/>
      <c r="H228"/>
      <c r="I228"/>
    </row>
    <row r="229" spans="3:9" x14ac:dyDescent="0.3">
      <c r="C229"/>
      <c r="D229"/>
      <c r="E229"/>
      <c r="F229"/>
      <c r="H229"/>
      <c r="I229"/>
    </row>
    <row r="230" spans="3:9" x14ac:dyDescent="0.3">
      <c r="C230"/>
      <c r="D230"/>
      <c r="E230"/>
      <c r="F230"/>
      <c r="H230"/>
      <c r="I230"/>
    </row>
    <row r="231" spans="3:9" x14ac:dyDescent="0.3">
      <c r="C231"/>
      <c r="D231"/>
      <c r="E231"/>
      <c r="F231"/>
      <c r="H231"/>
      <c r="I231"/>
    </row>
    <row r="232" spans="3:9" x14ac:dyDescent="0.3">
      <c r="C232"/>
      <c r="D232"/>
      <c r="E232"/>
      <c r="F232"/>
      <c r="H232"/>
      <c r="I232"/>
    </row>
    <row r="233" spans="3:9" x14ac:dyDescent="0.3">
      <c r="C233"/>
      <c r="D233"/>
      <c r="E233"/>
      <c r="F233"/>
      <c r="H233"/>
      <c r="I233"/>
    </row>
    <row r="234" spans="3:9" x14ac:dyDescent="0.3">
      <c r="C234"/>
      <c r="D234"/>
      <c r="E234"/>
      <c r="F234"/>
      <c r="H234"/>
      <c r="I234"/>
    </row>
    <row r="235" spans="3:9" x14ac:dyDescent="0.3">
      <c r="C235"/>
      <c r="D235"/>
      <c r="E235"/>
      <c r="F235"/>
      <c r="H235"/>
      <c r="I235"/>
    </row>
    <row r="236" spans="3:9" x14ac:dyDescent="0.3">
      <c r="C236"/>
      <c r="D236"/>
      <c r="E236"/>
      <c r="F236"/>
      <c r="H236"/>
      <c r="I236"/>
    </row>
    <row r="237" spans="3:9" x14ac:dyDescent="0.3">
      <c r="C237"/>
      <c r="D237"/>
      <c r="E237"/>
      <c r="F237"/>
      <c r="H237"/>
      <c r="I237"/>
    </row>
    <row r="238" spans="3:9" x14ac:dyDescent="0.3">
      <c r="C238"/>
      <c r="D238"/>
      <c r="E238"/>
      <c r="F238"/>
      <c r="H238"/>
      <c r="I238"/>
    </row>
    <row r="239" spans="3:9" x14ac:dyDescent="0.3">
      <c r="C239"/>
      <c r="D239"/>
      <c r="E239"/>
      <c r="F239"/>
      <c r="H239"/>
      <c r="I239"/>
    </row>
    <row r="240" spans="3:9" x14ac:dyDescent="0.3">
      <c r="C240"/>
      <c r="D240"/>
      <c r="E240"/>
      <c r="F240"/>
      <c r="H240"/>
      <c r="I240"/>
    </row>
    <row r="241" spans="3:9" x14ac:dyDescent="0.3">
      <c r="C241"/>
      <c r="D241"/>
      <c r="E241"/>
      <c r="F241"/>
      <c r="H241"/>
      <c r="I241"/>
    </row>
    <row r="242" spans="3:9" x14ac:dyDescent="0.3">
      <c r="C242"/>
      <c r="D242"/>
      <c r="E242"/>
      <c r="F242"/>
      <c r="H242"/>
      <c r="I242"/>
    </row>
    <row r="243" spans="3:9" x14ac:dyDescent="0.3">
      <c r="C243"/>
      <c r="D243"/>
      <c r="E243"/>
      <c r="F243"/>
      <c r="H243"/>
      <c r="I243"/>
    </row>
    <row r="244" spans="3:9" x14ac:dyDescent="0.3">
      <c r="C244"/>
      <c r="D244"/>
      <c r="E244"/>
      <c r="F244"/>
      <c r="H244"/>
      <c r="I244"/>
    </row>
    <row r="245" spans="3:9" x14ac:dyDescent="0.3">
      <c r="C245"/>
      <c r="D245"/>
      <c r="E245"/>
      <c r="F245"/>
      <c r="H245"/>
      <c r="I245"/>
    </row>
    <row r="246" spans="3:9" x14ac:dyDescent="0.3">
      <c r="C246"/>
      <c r="D246"/>
      <c r="E246"/>
      <c r="F246"/>
      <c r="H246"/>
      <c r="I246"/>
    </row>
    <row r="247" spans="3:9" x14ac:dyDescent="0.3">
      <c r="C247"/>
      <c r="D247"/>
      <c r="E247"/>
      <c r="F247"/>
      <c r="H247"/>
      <c r="I247"/>
    </row>
    <row r="248" spans="3:9" x14ac:dyDescent="0.3">
      <c r="C248"/>
      <c r="D248"/>
      <c r="E248"/>
      <c r="F248"/>
      <c r="H248"/>
      <c r="I248"/>
    </row>
    <row r="249" spans="3:9" x14ac:dyDescent="0.3">
      <c r="C249"/>
      <c r="D249"/>
      <c r="E249"/>
      <c r="F249"/>
      <c r="H249"/>
      <c r="I249"/>
    </row>
    <row r="250" spans="3:9" x14ac:dyDescent="0.3">
      <c r="C250"/>
      <c r="D250"/>
      <c r="E250"/>
      <c r="F250"/>
      <c r="H250"/>
      <c r="I250"/>
    </row>
    <row r="251" spans="3:9" x14ac:dyDescent="0.3">
      <c r="C251"/>
      <c r="D251"/>
      <c r="E251"/>
      <c r="F251"/>
      <c r="H251"/>
      <c r="I251"/>
    </row>
    <row r="252" spans="3:9" x14ac:dyDescent="0.3">
      <c r="C252"/>
      <c r="D252"/>
      <c r="E252"/>
      <c r="F252"/>
      <c r="H252"/>
      <c r="I252"/>
    </row>
    <row r="253" spans="3:9" x14ac:dyDescent="0.3">
      <c r="C253"/>
      <c r="D253"/>
      <c r="E253"/>
      <c r="F253"/>
      <c r="H253"/>
      <c r="I253"/>
    </row>
    <row r="254" spans="3:9" x14ac:dyDescent="0.3">
      <c r="C254"/>
      <c r="D254"/>
      <c r="E254"/>
      <c r="F254"/>
      <c r="H254"/>
      <c r="I254"/>
    </row>
    <row r="255" spans="3:9" x14ac:dyDescent="0.3">
      <c r="C255"/>
      <c r="D255"/>
      <c r="E255"/>
      <c r="F255"/>
      <c r="H255"/>
      <c r="I255"/>
    </row>
    <row r="256" spans="3:9" x14ac:dyDescent="0.3">
      <c r="C256"/>
      <c r="D256"/>
      <c r="E256"/>
      <c r="F256"/>
      <c r="H256"/>
      <c r="I256"/>
    </row>
    <row r="257" spans="3:9" x14ac:dyDescent="0.3">
      <c r="C257"/>
      <c r="D257"/>
      <c r="E257"/>
      <c r="F257"/>
      <c r="H257"/>
      <c r="I257"/>
    </row>
    <row r="258" spans="3:9" x14ac:dyDescent="0.3">
      <c r="C258"/>
      <c r="D258"/>
      <c r="E258"/>
      <c r="F258"/>
      <c r="H258"/>
      <c r="I258"/>
    </row>
    <row r="259" spans="3:9" x14ac:dyDescent="0.3">
      <c r="C259"/>
      <c r="D259"/>
      <c r="E259"/>
      <c r="F259"/>
      <c r="H259"/>
      <c r="I259"/>
    </row>
    <row r="260" spans="3:9" x14ac:dyDescent="0.3">
      <c r="C260"/>
      <c r="D260"/>
      <c r="E260"/>
      <c r="F260"/>
      <c r="H260"/>
      <c r="I260"/>
    </row>
    <row r="261" spans="3:9" x14ac:dyDescent="0.3">
      <c r="C261"/>
      <c r="D261"/>
      <c r="E261"/>
      <c r="F261"/>
      <c r="H261"/>
      <c r="I261"/>
    </row>
    <row r="262" spans="3:9" x14ac:dyDescent="0.3">
      <c r="C262"/>
      <c r="D262"/>
      <c r="E262"/>
      <c r="F262"/>
      <c r="H262"/>
      <c r="I262"/>
    </row>
    <row r="263" spans="3:9" x14ac:dyDescent="0.3">
      <c r="C263"/>
      <c r="D263"/>
      <c r="E263"/>
      <c r="F263"/>
      <c r="H263"/>
      <c r="I263"/>
    </row>
    <row r="264" spans="3:9" x14ac:dyDescent="0.3">
      <c r="C264"/>
      <c r="D264"/>
      <c r="E264"/>
      <c r="F264"/>
      <c r="H264"/>
      <c r="I264"/>
    </row>
    <row r="265" spans="3:9" x14ac:dyDescent="0.3">
      <c r="C265"/>
      <c r="D265"/>
      <c r="E265"/>
      <c r="F265"/>
      <c r="H265"/>
      <c r="I265"/>
    </row>
    <row r="266" spans="3:9" x14ac:dyDescent="0.3">
      <c r="C266"/>
      <c r="D266"/>
      <c r="E266"/>
      <c r="F266"/>
      <c r="H266"/>
      <c r="I266"/>
    </row>
    <row r="267" spans="3:9" x14ac:dyDescent="0.3">
      <c r="C267"/>
      <c r="D267"/>
      <c r="E267"/>
      <c r="F267"/>
      <c r="H267"/>
      <c r="I267"/>
    </row>
    <row r="268" spans="3:9" x14ac:dyDescent="0.3">
      <c r="C268"/>
      <c r="D268"/>
      <c r="E268"/>
      <c r="F268"/>
      <c r="H268"/>
      <c r="I268"/>
    </row>
    <row r="269" spans="3:9" x14ac:dyDescent="0.3">
      <c r="C269"/>
      <c r="D269"/>
      <c r="E269"/>
      <c r="F269"/>
      <c r="H269"/>
      <c r="I269"/>
    </row>
    <row r="270" spans="3:9" x14ac:dyDescent="0.3">
      <c r="C270"/>
      <c r="D270"/>
      <c r="E270"/>
      <c r="F270"/>
      <c r="H270"/>
      <c r="I270"/>
    </row>
    <row r="271" spans="3:9" x14ac:dyDescent="0.3">
      <c r="C271"/>
      <c r="D271"/>
      <c r="E271"/>
      <c r="F271"/>
      <c r="H271"/>
      <c r="I271"/>
    </row>
    <row r="272" spans="3:9" x14ac:dyDescent="0.3">
      <c r="C272"/>
      <c r="D272"/>
      <c r="E272"/>
      <c r="F272"/>
      <c r="H272"/>
      <c r="I272"/>
    </row>
    <row r="273" spans="3:9" x14ac:dyDescent="0.3">
      <c r="C273"/>
      <c r="D273"/>
      <c r="E273"/>
      <c r="F273"/>
      <c r="H273"/>
      <c r="I273"/>
    </row>
    <row r="274" spans="3:9" x14ac:dyDescent="0.3">
      <c r="C274"/>
      <c r="D274"/>
      <c r="E274"/>
      <c r="F274"/>
      <c r="H274"/>
      <c r="I274"/>
    </row>
    <row r="275" spans="3:9" x14ac:dyDescent="0.3">
      <c r="C275"/>
      <c r="D275"/>
      <c r="E275"/>
      <c r="F275"/>
      <c r="H275"/>
      <c r="I275"/>
    </row>
    <row r="276" spans="3:9" x14ac:dyDescent="0.3">
      <c r="C276"/>
      <c r="D276"/>
      <c r="E276"/>
      <c r="F276"/>
      <c r="H276"/>
      <c r="I276"/>
    </row>
    <row r="277" spans="3:9" x14ac:dyDescent="0.3">
      <c r="C277"/>
      <c r="D277"/>
      <c r="E277"/>
      <c r="F277"/>
      <c r="H277"/>
      <c r="I277"/>
    </row>
    <row r="278" spans="3:9" x14ac:dyDescent="0.3">
      <c r="C278"/>
      <c r="D278"/>
      <c r="E278"/>
      <c r="F278"/>
      <c r="H278"/>
      <c r="I278"/>
    </row>
    <row r="279" spans="3:9" x14ac:dyDescent="0.3">
      <c r="C279"/>
      <c r="D279"/>
      <c r="E279"/>
      <c r="F279"/>
      <c r="H279"/>
      <c r="I279"/>
    </row>
    <row r="280" spans="3:9" x14ac:dyDescent="0.3">
      <c r="C280"/>
      <c r="D280"/>
      <c r="E280"/>
      <c r="F280"/>
      <c r="H280"/>
      <c r="I280"/>
    </row>
    <row r="281" spans="3:9" x14ac:dyDescent="0.3">
      <c r="C281"/>
      <c r="D281"/>
      <c r="E281"/>
      <c r="F281"/>
      <c r="H281"/>
      <c r="I281"/>
    </row>
    <row r="282" spans="3:9" x14ac:dyDescent="0.3">
      <c r="C282"/>
      <c r="D282"/>
      <c r="E282"/>
      <c r="F282"/>
      <c r="H282"/>
      <c r="I282"/>
    </row>
    <row r="283" spans="3:9" x14ac:dyDescent="0.3">
      <c r="C283"/>
      <c r="D283"/>
      <c r="E283"/>
      <c r="F283"/>
      <c r="H283"/>
      <c r="I283"/>
    </row>
    <row r="284" spans="3:9" x14ac:dyDescent="0.3">
      <c r="C284"/>
      <c r="D284"/>
      <c r="E284"/>
      <c r="F284"/>
      <c r="H284"/>
      <c r="I284"/>
    </row>
    <row r="285" spans="3:9" x14ac:dyDescent="0.3">
      <c r="C285"/>
      <c r="D285"/>
      <c r="E285"/>
      <c r="F285"/>
      <c r="H285"/>
      <c r="I285"/>
    </row>
    <row r="286" spans="3:9" x14ac:dyDescent="0.3">
      <c r="C286"/>
      <c r="D286"/>
      <c r="E286"/>
      <c r="F286"/>
      <c r="H286"/>
      <c r="I286"/>
    </row>
    <row r="287" spans="3:9" x14ac:dyDescent="0.3">
      <c r="C287"/>
      <c r="D287"/>
      <c r="E287"/>
      <c r="F287"/>
      <c r="H287"/>
      <c r="I287"/>
    </row>
    <row r="288" spans="3:9" x14ac:dyDescent="0.3">
      <c r="C288"/>
      <c r="D288"/>
      <c r="E288"/>
      <c r="F288"/>
      <c r="H288"/>
      <c r="I288"/>
    </row>
    <row r="289" spans="3:9" x14ac:dyDescent="0.3">
      <c r="C289"/>
      <c r="D289"/>
      <c r="E289"/>
      <c r="F289"/>
      <c r="H289"/>
      <c r="I289"/>
    </row>
    <row r="290" spans="3:9" x14ac:dyDescent="0.3">
      <c r="C290"/>
      <c r="D290"/>
      <c r="E290"/>
      <c r="F290"/>
      <c r="H290"/>
      <c r="I290"/>
    </row>
    <row r="291" spans="3:9" x14ac:dyDescent="0.3">
      <c r="C291"/>
      <c r="D291"/>
      <c r="E291"/>
      <c r="F291"/>
      <c r="H291"/>
      <c r="I291"/>
    </row>
    <row r="292" spans="3:9" x14ac:dyDescent="0.3">
      <c r="C292"/>
      <c r="D292"/>
      <c r="E292"/>
      <c r="F292"/>
      <c r="H292"/>
      <c r="I292"/>
    </row>
    <row r="293" spans="3:9" x14ac:dyDescent="0.3">
      <c r="C293"/>
      <c r="D293"/>
      <c r="E293"/>
      <c r="F293"/>
      <c r="H293"/>
      <c r="I293"/>
    </row>
    <row r="294" spans="3:9" x14ac:dyDescent="0.3">
      <c r="C294"/>
      <c r="D294"/>
      <c r="E294"/>
      <c r="F294"/>
      <c r="H294"/>
      <c r="I294"/>
    </row>
    <row r="295" spans="3:9" x14ac:dyDescent="0.3">
      <c r="C295"/>
      <c r="D295"/>
      <c r="E295"/>
      <c r="F295"/>
      <c r="H295"/>
      <c r="I295"/>
    </row>
    <row r="296" spans="3:9" x14ac:dyDescent="0.3">
      <c r="C296"/>
      <c r="D296"/>
      <c r="E296"/>
      <c r="F296"/>
      <c r="H296"/>
      <c r="I296"/>
    </row>
    <row r="297" spans="3:9" x14ac:dyDescent="0.3">
      <c r="C297"/>
      <c r="D297"/>
      <c r="E297"/>
      <c r="F297"/>
      <c r="H297"/>
      <c r="I297"/>
    </row>
    <row r="298" spans="3:9" x14ac:dyDescent="0.3">
      <c r="C298"/>
      <c r="D298"/>
      <c r="E298"/>
      <c r="F298"/>
      <c r="H298"/>
      <c r="I298"/>
    </row>
    <row r="299" spans="3:9" x14ac:dyDescent="0.3">
      <c r="C299"/>
      <c r="D299"/>
      <c r="E299"/>
      <c r="F299"/>
      <c r="H299"/>
      <c r="I299"/>
    </row>
    <row r="300" spans="3:9" x14ac:dyDescent="0.3">
      <c r="C300"/>
      <c r="D300"/>
      <c r="E300"/>
      <c r="F300"/>
      <c r="H300"/>
      <c r="I300"/>
    </row>
    <row r="301" spans="3:9" x14ac:dyDescent="0.3">
      <c r="C301"/>
      <c r="D301"/>
      <c r="E301"/>
      <c r="F301"/>
      <c r="H301"/>
      <c r="I301"/>
    </row>
    <row r="302" spans="3:9" x14ac:dyDescent="0.3">
      <c r="C302"/>
      <c r="D302"/>
      <c r="E302"/>
      <c r="F302"/>
      <c r="H302"/>
      <c r="I302"/>
    </row>
    <row r="303" spans="3:9" x14ac:dyDescent="0.3">
      <c r="C303"/>
      <c r="D303"/>
      <c r="E303"/>
      <c r="F303"/>
      <c r="H303"/>
      <c r="I303"/>
    </row>
    <row r="304" spans="3:9" x14ac:dyDescent="0.3">
      <c r="C304"/>
      <c r="D304"/>
      <c r="E304"/>
      <c r="F304"/>
      <c r="H304"/>
      <c r="I304"/>
    </row>
    <row r="305" spans="3:9" x14ac:dyDescent="0.3">
      <c r="C305"/>
      <c r="D305"/>
      <c r="E305"/>
      <c r="F305"/>
      <c r="H305"/>
      <c r="I305"/>
    </row>
    <row r="306" spans="3:9" x14ac:dyDescent="0.3">
      <c r="C306"/>
      <c r="D306"/>
      <c r="E306"/>
      <c r="F306"/>
      <c r="H306"/>
      <c r="I306"/>
    </row>
    <row r="307" spans="3:9" x14ac:dyDescent="0.3">
      <c r="C307"/>
      <c r="D307"/>
      <c r="E307"/>
      <c r="F307"/>
      <c r="H307"/>
      <c r="I307"/>
    </row>
    <row r="308" spans="3:9" x14ac:dyDescent="0.3">
      <c r="C308"/>
      <c r="D308"/>
      <c r="E308"/>
      <c r="F308"/>
      <c r="H308"/>
      <c r="I308"/>
    </row>
    <row r="309" spans="3:9" x14ac:dyDescent="0.3">
      <c r="C309"/>
      <c r="D309"/>
      <c r="E309"/>
      <c r="F309"/>
      <c r="H309"/>
      <c r="I309"/>
    </row>
    <row r="310" spans="3:9" x14ac:dyDescent="0.3">
      <c r="C310"/>
      <c r="D310"/>
      <c r="E310"/>
      <c r="F310"/>
      <c r="H310"/>
      <c r="I310"/>
    </row>
    <row r="311" spans="3:9" x14ac:dyDescent="0.3">
      <c r="C311"/>
      <c r="D311"/>
      <c r="E311"/>
      <c r="F311"/>
      <c r="H311"/>
      <c r="I311"/>
    </row>
    <row r="312" spans="3:9" x14ac:dyDescent="0.3">
      <c r="C312"/>
      <c r="D312"/>
      <c r="E312"/>
      <c r="F312"/>
      <c r="H312"/>
      <c r="I312"/>
    </row>
    <row r="313" spans="3:9" x14ac:dyDescent="0.3">
      <c r="C313"/>
      <c r="D313"/>
      <c r="E313"/>
      <c r="F313"/>
      <c r="H313"/>
      <c r="I313"/>
    </row>
    <row r="314" spans="3:9" x14ac:dyDescent="0.3">
      <c r="C314"/>
      <c r="D314"/>
      <c r="E314"/>
      <c r="F314"/>
      <c r="H314"/>
      <c r="I314"/>
    </row>
    <row r="315" spans="3:9" x14ac:dyDescent="0.3">
      <c r="C315"/>
      <c r="D315"/>
      <c r="E315"/>
      <c r="F315"/>
      <c r="H315"/>
      <c r="I315"/>
    </row>
    <row r="316" spans="3:9" x14ac:dyDescent="0.3">
      <c r="C316"/>
      <c r="D316"/>
      <c r="E316"/>
      <c r="F316"/>
      <c r="H316"/>
      <c r="I316"/>
    </row>
    <row r="317" spans="3:9" x14ac:dyDescent="0.3">
      <c r="C317"/>
      <c r="D317"/>
      <c r="E317"/>
      <c r="F317"/>
      <c r="H317"/>
      <c r="I317"/>
    </row>
    <row r="318" spans="3:9" x14ac:dyDescent="0.3">
      <c r="C318"/>
      <c r="D318"/>
      <c r="E318"/>
      <c r="F318"/>
      <c r="H318"/>
      <c r="I318"/>
    </row>
    <row r="319" spans="3:9" x14ac:dyDescent="0.3">
      <c r="C319"/>
      <c r="D319"/>
      <c r="E319"/>
      <c r="F319"/>
      <c r="H319"/>
      <c r="I319"/>
    </row>
    <row r="320" spans="3:9" x14ac:dyDescent="0.3">
      <c r="C320"/>
      <c r="D320"/>
      <c r="E320"/>
      <c r="F320"/>
      <c r="H320"/>
      <c r="I320"/>
    </row>
    <row r="321" spans="3:9" x14ac:dyDescent="0.3">
      <c r="C321"/>
      <c r="D321"/>
      <c r="E321"/>
      <c r="F321"/>
      <c r="H321"/>
      <c r="I321"/>
    </row>
    <row r="322" spans="3:9" x14ac:dyDescent="0.3">
      <c r="C322"/>
      <c r="D322"/>
      <c r="E322"/>
      <c r="F322"/>
      <c r="H322"/>
      <c r="I322"/>
    </row>
    <row r="323" spans="3:9" x14ac:dyDescent="0.3">
      <c r="C323"/>
      <c r="D323"/>
      <c r="E323"/>
      <c r="F323"/>
      <c r="H323"/>
      <c r="I323"/>
    </row>
    <row r="324" spans="3:9" x14ac:dyDescent="0.3">
      <c r="C324"/>
      <c r="D324"/>
      <c r="E324"/>
      <c r="F324"/>
      <c r="H324"/>
      <c r="I324"/>
    </row>
    <row r="325" spans="3:9" x14ac:dyDescent="0.3">
      <c r="C325"/>
      <c r="D325"/>
      <c r="E325"/>
      <c r="F325"/>
      <c r="H325"/>
      <c r="I325"/>
    </row>
    <row r="326" spans="3:9" x14ac:dyDescent="0.3">
      <c r="C326"/>
      <c r="D326"/>
      <c r="E326"/>
      <c r="F326"/>
      <c r="H326"/>
      <c r="I326"/>
    </row>
    <row r="327" spans="3:9" x14ac:dyDescent="0.3">
      <c r="C327"/>
      <c r="D327"/>
      <c r="E327"/>
      <c r="F327"/>
      <c r="H327"/>
      <c r="I327"/>
    </row>
    <row r="328" spans="3:9" x14ac:dyDescent="0.3">
      <c r="C328"/>
      <c r="D328"/>
      <c r="E328"/>
      <c r="F328"/>
      <c r="H328"/>
      <c r="I328"/>
    </row>
    <row r="329" spans="3:9" x14ac:dyDescent="0.3">
      <c r="C329"/>
      <c r="D329"/>
      <c r="E329"/>
      <c r="F329"/>
      <c r="H329"/>
      <c r="I329"/>
    </row>
    <row r="330" spans="3:9" x14ac:dyDescent="0.3">
      <c r="C330"/>
      <c r="D330"/>
      <c r="E330"/>
      <c r="F330"/>
      <c r="H330"/>
      <c r="I330"/>
    </row>
    <row r="331" spans="3:9" x14ac:dyDescent="0.3">
      <c r="C331"/>
      <c r="D331"/>
      <c r="E331"/>
      <c r="F331"/>
      <c r="H331"/>
      <c r="I331"/>
    </row>
    <row r="332" spans="3:9" x14ac:dyDescent="0.3">
      <c r="C332"/>
      <c r="D332"/>
      <c r="E332"/>
      <c r="F332"/>
      <c r="H332"/>
      <c r="I332"/>
    </row>
    <row r="333" spans="3:9" x14ac:dyDescent="0.3">
      <c r="C333"/>
      <c r="D333"/>
      <c r="E333"/>
      <c r="F333"/>
      <c r="H333"/>
      <c r="I333"/>
    </row>
    <row r="334" spans="3:9" x14ac:dyDescent="0.3">
      <c r="C334"/>
      <c r="D334"/>
      <c r="E334"/>
      <c r="F334"/>
      <c r="H334"/>
      <c r="I334"/>
    </row>
    <row r="335" spans="3:9" x14ac:dyDescent="0.3">
      <c r="C335"/>
      <c r="D335"/>
      <c r="E335"/>
      <c r="F335"/>
      <c r="H335"/>
      <c r="I335"/>
    </row>
    <row r="336" spans="3:9" x14ac:dyDescent="0.3">
      <c r="C336"/>
      <c r="D336"/>
      <c r="E336"/>
      <c r="F336"/>
      <c r="H336"/>
      <c r="I336"/>
    </row>
    <row r="337" spans="1:9" x14ac:dyDescent="0.3">
      <c r="C337"/>
      <c r="D337"/>
      <c r="E337"/>
      <c r="F337"/>
      <c r="H337"/>
      <c r="I337"/>
    </row>
    <row r="338" spans="1:9" x14ac:dyDescent="0.3">
      <c r="C338"/>
      <c r="D338"/>
      <c r="E338"/>
      <c r="F338"/>
      <c r="H338"/>
      <c r="I338"/>
    </row>
    <row r="339" spans="1:9" x14ac:dyDescent="0.3">
      <c r="C339"/>
      <c r="D339"/>
      <c r="E339"/>
      <c r="F339"/>
      <c r="H339"/>
      <c r="I339"/>
    </row>
    <row r="340" spans="1:9" x14ac:dyDescent="0.3">
      <c r="C340"/>
      <c r="D340"/>
      <c r="E340"/>
      <c r="F340"/>
      <c r="H340"/>
      <c r="I340"/>
    </row>
    <row r="341" spans="1:9" x14ac:dyDescent="0.3">
      <c r="C341"/>
      <c r="D341"/>
      <c r="E341"/>
      <c r="F341"/>
      <c r="H341"/>
      <c r="I341"/>
    </row>
    <row r="342" spans="1:9" x14ac:dyDescent="0.3">
      <c r="C342"/>
      <c r="D342"/>
      <c r="E342"/>
      <c r="F342"/>
      <c r="H342"/>
      <c r="I342"/>
    </row>
    <row r="343" spans="1:9" x14ac:dyDescent="0.3">
      <c r="C343"/>
      <c r="D343"/>
      <c r="E343"/>
      <c r="F343"/>
      <c r="H343"/>
      <c r="I343"/>
    </row>
    <row r="344" spans="1:9" x14ac:dyDescent="0.3">
      <c r="C344"/>
      <c r="D344"/>
      <c r="E344"/>
      <c r="F344"/>
      <c r="H344"/>
      <c r="I344"/>
    </row>
    <row r="345" spans="1:9" x14ac:dyDescent="0.3">
      <c r="C345"/>
      <c r="D345"/>
      <c r="E345"/>
      <c r="F345"/>
      <c r="H345"/>
      <c r="I345"/>
    </row>
    <row r="346" spans="1:9" x14ac:dyDescent="0.3">
      <c r="C346"/>
      <c r="D346"/>
      <c r="E346"/>
      <c r="F346"/>
      <c r="H346"/>
      <c r="I346"/>
    </row>
    <row r="347" spans="1:9" x14ac:dyDescent="0.3">
      <c r="C347"/>
      <c r="D347"/>
      <c r="E347"/>
      <c r="F347"/>
      <c r="H347"/>
      <c r="I347"/>
    </row>
    <row r="348" spans="1:9" x14ac:dyDescent="0.3">
      <c r="C348"/>
      <c r="D348"/>
      <c r="E348"/>
      <c r="F348"/>
      <c r="H348"/>
      <c r="I348"/>
    </row>
    <row r="349" spans="1:9" s="6" customFormat="1" x14ac:dyDescent="0.3">
      <c r="A349"/>
      <c r="B349"/>
      <c r="C349"/>
      <c r="D349"/>
      <c r="E349"/>
      <c r="F349"/>
      <c r="G349"/>
      <c r="H349"/>
      <c r="I349"/>
    </row>
    <row r="350" spans="1:9" s="6" customFormat="1" x14ac:dyDescent="0.3">
      <c r="A350"/>
      <c r="B350"/>
      <c r="C350"/>
      <c r="D350"/>
      <c r="E350"/>
      <c r="F350"/>
      <c r="G350"/>
      <c r="H350"/>
      <c r="I350"/>
    </row>
    <row r="351" spans="1:9" x14ac:dyDescent="0.3">
      <c r="C351"/>
      <c r="D351"/>
      <c r="E351"/>
      <c r="F351"/>
      <c r="H351"/>
      <c r="I351"/>
    </row>
    <row r="352" spans="1:9" x14ac:dyDescent="0.3">
      <c r="C352"/>
      <c r="D352"/>
      <c r="E352"/>
      <c r="F352"/>
      <c r="H352"/>
      <c r="I352"/>
    </row>
    <row r="353" spans="3:9" x14ac:dyDescent="0.3">
      <c r="C353"/>
      <c r="D353"/>
      <c r="E353"/>
      <c r="F353"/>
      <c r="H353"/>
      <c r="I353"/>
    </row>
    <row r="354" spans="3:9" x14ac:dyDescent="0.3">
      <c r="C354"/>
      <c r="D354"/>
      <c r="E354"/>
      <c r="F354"/>
      <c r="H354"/>
      <c r="I354"/>
    </row>
    <row r="355" spans="3:9" x14ac:dyDescent="0.3">
      <c r="C355"/>
      <c r="D355"/>
      <c r="E355"/>
      <c r="F355"/>
      <c r="H355"/>
      <c r="I355"/>
    </row>
    <row r="356" spans="3:9" x14ac:dyDescent="0.3">
      <c r="C356"/>
      <c r="D356"/>
      <c r="E356"/>
      <c r="F356"/>
      <c r="H356"/>
      <c r="I356"/>
    </row>
    <row r="357" spans="3:9" x14ac:dyDescent="0.3">
      <c r="C357"/>
      <c r="D357"/>
      <c r="E357"/>
      <c r="F357"/>
      <c r="H357"/>
      <c r="I357"/>
    </row>
    <row r="358" spans="3:9" x14ac:dyDescent="0.3">
      <c r="C358"/>
      <c r="D358"/>
      <c r="E358"/>
      <c r="F358"/>
      <c r="H358"/>
      <c r="I358"/>
    </row>
    <row r="359" spans="3:9" x14ac:dyDescent="0.3">
      <c r="C359"/>
      <c r="D359"/>
      <c r="E359"/>
      <c r="F359"/>
      <c r="H359"/>
      <c r="I359"/>
    </row>
    <row r="360" spans="3:9" x14ac:dyDescent="0.3">
      <c r="C360"/>
      <c r="D360"/>
      <c r="E360"/>
      <c r="F360"/>
      <c r="H360"/>
      <c r="I360"/>
    </row>
    <row r="361" spans="3:9" x14ac:dyDescent="0.3">
      <c r="C361"/>
      <c r="D361"/>
      <c r="E361"/>
      <c r="F361"/>
      <c r="H361"/>
      <c r="I361"/>
    </row>
    <row r="362" spans="3:9" x14ac:dyDescent="0.3">
      <c r="C362"/>
      <c r="D362"/>
      <c r="E362"/>
      <c r="F362"/>
      <c r="H362"/>
      <c r="I362"/>
    </row>
    <row r="363" spans="3:9" x14ac:dyDescent="0.3">
      <c r="C363"/>
      <c r="D363"/>
      <c r="E363"/>
      <c r="F363"/>
      <c r="H363"/>
      <c r="I363"/>
    </row>
    <row r="364" spans="3:9" x14ac:dyDescent="0.3">
      <c r="C364"/>
      <c r="D364"/>
      <c r="E364"/>
      <c r="F364"/>
      <c r="H364"/>
      <c r="I364"/>
    </row>
    <row r="365" spans="3:9" x14ac:dyDescent="0.3">
      <c r="C365"/>
      <c r="D365"/>
      <c r="E365"/>
      <c r="F365"/>
      <c r="H365"/>
      <c r="I365"/>
    </row>
    <row r="366" spans="3:9" x14ac:dyDescent="0.3">
      <c r="C366"/>
      <c r="D366"/>
      <c r="E366"/>
      <c r="F366"/>
      <c r="H366"/>
      <c r="I366"/>
    </row>
    <row r="367" spans="3:9" x14ac:dyDescent="0.3">
      <c r="C367"/>
      <c r="D367"/>
      <c r="E367"/>
      <c r="F367"/>
      <c r="H367"/>
      <c r="I367"/>
    </row>
    <row r="368" spans="3:9" x14ac:dyDescent="0.3">
      <c r="C368"/>
      <c r="D368"/>
      <c r="E368"/>
      <c r="F368"/>
      <c r="H368"/>
      <c r="I368"/>
    </row>
    <row r="369" spans="3:9" x14ac:dyDescent="0.3">
      <c r="C369"/>
      <c r="D369"/>
      <c r="E369"/>
      <c r="F369"/>
      <c r="H369"/>
      <c r="I369"/>
    </row>
    <row r="370" spans="3:9" x14ac:dyDescent="0.3">
      <c r="C370"/>
      <c r="D370"/>
      <c r="E370"/>
      <c r="F370"/>
      <c r="H370"/>
      <c r="I370"/>
    </row>
    <row r="371" spans="3:9" x14ac:dyDescent="0.3">
      <c r="C371"/>
      <c r="D371"/>
      <c r="E371"/>
      <c r="F371"/>
      <c r="H371"/>
      <c r="I371"/>
    </row>
    <row r="372" spans="3:9" x14ac:dyDescent="0.3">
      <c r="C372"/>
      <c r="D372"/>
      <c r="E372"/>
      <c r="F372"/>
      <c r="H372"/>
      <c r="I372"/>
    </row>
    <row r="373" spans="3:9" x14ac:dyDescent="0.3">
      <c r="C373"/>
      <c r="D373"/>
      <c r="E373"/>
      <c r="F373"/>
      <c r="H373"/>
      <c r="I373"/>
    </row>
    <row r="374" spans="3:9" x14ac:dyDescent="0.3">
      <c r="C374"/>
      <c r="D374"/>
      <c r="E374"/>
      <c r="F374"/>
      <c r="H374"/>
      <c r="I374"/>
    </row>
    <row r="375" spans="3:9" x14ac:dyDescent="0.3">
      <c r="C375"/>
      <c r="D375"/>
      <c r="E375"/>
      <c r="F375"/>
      <c r="H375"/>
      <c r="I375"/>
    </row>
    <row r="376" spans="3:9" x14ac:dyDescent="0.3">
      <c r="C376"/>
      <c r="D376"/>
      <c r="E376"/>
      <c r="F376"/>
      <c r="H376"/>
      <c r="I376"/>
    </row>
    <row r="377" spans="3:9" x14ac:dyDescent="0.3">
      <c r="C377"/>
      <c r="D377"/>
      <c r="E377"/>
      <c r="F377"/>
      <c r="H377"/>
      <c r="I377"/>
    </row>
    <row r="378" spans="3:9" x14ac:dyDescent="0.3">
      <c r="C378"/>
      <c r="D378"/>
      <c r="E378"/>
      <c r="F378"/>
      <c r="H378"/>
      <c r="I378"/>
    </row>
    <row r="379" spans="3:9" x14ac:dyDescent="0.3">
      <c r="C379"/>
      <c r="D379"/>
      <c r="E379"/>
      <c r="F379"/>
      <c r="H379"/>
      <c r="I379"/>
    </row>
    <row r="380" spans="3:9" x14ac:dyDescent="0.3">
      <c r="C380"/>
      <c r="D380"/>
      <c r="E380"/>
      <c r="F380"/>
      <c r="H380"/>
      <c r="I380"/>
    </row>
    <row r="381" spans="3:9" x14ac:dyDescent="0.3">
      <c r="C381"/>
      <c r="D381"/>
      <c r="E381"/>
      <c r="F381"/>
      <c r="H381"/>
      <c r="I381"/>
    </row>
    <row r="382" spans="3:9" x14ac:dyDescent="0.3">
      <c r="C382"/>
      <c r="D382"/>
      <c r="E382"/>
      <c r="F382"/>
      <c r="H382"/>
      <c r="I382"/>
    </row>
    <row r="383" spans="3:9" x14ac:dyDescent="0.3">
      <c r="C383"/>
      <c r="D383"/>
      <c r="E383"/>
      <c r="F383"/>
      <c r="H383"/>
      <c r="I383"/>
    </row>
    <row r="384" spans="3:9" x14ac:dyDescent="0.3">
      <c r="C384"/>
      <c r="D384"/>
      <c r="E384"/>
      <c r="F384"/>
      <c r="H384"/>
      <c r="I384"/>
    </row>
    <row r="385" spans="3:9" x14ac:dyDescent="0.3">
      <c r="C385"/>
      <c r="D385"/>
      <c r="E385"/>
      <c r="F385"/>
      <c r="H385"/>
      <c r="I385"/>
    </row>
    <row r="386" spans="3:9" x14ac:dyDescent="0.3">
      <c r="C386"/>
      <c r="D386"/>
      <c r="E386"/>
      <c r="F386"/>
      <c r="H386"/>
      <c r="I386"/>
    </row>
    <row r="387" spans="3:9" x14ac:dyDescent="0.3">
      <c r="C387"/>
      <c r="D387"/>
      <c r="E387"/>
      <c r="F387"/>
      <c r="H387"/>
      <c r="I387"/>
    </row>
    <row r="388" spans="3:9" x14ac:dyDescent="0.3">
      <c r="C388"/>
      <c r="D388"/>
      <c r="E388"/>
      <c r="F388"/>
      <c r="H388"/>
      <c r="I388"/>
    </row>
    <row r="389" spans="3:9" x14ac:dyDescent="0.3">
      <c r="C389"/>
      <c r="D389"/>
      <c r="E389"/>
      <c r="F389"/>
      <c r="H389"/>
      <c r="I389"/>
    </row>
    <row r="390" spans="3:9" x14ac:dyDescent="0.3">
      <c r="C390"/>
      <c r="D390"/>
      <c r="E390"/>
      <c r="F390"/>
      <c r="H390"/>
      <c r="I390"/>
    </row>
    <row r="391" spans="3:9" x14ac:dyDescent="0.3">
      <c r="C391"/>
      <c r="D391"/>
      <c r="E391"/>
      <c r="F391"/>
      <c r="H391"/>
      <c r="I391"/>
    </row>
    <row r="392" spans="3:9" x14ac:dyDescent="0.3">
      <c r="C392"/>
      <c r="D392"/>
      <c r="E392"/>
      <c r="F392"/>
      <c r="H392"/>
      <c r="I392"/>
    </row>
    <row r="393" spans="3:9" x14ac:dyDescent="0.3">
      <c r="C393"/>
      <c r="D393"/>
      <c r="E393"/>
      <c r="F393"/>
      <c r="H393"/>
      <c r="I393"/>
    </row>
    <row r="394" spans="3:9" x14ac:dyDescent="0.3">
      <c r="C394"/>
      <c r="D394"/>
      <c r="E394"/>
      <c r="F394"/>
      <c r="H394"/>
      <c r="I394"/>
    </row>
    <row r="395" spans="3:9" x14ac:dyDescent="0.3">
      <c r="C395"/>
      <c r="D395"/>
      <c r="E395"/>
      <c r="F395"/>
      <c r="H395"/>
      <c r="I395"/>
    </row>
    <row r="396" spans="3:9" x14ac:dyDescent="0.3">
      <c r="C396"/>
      <c r="D396"/>
      <c r="E396"/>
      <c r="F396"/>
      <c r="H396"/>
      <c r="I396"/>
    </row>
    <row r="397" spans="3:9" x14ac:dyDescent="0.3">
      <c r="C397"/>
      <c r="D397"/>
      <c r="E397"/>
      <c r="F397"/>
      <c r="H397"/>
      <c r="I397"/>
    </row>
    <row r="398" spans="3:9" x14ac:dyDescent="0.3">
      <c r="C398"/>
      <c r="D398"/>
      <c r="E398"/>
      <c r="F398"/>
      <c r="H398"/>
      <c r="I398"/>
    </row>
    <row r="399" spans="3:9" x14ac:dyDescent="0.3">
      <c r="C399"/>
      <c r="D399"/>
      <c r="E399"/>
      <c r="F399"/>
      <c r="H399"/>
      <c r="I399"/>
    </row>
    <row r="400" spans="3:9" x14ac:dyDescent="0.3">
      <c r="C400"/>
      <c r="D400"/>
      <c r="E400"/>
      <c r="F400"/>
      <c r="H400"/>
      <c r="I400"/>
    </row>
    <row r="401" spans="3:9" x14ac:dyDescent="0.3">
      <c r="C401"/>
      <c r="D401"/>
      <c r="E401"/>
      <c r="F401"/>
      <c r="H401"/>
      <c r="I401"/>
    </row>
    <row r="402" spans="3:9" x14ac:dyDescent="0.3">
      <c r="C402"/>
      <c r="D402"/>
      <c r="E402"/>
      <c r="F402"/>
      <c r="H402"/>
      <c r="I402"/>
    </row>
    <row r="403" spans="3:9" x14ac:dyDescent="0.3">
      <c r="C403"/>
      <c r="D403"/>
      <c r="E403"/>
      <c r="F403"/>
      <c r="H403"/>
      <c r="I403"/>
    </row>
    <row r="404" spans="3:9" x14ac:dyDescent="0.3">
      <c r="C404"/>
      <c r="D404"/>
      <c r="E404"/>
      <c r="F404"/>
      <c r="H404"/>
      <c r="I404"/>
    </row>
    <row r="405" spans="3:9" x14ac:dyDescent="0.3">
      <c r="C405"/>
      <c r="D405"/>
      <c r="E405"/>
      <c r="F405"/>
      <c r="H405"/>
      <c r="I405"/>
    </row>
    <row r="406" spans="3:9" x14ac:dyDescent="0.3">
      <c r="C406"/>
      <c r="D406"/>
      <c r="E406"/>
      <c r="F406"/>
      <c r="H406"/>
      <c r="I406"/>
    </row>
    <row r="407" spans="3:9" x14ac:dyDescent="0.3">
      <c r="C407"/>
      <c r="D407"/>
      <c r="E407"/>
      <c r="F407"/>
      <c r="H407"/>
      <c r="I407"/>
    </row>
    <row r="408" spans="3:9" x14ac:dyDescent="0.3">
      <c r="C408"/>
      <c r="D408"/>
      <c r="E408"/>
      <c r="F408"/>
      <c r="H408"/>
      <c r="I408"/>
    </row>
    <row r="409" spans="3:9" x14ac:dyDescent="0.3">
      <c r="C409"/>
      <c r="D409"/>
      <c r="E409"/>
      <c r="F409"/>
      <c r="H409"/>
      <c r="I409"/>
    </row>
    <row r="410" spans="3:9" x14ac:dyDescent="0.3">
      <c r="C410"/>
      <c r="D410"/>
      <c r="E410"/>
      <c r="F410"/>
      <c r="H410"/>
      <c r="I410"/>
    </row>
    <row r="411" spans="3:9" x14ac:dyDescent="0.3">
      <c r="C411"/>
      <c r="D411"/>
      <c r="E411"/>
      <c r="F411"/>
      <c r="H411"/>
      <c r="I411"/>
    </row>
    <row r="412" spans="3:9" x14ac:dyDescent="0.3">
      <c r="C412"/>
      <c r="D412"/>
      <c r="E412"/>
      <c r="F412"/>
      <c r="H412"/>
      <c r="I412"/>
    </row>
    <row r="413" spans="3:9" x14ac:dyDescent="0.3">
      <c r="C413"/>
      <c r="D413"/>
      <c r="E413"/>
      <c r="F413"/>
      <c r="H413"/>
      <c r="I413"/>
    </row>
    <row r="414" spans="3:9" x14ac:dyDescent="0.3">
      <c r="C414"/>
      <c r="D414"/>
      <c r="E414"/>
      <c r="F414"/>
      <c r="H414"/>
      <c r="I414"/>
    </row>
    <row r="415" spans="3:9" x14ac:dyDescent="0.3">
      <c r="C415"/>
      <c r="D415"/>
      <c r="E415"/>
      <c r="F415"/>
      <c r="H415"/>
      <c r="I415"/>
    </row>
    <row r="416" spans="3:9" x14ac:dyDescent="0.3">
      <c r="C416"/>
      <c r="D416"/>
      <c r="E416"/>
      <c r="F416"/>
      <c r="H416"/>
      <c r="I416"/>
    </row>
    <row r="417" spans="3:9" x14ac:dyDescent="0.3">
      <c r="C417"/>
      <c r="D417"/>
      <c r="E417"/>
      <c r="F417"/>
      <c r="H417"/>
      <c r="I417"/>
    </row>
    <row r="418" spans="3:9" x14ac:dyDescent="0.3">
      <c r="C418"/>
      <c r="D418"/>
      <c r="E418"/>
      <c r="F418"/>
      <c r="H418"/>
      <c r="I418"/>
    </row>
    <row r="419" spans="3:9" x14ac:dyDescent="0.3">
      <c r="C419"/>
      <c r="D419"/>
      <c r="E419"/>
      <c r="F419"/>
      <c r="H419"/>
      <c r="I419"/>
    </row>
    <row r="420" spans="3:9" x14ac:dyDescent="0.3">
      <c r="C420"/>
      <c r="D420"/>
      <c r="E420"/>
      <c r="F420"/>
      <c r="H420"/>
      <c r="I420"/>
    </row>
    <row r="421" spans="3:9" x14ac:dyDescent="0.3">
      <c r="C421"/>
      <c r="D421"/>
      <c r="E421"/>
      <c r="F421"/>
      <c r="H421"/>
      <c r="I421"/>
    </row>
    <row r="422" spans="3:9" x14ac:dyDescent="0.3">
      <c r="C422"/>
      <c r="D422"/>
      <c r="E422"/>
      <c r="F422"/>
      <c r="H422"/>
      <c r="I422"/>
    </row>
    <row r="423" spans="3:9" x14ac:dyDescent="0.3">
      <c r="C423"/>
      <c r="D423"/>
      <c r="E423"/>
      <c r="F423"/>
      <c r="H423"/>
      <c r="I423"/>
    </row>
    <row r="424" spans="3:9" x14ac:dyDescent="0.3">
      <c r="C424"/>
      <c r="D424"/>
      <c r="E424"/>
      <c r="F424"/>
      <c r="H424"/>
      <c r="I424"/>
    </row>
    <row r="425" spans="3:9" x14ac:dyDescent="0.3">
      <c r="C425"/>
      <c r="D425"/>
      <c r="E425"/>
      <c r="F425"/>
      <c r="H425"/>
      <c r="I425"/>
    </row>
    <row r="426" spans="3:9" x14ac:dyDescent="0.3">
      <c r="C426"/>
      <c r="D426"/>
      <c r="E426"/>
      <c r="F426"/>
      <c r="H426"/>
      <c r="I426"/>
    </row>
    <row r="427" spans="3:9" x14ac:dyDescent="0.3">
      <c r="C427"/>
      <c r="D427"/>
      <c r="E427"/>
      <c r="F427"/>
      <c r="H427"/>
      <c r="I427"/>
    </row>
    <row r="428" spans="3:9" x14ac:dyDescent="0.3">
      <c r="C428"/>
      <c r="D428"/>
      <c r="E428"/>
      <c r="F428"/>
      <c r="H428"/>
      <c r="I428"/>
    </row>
    <row r="429" spans="3:9" x14ac:dyDescent="0.3">
      <c r="C429"/>
      <c r="D429"/>
      <c r="E429"/>
      <c r="F429"/>
      <c r="H429"/>
      <c r="I429"/>
    </row>
    <row r="430" spans="3:9" x14ac:dyDescent="0.3">
      <c r="C430"/>
      <c r="D430"/>
      <c r="E430"/>
      <c r="F430"/>
      <c r="H430"/>
      <c r="I430"/>
    </row>
    <row r="431" spans="3:9" x14ac:dyDescent="0.3">
      <c r="C431"/>
      <c r="D431"/>
      <c r="E431"/>
      <c r="F431"/>
      <c r="H431"/>
      <c r="I431"/>
    </row>
    <row r="432" spans="3:9" x14ac:dyDescent="0.3">
      <c r="C432"/>
      <c r="D432"/>
      <c r="E432"/>
      <c r="F432"/>
      <c r="H432"/>
      <c r="I432"/>
    </row>
    <row r="433" spans="3:9" x14ac:dyDescent="0.3">
      <c r="C433"/>
      <c r="D433"/>
      <c r="E433"/>
      <c r="F433"/>
      <c r="H433"/>
      <c r="I433"/>
    </row>
    <row r="434" spans="3:9" x14ac:dyDescent="0.3">
      <c r="C434"/>
      <c r="D434"/>
      <c r="E434"/>
      <c r="F434"/>
      <c r="H434"/>
      <c r="I434"/>
    </row>
    <row r="435" spans="3:9" x14ac:dyDescent="0.3">
      <c r="C435"/>
      <c r="D435"/>
      <c r="E435"/>
      <c r="F435"/>
      <c r="H435"/>
      <c r="I435"/>
    </row>
    <row r="436" spans="3:9" x14ac:dyDescent="0.3">
      <c r="C436"/>
      <c r="D436"/>
      <c r="E436"/>
      <c r="F436"/>
      <c r="H436"/>
      <c r="I436"/>
    </row>
    <row r="437" spans="3:9" x14ac:dyDescent="0.3">
      <c r="C437"/>
      <c r="D437"/>
      <c r="E437"/>
      <c r="F437"/>
      <c r="H437"/>
      <c r="I437"/>
    </row>
    <row r="438" spans="3:9" x14ac:dyDescent="0.3">
      <c r="C438"/>
      <c r="D438"/>
      <c r="E438"/>
      <c r="F438"/>
      <c r="H438"/>
      <c r="I438"/>
    </row>
    <row r="439" spans="3:9" x14ac:dyDescent="0.3">
      <c r="C439"/>
      <c r="D439"/>
      <c r="E439"/>
      <c r="F439"/>
      <c r="H439"/>
      <c r="I439"/>
    </row>
    <row r="440" spans="3:9" x14ac:dyDescent="0.3">
      <c r="C440"/>
      <c r="D440"/>
      <c r="E440"/>
      <c r="F440"/>
      <c r="H440"/>
      <c r="I440"/>
    </row>
    <row r="441" spans="3:9" x14ac:dyDescent="0.3">
      <c r="C441"/>
      <c r="D441"/>
      <c r="E441"/>
      <c r="F441"/>
      <c r="H441"/>
      <c r="I441"/>
    </row>
    <row r="442" spans="3:9" x14ac:dyDescent="0.3">
      <c r="C442"/>
      <c r="D442"/>
      <c r="E442"/>
      <c r="F442"/>
      <c r="H442"/>
      <c r="I442"/>
    </row>
    <row r="443" spans="3:9" x14ac:dyDescent="0.3">
      <c r="C443"/>
      <c r="D443"/>
      <c r="E443"/>
      <c r="F443"/>
      <c r="H443"/>
      <c r="I443"/>
    </row>
    <row r="444" spans="3:9" x14ac:dyDescent="0.3">
      <c r="C444"/>
      <c r="D444"/>
      <c r="E444"/>
      <c r="F444"/>
      <c r="H444"/>
      <c r="I444"/>
    </row>
    <row r="445" spans="3:9" x14ac:dyDescent="0.3">
      <c r="C445"/>
      <c r="D445"/>
      <c r="E445"/>
      <c r="F445"/>
      <c r="H445"/>
      <c r="I445"/>
    </row>
    <row r="446" spans="3:9" x14ac:dyDescent="0.3">
      <c r="C446"/>
      <c r="D446"/>
      <c r="E446"/>
      <c r="F446"/>
      <c r="H446"/>
      <c r="I446"/>
    </row>
    <row r="447" spans="3:9" x14ac:dyDescent="0.3">
      <c r="C447"/>
      <c r="D447"/>
      <c r="E447"/>
      <c r="F447"/>
      <c r="H447"/>
      <c r="I447"/>
    </row>
    <row r="448" spans="3:9" x14ac:dyDescent="0.3">
      <c r="C448"/>
      <c r="D448"/>
      <c r="E448"/>
      <c r="F448"/>
      <c r="H448"/>
      <c r="I448"/>
    </row>
    <row r="449" spans="3:9" x14ac:dyDescent="0.3">
      <c r="C449"/>
      <c r="D449"/>
      <c r="E449"/>
      <c r="F449"/>
      <c r="H449"/>
      <c r="I449"/>
    </row>
    <row r="450" spans="3:9" x14ac:dyDescent="0.3">
      <c r="C450"/>
      <c r="D450"/>
      <c r="E450"/>
      <c r="F450"/>
      <c r="H450"/>
      <c r="I450"/>
    </row>
    <row r="451" spans="3:9" x14ac:dyDescent="0.3">
      <c r="C451"/>
      <c r="D451"/>
      <c r="E451"/>
      <c r="F451"/>
      <c r="H451"/>
      <c r="I451"/>
    </row>
    <row r="452" spans="3:9" x14ac:dyDescent="0.3">
      <c r="C452"/>
      <c r="D452"/>
      <c r="E452"/>
      <c r="F452"/>
      <c r="H452"/>
      <c r="I452"/>
    </row>
    <row r="453" spans="3:9" x14ac:dyDescent="0.3">
      <c r="C453"/>
      <c r="D453"/>
      <c r="E453"/>
      <c r="F453"/>
      <c r="H453"/>
      <c r="I453"/>
    </row>
    <row r="454" spans="3:9" x14ac:dyDescent="0.3">
      <c r="C454"/>
      <c r="D454"/>
      <c r="E454"/>
      <c r="F454"/>
      <c r="H454"/>
      <c r="I454"/>
    </row>
    <row r="455" spans="3:9" x14ac:dyDescent="0.3">
      <c r="C455"/>
      <c r="D455"/>
      <c r="E455"/>
      <c r="F455"/>
      <c r="H455"/>
      <c r="I455"/>
    </row>
    <row r="456" spans="3:9" x14ac:dyDescent="0.3">
      <c r="C456"/>
      <c r="D456"/>
      <c r="E456"/>
      <c r="F456"/>
      <c r="H456"/>
      <c r="I456"/>
    </row>
    <row r="457" spans="3:9" x14ac:dyDescent="0.3">
      <c r="C457"/>
      <c r="D457"/>
      <c r="E457"/>
      <c r="F457"/>
      <c r="H457"/>
      <c r="I457"/>
    </row>
    <row r="458" spans="3:9" x14ac:dyDescent="0.3">
      <c r="C458"/>
      <c r="D458"/>
      <c r="E458"/>
      <c r="F458"/>
      <c r="H458"/>
      <c r="I458"/>
    </row>
    <row r="459" spans="3:9" x14ac:dyDescent="0.3">
      <c r="C459"/>
      <c r="D459"/>
      <c r="E459"/>
      <c r="F459"/>
      <c r="H459"/>
      <c r="I459"/>
    </row>
    <row r="460" spans="3:9" x14ac:dyDescent="0.3">
      <c r="C460"/>
      <c r="D460"/>
      <c r="E460"/>
      <c r="F460"/>
      <c r="H460"/>
      <c r="I460"/>
    </row>
    <row r="461" spans="3:9" x14ac:dyDescent="0.3">
      <c r="C461"/>
      <c r="D461"/>
      <c r="E461"/>
      <c r="F461"/>
      <c r="H461"/>
      <c r="I461"/>
    </row>
    <row r="462" spans="3:9" x14ac:dyDescent="0.3">
      <c r="C462"/>
      <c r="D462"/>
      <c r="E462"/>
      <c r="F462"/>
      <c r="H462"/>
      <c r="I462"/>
    </row>
    <row r="463" spans="3:9" x14ac:dyDescent="0.3">
      <c r="C463"/>
      <c r="D463"/>
      <c r="E463"/>
      <c r="F463"/>
      <c r="H463"/>
      <c r="I463"/>
    </row>
    <row r="464" spans="3:9" x14ac:dyDescent="0.3">
      <c r="C464"/>
      <c r="D464"/>
      <c r="E464"/>
      <c r="F464"/>
      <c r="H464"/>
      <c r="I464"/>
    </row>
    <row r="465" spans="3:9" x14ac:dyDescent="0.3">
      <c r="C465"/>
      <c r="D465"/>
      <c r="E465"/>
      <c r="F465"/>
      <c r="H465"/>
      <c r="I465"/>
    </row>
    <row r="466" spans="3:9" x14ac:dyDescent="0.3">
      <c r="C466"/>
      <c r="D466"/>
      <c r="E466"/>
      <c r="F466"/>
      <c r="H466"/>
      <c r="I466"/>
    </row>
    <row r="467" spans="3:9" x14ac:dyDescent="0.3">
      <c r="C467"/>
      <c r="D467"/>
      <c r="E467"/>
      <c r="F467"/>
      <c r="H467"/>
      <c r="I467"/>
    </row>
    <row r="468" spans="3:9" x14ac:dyDescent="0.3">
      <c r="C468"/>
      <c r="D468"/>
      <c r="E468"/>
      <c r="F468"/>
      <c r="H468"/>
      <c r="I468"/>
    </row>
    <row r="469" spans="3:9" x14ac:dyDescent="0.3">
      <c r="C469"/>
      <c r="D469"/>
      <c r="E469"/>
      <c r="F469"/>
      <c r="H469"/>
      <c r="I469"/>
    </row>
    <row r="470" spans="3:9" x14ac:dyDescent="0.3">
      <c r="C470"/>
      <c r="D470"/>
      <c r="E470"/>
      <c r="F470"/>
      <c r="H470"/>
      <c r="I470"/>
    </row>
    <row r="471" spans="3:9" x14ac:dyDescent="0.3">
      <c r="C471"/>
      <c r="D471"/>
      <c r="E471"/>
      <c r="F471"/>
      <c r="H471"/>
      <c r="I471"/>
    </row>
    <row r="472" spans="3:9" x14ac:dyDescent="0.3">
      <c r="C472"/>
      <c r="D472"/>
      <c r="E472"/>
      <c r="F472"/>
      <c r="H472"/>
      <c r="I472"/>
    </row>
    <row r="473" spans="3:9" x14ac:dyDescent="0.3">
      <c r="C473"/>
      <c r="D473"/>
      <c r="E473"/>
      <c r="F473"/>
      <c r="H473"/>
      <c r="I473"/>
    </row>
    <row r="474" spans="3:9" x14ac:dyDescent="0.3">
      <c r="C474"/>
      <c r="D474"/>
      <c r="E474"/>
      <c r="F474"/>
      <c r="H474"/>
      <c r="I474"/>
    </row>
    <row r="475" spans="3:9" x14ac:dyDescent="0.3">
      <c r="C475"/>
      <c r="D475"/>
      <c r="E475"/>
      <c r="F475"/>
      <c r="H475"/>
      <c r="I475"/>
    </row>
    <row r="476" spans="3:9" x14ac:dyDescent="0.3">
      <c r="C476"/>
      <c r="D476"/>
      <c r="E476"/>
      <c r="F476"/>
      <c r="H476"/>
      <c r="I476"/>
    </row>
    <row r="477" spans="3:9" x14ac:dyDescent="0.3">
      <c r="C477"/>
      <c r="D477"/>
      <c r="E477"/>
      <c r="F477"/>
      <c r="H477"/>
      <c r="I477"/>
    </row>
    <row r="478" spans="3:9" x14ac:dyDescent="0.3">
      <c r="C478"/>
      <c r="D478"/>
      <c r="E478"/>
      <c r="F478"/>
      <c r="H478"/>
      <c r="I478"/>
    </row>
    <row r="479" spans="3:9" x14ac:dyDescent="0.3">
      <c r="C479"/>
      <c r="D479"/>
      <c r="E479"/>
      <c r="F479"/>
      <c r="H479"/>
      <c r="I479"/>
    </row>
    <row r="480" spans="3:9" x14ac:dyDescent="0.3">
      <c r="C480"/>
      <c r="D480"/>
      <c r="E480"/>
      <c r="F480"/>
      <c r="H480"/>
      <c r="I480"/>
    </row>
    <row r="481" spans="3:9" x14ac:dyDescent="0.3">
      <c r="C481"/>
      <c r="D481"/>
      <c r="E481"/>
      <c r="F481"/>
      <c r="H481"/>
      <c r="I481"/>
    </row>
    <row r="482" spans="3:9" x14ac:dyDescent="0.3">
      <c r="C482"/>
      <c r="D482"/>
      <c r="E482"/>
      <c r="F482"/>
      <c r="H482"/>
      <c r="I482"/>
    </row>
    <row r="483" spans="3:9" x14ac:dyDescent="0.3">
      <c r="C483"/>
      <c r="D483"/>
      <c r="E483"/>
      <c r="F483"/>
      <c r="H483"/>
      <c r="I483"/>
    </row>
    <row r="484" spans="3:9" x14ac:dyDescent="0.3">
      <c r="C484"/>
      <c r="D484"/>
      <c r="E484"/>
      <c r="F484"/>
      <c r="H484"/>
      <c r="I484"/>
    </row>
    <row r="485" spans="3:9" x14ac:dyDescent="0.3">
      <c r="C485"/>
      <c r="D485"/>
      <c r="E485"/>
      <c r="F485"/>
      <c r="H485"/>
      <c r="I485"/>
    </row>
    <row r="486" spans="3:9" x14ac:dyDescent="0.3">
      <c r="C486"/>
      <c r="D486"/>
      <c r="E486"/>
      <c r="F486"/>
      <c r="H486"/>
      <c r="I486"/>
    </row>
    <row r="487" spans="3:9" x14ac:dyDescent="0.3">
      <c r="C487"/>
      <c r="D487"/>
      <c r="E487"/>
      <c r="F487"/>
      <c r="H487"/>
      <c r="I487"/>
    </row>
    <row r="488" spans="3:9" x14ac:dyDescent="0.3">
      <c r="C488"/>
      <c r="D488"/>
      <c r="E488"/>
      <c r="F488"/>
      <c r="H488"/>
      <c r="I488"/>
    </row>
    <row r="489" spans="3:9" x14ac:dyDescent="0.3">
      <c r="C489"/>
      <c r="D489"/>
      <c r="E489"/>
      <c r="F489"/>
      <c r="H489"/>
      <c r="I489"/>
    </row>
    <row r="490" spans="3:9" x14ac:dyDescent="0.3">
      <c r="C490"/>
      <c r="D490"/>
      <c r="E490"/>
      <c r="F490"/>
      <c r="H490"/>
      <c r="I490"/>
    </row>
    <row r="491" spans="3:9" x14ac:dyDescent="0.3">
      <c r="C491"/>
      <c r="D491"/>
      <c r="E491"/>
      <c r="F491"/>
      <c r="H491"/>
      <c r="I491"/>
    </row>
    <row r="492" spans="3:9" x14ac:dyDescent="0.3">
      <c r="C492"/>
      <c r="D492"/>
      <c r="E492"/>
      <c r="F492"/>
      <c r="H492"/>
      <c r="I492"/>
    </row>
    <row r="493" spans="3:9" x14ac:dyDescent="0.3">
      <c r="C493"/>
      <c r="D493"/>
      <c r="E493"/>
      <c r="F493"/>
      <c r="H493"/>
      <c r="I493"/>
    </row>
    <row r="494" spans="3:9" x14ac:dyDescent="0.3">
      <c r="C494"/>
      <c r="D494"/>
      <c r="E494"/>
      <c r="F494"/>
      <c r="H494"/>
      <c r="I494"/>
    </row>
    <row r="495" spans="3:9" x14ac:dyDescent="0.3">
      <c r="C495"/>
      <c r="D495"/>
      <c r="E495"/>
      <c r="F495"/>
      <c r="H495"/>
      <c r="I495"/>
    </row>
    <row r="496" spans="3:9" x14ac:dyDescent="0.3">
      <c r="C496"/>
      <c r="D496"/>
      <c r="E496"/>
      <c r="F496"/>
      <c r="H496"/>
      <c r="I496"/>
    </row>
    <row r="497" spans="3:9" x14ac:dyDescent="0.3">
      <c r="C497"/>
      <c r="D497"/>
      <c r="E497"/>
      <c r="F497"/>
      <c r="H497"/>
      <c r="I497"/>
    </row>
    <row r="498" spans="3:9" x14ac:dyDescent="0.3">
      <c r="C498"/>
      <c r="D498"/>
      <c r="E498"/>
      <c r="F498"/>
      <c r="H498"/>
      <c r="I498"/>
    </row>
    <row r="499" spans="3:9" x14ac:dyDescent="0.3">
      <c r="C499"/>
      <c r="D499"/>
      <c r="E499"/>
      <c r="F499"/>
      <c r="H499"/>
      <c r="I499"/>
    </row>
    <row r="500" spans="3:9" x14ac:dyDescent="0.3">
      <c r="C500"/>
      <c r="D500"/>
      <c r="E500"/>
      <c r="F500"/>
      <c r="H500"/>
      <c r="I500"/>
    </row>
    <row r="501" spans="3:9" x14ac:dyDescent="0.3">
      <c r="C501"/>
      <c r="D501"/>
      <c r="E501"/>
      <c r="F501"/>
      <c r="H501"/>
      <c r="I501"/>
    </row>
    <row r="502" spans="3:9" x14ac:dyDescent="0.3">
      <c r="C502"/>
      <c r="D502"/>
      <c r="E502"/>
      <c r="F502" s="12"/>
      <c r="I502"/>
    </row>
    <row r="503" spans="3:9" x14ac:dyDescent="0.3">
      <c r="C503"/>
      <c r="D503"/>
      <c r="E503"/>
      <c r="F503" s="12"/>
      <c r="I503"/>
    </row>
    <row r="504" spans="3:9" x14ac:dyDescent="0.3">
      <c r="C504"/>
      <c r="D504"/>
      <c r="E504"/>
      <c r="F504" s="12"/>
      <c r="I504"/>
    </row>
    <row r="505" spans="3:9" x14ac:dyDescent="0.3">
      <c r="C505"/>
      <c r="D505"/>
      <c r="E505"/>
      <c r="F505" s="12"/>
      <c r="I505"/>
    </row>
    <row r="506" spans="3:9" x14ac:dyDescent="0.3">
      <c r="C506"/>
      <c r="D506"/>
      <c r="E506"/>
      <c r="F506" s="12"/>
      <c r="I506"/>
    </row>
    <row r="507" spans="3:9" x14ac:dyDescent="0.3">
      <c r="C507"/>
      <c r="D507"/>
      <c r="E507"/>
      <c r="F507" s="12"/>
      <c r="I507"/>
    </row>
    <row r="508" spans="3:9" x14ac:dyDescent="0.3">
      <c r="C508"/>
      <c r="D508"/>
      <c r="E508"/>
      <c r="F508" s="12"/>
      <c r="I508"/>
    </row>
    <row r="509" spans="3:9" x14ac:dyDescent="0.3">
      <c r="C509"/>
      <c r="D509"/>
      <c r="E509"/>
      <c r="F509" s="12"/>
      <c r="I509"/>
    </row>
    <row r="510" spans="3:9" x14ac:dyDescent="0.3">
      <c r="C510"/>
      <c r="D510"/>
      <c r="E510"/>
      <c r="F510" s="12"/>
      <c r="I510"/>
    </row>
    <row r="511" spans="3:9" x14ac:dyDescent="0.3">
      <c r="C511"/>
      <c r="D511"/>
      <c r="E511"/>
      <c r="F511" s="12"/>
      <c r="I511"/>
    </row>
    <row r="512" spans="3:9" x14ac:dyDescent="0.3">
      <c r="C512"/>
      <c r="D512"/>
      <c r="E512"/>
      <c r="F512" s="12"/>
      <c r="I512"/>
    </row>
    <row r="513" spans="3:9" x14ac:dyDescent="0.3">
      <c r="C513"/>
      <c r="D513"/>
      <c r="E513"/>
      <c r="F513" s="12"/>
      <c r="I513"/>
    </row>
    <row r="514" spans="3:9" x14ac:dyDescent="0.3">
      <c r="C514"/>
      <c r="D514"/>
      <c r="E514"/>
      <c r="F514" s="12"/>
      <c r="I514"/>
    </row>
    <row r="515" spans="3:9" x14ac:dyDescent="0.3">
      <c r="C515"/>
      <c r="D515"/>
      <c r="E515"/>
      <c r="F515" s="12"/>
      <c r="I515"/>
    </row>
    <row r="516" spans="3:9" x14ac:dyDescent="0.3">
      <c r="C516"/>
      <c r="D516"/>
      <c r="E516"/>
      <c r="F516" s="12"/>
      <c r="I516"/>
    </row>
    <row r="517" spans="3:9" x14ac:dyDescent="0.3">
      <c r="C517"/>
      <c r="D517"/>
      <c r="E517"/>
      <c r="F517" s="12"/>
      <c r="I517"/>
    </row>
    <row r="518" spans="3:9" x14ac:dyDescent="0.3">
      <c r="C518"/>
      <c r="D518"/>
      <c r="E518"/>
      <c r="F518" s="12"/>
      <c r="I518"/>
    </row>
    <row r="519" spans="3:9" x14ac:dyDescent="0.3">
      <c r="C519"/>
      <c r="D519"/>
      <c r="E519"/>
      <c r="F519" s="12"/>
      <c r="I519"/>
    </row>
    <row r="520" spans="3:9" x14ac:dyDescent="0.3">
      <c r="C520"/>
      <c r="D520"/>
      <c r="E520"/>
      <c r="F520" s="12"/>
      <c r="I520"/>
    </row>
    <row r="521" spans="3:9" x14ac:dyDescent="0.3">
      <c r="C521"/>
      <c r="D521"/>
      <c r="E521"/>
      <c r="F521" s="12"/>
      <c r="I521"/>
    </row>
    <row r="522" spans="3:9" x14ac:dyDescent="0.3">
      <c r="C522"/>
      <c r="D522"/>
      <c r="E522"/>
      <c r="F522" s="12"/>
      <c r="I522"/>
    </row>
    <row r="523" spans="3:9" x14ac:dyDescent="0.3">
      <c r="C523"/>
      <c r="D523"/>
      <c r="E523"/>
      <c r="F523" s="12"/>
      <c r="I523"/>
    </row>
    <row r="524" spans="3:9" x14ac:dyDescent="0.3">
      <c r="C524"/>
      <c r="D524"/>
      <c r="E524"/>
      <c r="F524" s="12"/>
      <c r="I524"/>
    </row>
    <row r="525" spans="3:9" x14ac:dyDescent="0.3">
      <c r="C525"/>
      <c r="D525"/>
      <c r="E525"/>
      <c r="F525" s="12"/>
      <c r="I525"/>
    </row>
    <row r="526" spans="3:9" x14ac:dyDescent="0.3">
      <c r="C526"/>
      <c r="D526"/>
      <c r="E526"/>
      <c r="F526" s="12"/>
      <c r="I526"/>
    </row>
    <row r="527" spans="3:9" x14ac:dyDescent="0.3">
      <c r="C527"/>
      <c r="D527"/>
      <c r="E527"/>
      <c r="F527" s="12"/>
      <c r="I527"/>
    </row>
    <row r="528" spans="3:9" x14ac:dyDescent="0.3">
      <c r="C528"/>
      <c r="D528"/>
      <c r="E528"/>
      <c r="F528" s="12"/>
      <c r="I528"/>
    </row>
    <row r="529" spans="3:9" x14ac:dyDescent="0.3">
      <c r="C529"/>
      <c r="D529"/>
      <c r="E529"/>
      <c r="F529" s="12"/>
      <c r="I529"/>
    </row>
    <row r="530" spans="3:9" x14ac:dyDescent="0.3">
      <c r="C530"/>
      <c r="D530"/>
      <c r="E530"/>
      <c r="F530" s="12"/>
      <c r="I530"/>
    </row>
    <row r="531" spans="3:9" x14ac:dyDescent="0.3">
      <c r="C531"/>
      <c r="D531"/>
      <c r="E531"/>
      <c r="F531" s="12"/>
      <c r="I531"/>
    </row>
    <row r="532" spans="3:9" x14ac:dyDescent="0.3">
      <c r="C532"/>
      <c r="D532"/>
      <c r="E532"/>
      <c r="F532" s="12"/>
      <c r="I532"/>
    </row>
    <row r="533" spans="3:9" x14ac:dyDescent="0.3">
      <c r="C533"/>
      <c r="D533"/>
      <c r="E533"/>
      <c r="F533" s="12"/>
      <c r="I533"/>
    </row>
    <row r="534" spans="3:9" x14ac:dyDescent="0.3">
      <c r="C534"/>
      <c r="D534"/>
      <c r="E534"/>
      <c r="F534" s="12"/>
      <c r="I534"/>
    </row>
    <row r="535" spans="3:9" x14ac:dyDescent="0.3">
      <c r="C535"/>
      <c r="D535"/>
      <c r="E535"/>
      <c r="F535" s="12"/>
      <c r="I535"/>
    </row>
    <row r="536" spans="3:9" x14ac:dyDescent="0.3">
      <c r="C536"/>
      <c r="D536"/>
      <c r="E536"/>
      <c r="F536" s="12"/>
      <c r="I536"/>
    </row>
    <row r="537" spans="3:9" x14ac:dyDescent="0.3">
      <c r="C537"/>
      <c r="D537"/>
      <c r="E537"/>
      <c r="F537" s="12"/>
      <c r="I537"/>
    </row>
    <row r="538" spans="3:9" x14ac:dyDescent="0.3">
      <c r="C538"/>
      <c r="D538"/>
      <c r="E538"/>
      <c r="F538" s="12"/>
      <c r="I538"/>
    </row>
    <row r="539" spans="3:9" x14ac:dyDescent="0.3">
      <c r="C539"/>
      <c r="D539"/>
      <c r="E539"/>
      <c r="F539" s="12"/>
      <c r="I539"/>
    </row>
    <row r="540" spans="3:9" x14ac:dyDescent="0.3">
      <c r="C540"/>
      <c r="D540"/>
      <c r="E540"/>
      <c r="F540" s="12"/>
      <c r="I540"/>
    </row>
    <row r="541" spans="3:9" x14ac:dyDescent="0.3">
      <c r="C541"/>
      <c r="D541"/>
      <c r="E541"/>
      <c r="F541" s="12"/>
      <c r="I541"/>
    </row>
    <row r="542" spans="3:9" x14ac:dyDescent="0.3">
      <c r="C542"/>
      <c r="D542"/>
      <c r="E542"/>
      <c r="F542" s="12"/>
      <c r="I542"/>
    </row>
    <row r="543" spans="3:9" x14ac:dyDescent="0.3">
      <c r="C543"/>
      <c r="D543"/>
      <c r="E543"/>
      <c r="F543" s="12"/>
      <c r="I543"/>
    </row>
    <row r="544" spans="3:9" x14ac:dyDescent="0.3">
      <c r="C544"/>
      <c r="D544"/>
      <c r="E544"/>
      <c r="F544" s="12"/>
      <c r="I544"/>
    </row>
    <row r="545" spans="3:9" x14ac:dyDescent="0.3">
      <c r="C545"/>
      <c r="D545"/>
      <c r="E545"/>
      <c r="F545" s="12"/>
      <c r="I545"/>
    </row>
    <row r="546" spans="3:9" x14ac:dyDescent="0.3">
      <c r="C546"/>
      <c r="D546"/>
      <c r="E546"/>
      <c r="F546" s="12"/>
      <c r="I546"/>
    </row>
    <row r="547" spans="3:9" x14ac:dyDescent="0.3">
      <c r="C547"/>
      <c r="D547"/>
      <c r="E547"/>
      <c r="F547" s="12"/>
      <c r="I547"/>
    </row>
    <row r="548" spans="3:9" x14ac:dyDescent="0.3">
      <c r="C548"/>
      <c r="D548"/>
      <c r="E548"/>
      <c r="F548" s="12"/>
      <c r="I548"/>
    </row>
    <row r="549" spans="3:9" x14ac:dyDescent="0.3">
      <c r="C549"/>
      <c r="D549"/>
      <c r="E549"/>
      <c r="F549" s="12"/>
      <c r="I549"/>
    </row>
    <row r="550" spans="3:9" x14ac:dyDescent="0.3">
      <c r="C550"/>
      <c r="D550"/>
      <c r="E550"/>
      <c r="F550" s="12"/>
      <c r="I550"/>
    </row>
    <row r="551" spans="3:9" x14ac:dyDescent="0.3">
      <c r="C551"/>
      <c r="D551"/>
      <c r="E551"/>
      <c r="F551" s="12"/>
      <c r="I551"/>
    </row>
    <row r="552" spans="3:9" x14ac:dyDescent="0.3">
      <c r="C552"/>
      <c r="D552"/>
      <c r="E552"/>
      <c r="F552" s="12"/>
      <c r="I552"/>
    </row>
    <row r="553" spans="3:9" x14ac:dyDescent="0.3">
      <c r="C553"/>
      <c r="D553"/>
      <c r="E553"/>
      <c r="F553" s="12"/>
      <c r="I553"/>
    </row>
    <row r="554" spans="3:9" x14ac:dyDescent="0.3">
      <c r="C554"/>
      <c r="D554"/>
      <c r="E554"/>
      <c r="F554" s="12"/>
      <c r="I554"/>
    </row>
    <row r="555" spans="3:9" x14ac:dyDescent="0.3">
      <c r="C555"/>
      <c r="D555"/>
      <c r="E555"/>
      <c r="F555" s="12"/>
      <c r="I555"/>
    </row>
    <row r="556" spans="3:9" x14ac:dyDescent="0.3">
      <c r="C556"/>
      <c r="D556"/>
      <c r="E556"/>
      <c r="F556" s="12"/>
      <c r="I556"/>
    </row>
    <row r="557" spans="3:9" x14ac:dyDescent="0.3">
      <c r="C557"/>
      <c r="D557"/>
      <c r="E557"/>
      <c r="F557" s="12"/>
      <c r="I557"/>
    </row>
    <row r="558" spans="3:9" x14ac:dyDescent="0.3">
      <c r="C558"/>
      <c r="D558"/>
      <c r="E558"/>
      <c r="F558" s="12"/>
      <c r="I558"/>
    </row>
    <row r="559" spans="3:9" x14ac:dyDescent="0.3">
      <c r="C559"/>
      <c r="D559"/>
      <c r="E559"/>
      <c r="F559" s="12"/>
      <c r="I559"/>
    </row>
    <row r="560" spans="3:9" x14ac:dyDescent="0.3">
      <c r="C560"/>
      <c r="D560"/>
      <c r="E560"/>
      <c r="F560" s="12"/>
      <c r="I560"/>
    </row>
    <row r="561" spans="3:9" x14ac:dyDescent="0.3">
      <c r="C561"/>
      <c r="D561"/>
      <c r="E561"/>
      <c r="F561" s="12"/>
      <c r="I561"/>
    </row>
    <row r="562" spans="3:9" x14ac:dyDescent="0.3">
      <c r="C562"/>
      <c r="D562"/>
      <c r="E562"/>
      <c r="F562" s="12"/>
      <c r="I562"/>
    </row>
    <row r="563" spans="3:9" x14ac:dyDescent="0.3">
      <c r="C563"/>
      <c r="D563"/>
      <c r="E563"/>
      <c r="F563" s="12"/>
      <c r="I563"/>
    </row>
    <row r="564" spans="3:9" x14ac:dyDescent="0.3">
      <c r="C564"/>
      <c r="D564"/>
      <c r="E564"/>
      <c r="F564" s="12"/>
      <c r="I564"/>
    </row>
    <row r="565" spans="3:9" x14ac:dyDescent="0.3">
      <c r="C565"/>
      <c r="D565"/>
      <c r="E565"/>
      <c r="F565" s="12"/>
      <c r="I565"/>
    </row>
    <row r="566" spans="3:9" x14ac:dyDescent="0.3">
      <c r="C566"/>
      <c r="D566"/>
      <c r="E566"/>
      <c r="F566" s="12"/>
      <c r="I566"/>
    </row>
    <row r="567" spans="3:9" x14ac:dyDescent="0.3">
      <c r="C567"/>
      <c r="D567"/>
      <c r="E567"/>
      <c r="F567" s="12"/>
      <c r="I567"/>
    </row>
    <row r="568" spans="3:9" x14ac:dyDescent="0.3">
      <c r="C568"/>
      <c r="D568"/>
      <c r="E568"/>
      <c r="F568" s="12"/>
      <c r="I568"/>
    </row>
    <row r="569" spans="3:9" x14ac:dyDescent="0.3">
      <c r="C569"/>
      <c r="D569"/>
      <c r="E569"/>
      <c r="F569" s="12"/>
      <c r="I569"/>
    </row>
    <row r="570" spans="3:9" x14ac:dyDescent="0.3">
      <c r="C570"/>
      <c r="D570"/>
      <c r="E570"/>
      <c r="F570" s="12"/>
      <c r="I570"/>
    </row>
    <row r="571" spans="3:9" x14ac:dyDescent="0.3">
      <c r="C571"/>
      <c r="D571"/>
      <c r="E571"/>
      <c r="F571" s="12"/>
      <c r="I571"/>
    </row>
    <row r="572" spans="3:9" x14ac:dyDescent="0.3">
      <c r="C572"/>
      <c r="D572"/>
      <c r="E572"/>
      <c r="F572" s="12"/>
      <c r="I572"/>
    </row>
    <row r="573" spans="3:9" x14ac:dyDescent="0.3">
      <c r="C573"/>
      <c r="D573"/>
      <c r="E573"/>
      <c r="F573" s="12"/>
      <c r="I573"/>
    </row>
    <row r="574" spans="3:9" x14ac:dyDescent="0.3">
      <c r="C574"/>
      <c r="D574"/>
      <c r="E574"/>
      <c r="F574" s="12"/>
      <c r="I574"/>
    </row>
    <row r="575" spans="3:9" x14ac:dyDescent="0.3">
      <c r="C575"/>
      <c r="D575"/>
      <c r="E575"/>
      <c r="F575" s="12"/>
      <c r="I575"/>
    </row>
    <row r="576" spans="3:9" x14ac:dyDescent="0.3">
      <c r="C576"/>
      <c r="D576"/>
      <c r="E576"/>
      <c r="F576" s="12"/>
      <c r="I576"/>
    </row>
    <row r="577" spans="3:9" x14ac:dyDescent="0.3">
      <c r="C577"/>
      <c r="D577"/>
      <c r="E577"/>
      <c r="F577" s="12"/>
      <c r="I577"/>
    </row>
    <row r="578" spans="3:9" x14ac:dyDescent="0.3">
      <c r="C578"/>
      <c r="D578"/>
      <c r="E578"/>
      <c r="F578" s="12"/>
      <c r="I578"/>
    </row>
    <row r="579" spans="3:9" x14ac:dyDescent="0.3">
      <c r="C579"/>
      <c r="D579"/>
      <c r="E579"/>
      <c r="F579" s="12"/>
      <c r="I579"/>
    </row>
    <row r="580" spans="3:9" x14ac:dyDescent="0.3">
      <c r="C580"/>
      <c r="D580"/>
      <c r="E580"/>
      <c r="F580" s="12"/>
      <c r="I580"/>
    </row>
    <row r="581" spans="3:9" x14ac:dyDescent="0.3">
      <c r="C581"/>
      <c r="D581"/>
      <c r="E581"/>
      <c r="F581" s="12"/>
      <c r="I581"/>
    </row>
    <row r="582" spans="3:9" x14ac:dyDescent="0.3">
      <c r="C582"/>
      <c r="D582"/>
      <c r="E582"/>
      <c r="F582" s="12"/>
      <c r="I582"/>
    </row>
    <row r="583" spans="3:9" x14ac:dyDescent="0.3">
      <c r="C583"/>
      <c r="D583"/>
      <c r="E583"/>
      <c r="F583" s="12"/>
      <c r="I583"/>
    </row>
    <row r="584" spans="3:9" x14ac:dyDescent="0.3">
      <c r="C584"/>
      <c r="D584"/>
      <c r="E584"/>
      <c r="F584" s="12"/>
      <c r="I584"/>
    </row>
    <row r="585" spans="3:9" x14ac:dyDescent="0.3">
      <c r="C585"/>
      <c r="D585"/>
      <c r="E585"/>
      <c r="F585" s="12"/>
      <c r="I585"/>
    </row>
    <row r="586" spans="3:9" x14ac:dyDescent="0.3">
      <c r="C586"/>
      <c r="D586"/>
      <c r="E586"/>
      <c r="F586" s="12"/>
      <c r="I586"/>
    </row>
    <row r="587" spans="3:9" x14ac:dyDescent="0.3">
      <c r="C587"/>
      <c r="D587"/>
      <c r="E587"/>
      <c r="F587" s="12"/>
      <c r="I587"/>
    </row>
    <row r="588" spans="3:9" x14ac:dyDescent="0.3">
      <c r="C588"/>
      <c r="D588"/>
      <c r="E588"/>
      <c r="F588" s="12"/>
      <c r="I588"/>
    </row>
    <row r="589" spans="3:9" x14ac:dyDescent="0.3">
      <c r="C589"/>
      <c r="D589"/>
      <c r="E589"/>
      <c r="F589" s="12"/>
      <c r="I589"/>
    </row>
    <row r="590" spans="3:9" x14ac:dyDescent="0.3">
      <c r="C590"/>
      <c r="D590"/>
      <c r="E590"/>
      <c r="F590" s="12"/>
      <c r="I590"/>
    </row>
    <row r="591" spans="3:9" x14ac:dyDescent="0.3">
      <c r="C591"/>
      <c r="D591"/>
      <c r="E591"/>
      <c r="F591" s="12"/>
      <c r="I591"/>
    </row>
    <row r="592" spans="3:9" x14ac:dyDescent="0.3">
      <c r="C592"/>
      <c r="D592"/>
      <c r="E592"/>
      <c r="F592" s="12"/>
      <c r="I592"/>
    </row>
    <row r="593" spans="3:9" x14ac:dyDescent="0.3">
      <c r="C593"/>
      <c r="D593"/>
      <c r="E593"/>
      <c r="F593" s="12"/>
      <c r="I593"/>
    </row>
    <row r="594" spans="3:9" x14ac:dyDescent="0.3">
      <c r="C594"/>
      <c r="D594"/>
      <c r="E594"/>
      <c r="F594" s="12"/>
      <c r="I594"/>
    </row>
    <row r="595" spans="3:9" x14ac:dyDescent="0.3">
      <c r="C595"/>
      <c r="D595"/>
      <c r="E595"/>
      <c r="F595" s="12"/>
      <c r="I595"/>
    </row>
    <row r="596" spans="3:9" x14ac:dyDescent="0.3">
      <c r="C596"/>
      <c r="D596"/>
      <c r="E596"/>
      <c r="F596" s="12"/>
      <c r="I596"/>
    </row>
    <row r="597" spans="3:9" x14ac:dyDescent="0.3">
      <c r="C597"/>
      <c r="D597"/>
      <c r="E597"/>
      <c r="F597" s="12"/>
      <c r="I597"/>
    </row>
    <row r="598" spans="3:9" x14ac:dyDescent="0.3">
      <c r="C598"/>
      <c r="D598"/>
      <c r="E598"/>
      <c r="F598" s="12"/>
      <c r="I598"/>
    </row>
    <row r="599" spans="3:9" x14ac:dyDescent="0.3">
      <c r="C599"/>
      <c r="D599"/>
      <c r="E599"/>
      <c r="F599" s="12"/>
      <c r="I599"/>
    </row>
    <row r="600" spans="3:9" x14ac:dyDescent="0.3">
      <c r="C600"/>
      <c r="D600"/>
      <c r="E600"/>
      <c r="F600" s="12"/>
      <c r="I600"/>
    </row>
    <row r="601" spans="3:9" x14ac:dyDescent="0.3">
      <c r="C601"/>
      <c r="D601"/>
      <c r="E601"/>
      <c r="F601" s="12"/>
      <c r="I601"/>
    </row>
    <row r="602" spans="3:9" x14ac:dyDescent="0.3">
      <c r="C602"/>
      <c r="D602"/>
      <c r="E602"/>
      <c r="F602" s="12"/>
      <c r="I602"/>
    </row>
    <row r="603" spans="3:9" x14ac:dyDescent="0.3">
      <c r="C603"/>
      <c r="D603"/>
      <c r="E603"/>
      <c r="F603" s="12"/>
      <c r="I603"/>
    </row>
    <row r="604" spans="3:9" x14ac:dyDescent="0.3">
      <c r="C604"/>
      <c r="D604"/>
      <c r="E604"/>
      <c r="F604" s="12"/>
      <c r="I604"/>
    </row>
    <row r="605" spans="3:9" x14ac:dyDescent="0.3">
      <c r="C605"/>
      <c r="D605"/>
      <c r="E605"/>
      <c r="F605" s="12"/>
      <c r="I605"/>
    </row>
    <row r="606" spans="3:9" x14ac:dyDescent="0.3">
      <c r="C606"/>
      <c r="D606"/>
      <c r="E606"/>
      <c r="F606" s="12"/>
      <c r="I606"/>
    </row>
    <row r="607" spans="3:9" x14ac:dyDescent="0.3">
      <c r="C607"/>
      <c r="D607"/>
      <c r="E607"/>
      <c r="F607" s="12"/>
      <c r="I607"/>
    </row>
    <row r="608" spans="3:9" x14ac:dyDescent="0.3">
      <c r="C608"/>
      <c r="D608"/>
      <c r="E608"/>
      <c r="F608" s="12"/>
      <c r="I608"/>
    </row>
    <row r="609" spans="3:9" x14ac:dyDescent="0.3">
      <c r="C609"/>
      <c r="D609"/>
      <c r="E609"/>
      <c r="F609" s="12"/>
      <c r="I609"/>
    </row>
    <row r="610" spans="3:9" x14ac:dyDescent="0.3">
      <c r="C610"/>
      <c r="D610"/>
      <c r="E610"/>
      <c r="F610" s="12"/>
      <c r="I610"/>
    </row>
    <row r="611" spans="3:9" x14ac:dyDescent="0.3">
      <c r="C611"/>
      <c r="D611"/>
      <c r="E611"/>
      <c r="F611" s="12"/>
      <c r="I611"/>
    </row>
    <row r="612" spans="3:9" x14ac:dyDescent="0.3">
      <c r="C612"/>
      <c r="D612"/>
      <c r="E612"/>
      <c r="F612" s="12"/>
      <c r="I612"/>
    </row>
    <row r="613" spans="3:9" x14ac:dyDescent="0.3">
      <c r="C613"/>
      <c r="D613"/>
      <c r="E613"/>
      <c r="F613" s="12"/>
      <c r="I613"/>
    </row>
    <row r="614" spans="3:9" x14ac:dyDescent="0.3">
      <c r="C614"/>
      <c r="D614"/>
      <c r="E614"/>
      <c r="F614" s="12"/>
      <c r="I614"/>
    </row>
    <row r="615" spans="3:9" x14ac:dyDescent="0.3">
      <c r="C615"/>
      <c r="D615"/>
      <c r="E615"/>
      <c r="F615" s="12"/>
      <c r="I615"/>
    </row>
    <row r="616" spans="3:9" x14ac:dyDescent="0.3">
      <c r="C616"/>
      <c r="D616"/>
      <c r="E616"/>
      <c r="F616" s="12"/>
      <c r="I616"/>
    </row>
    <row r="617" spans="3:9" x14ac:dyDescent="0.3">
      <c r="C617"/>
      <c r="D617"/>
      <c r="E617"/>
      <c r="F617" s="12"/>
      <c r="I617"/>
    </row>
    <row r="618" spans="3:9" x14ac:dyDescent="0.3">
      <c r="C618"/>
      <c r="D618"/>
      <c r="E618"/>
      <c r="F618" s="12"/>
      <c r="I618"/>
    </row>
    <row r="619" spans="3:9" x14ac:dyDescent="0.3">
      <c r="C619"/>
      <c r="D619"/>
      <c r="E619"/>
      <c r="F619" s="12"/>
      <c r="I619"/>
    </row>
    <row r="620" spans="3:9" x14ac:dyDescent="0.3">
      <c r="C620"/>
      <c r="D620"/>
      <c r="E620"/>
      <c r="F620" s="12"/>
      <c r="I620"/>
    </row>
    <row r="621" spans="3:9" x14ac:dyDescent="0.3">
      <c r="C621"/>
      <c r="D621"/>
      <c r="E621"/>
      <c r="F621" s="12"/>
      <c r="I621"/>
    </row>
    <row r="622" spans="3:9" x14ac:dyDescent="0.3">
      <c r="C622"/>
      <c r="D622"/>
      <c r="E622"/>
      <c r="F622" s="12"/>
      <c r="I622"/>
    </row>
    <row r="623" spans="3:9" x14ac:dyDescent="0.3">
      <c r="C623"/>
      <c r="D623"/>
      <c r="E623"/>
      <c r="F623" s="12"/>
      <c r="I623"/>
    </row>
    <row r="624" spans="3:9" x14ac:dyDescent="0.3">
      <c r="C624"/>
      <c r="D624"/>
      <c r="E624"/>
      <c r="F624" s="12"/>
      <c r="I624"/>
    </row>
    <row r="625" spans="3:9" x14ac:dyDescent="0.3">
      <c r="C625"/>
      <c r="D625"/>
      <c r="E625"/>
      <c r="F625" s="12"/>
      <c r="I625"/>
    </row>
    <row r="626" spans="3:9" x14ac:dyDescent="0.3">
      <c r="C626"/>
      <c r="D626"/>
      <c r="E626"/>
      <c r="F626" s="12"/>
      <c r="I626"/>
    </row>
    <row r="627" spans="3:9" x14ac:dyDescent="0.3">
      <c r="C627"/>
      <c r="D627"/>
      <c r="E627"/>
      <c r="F627" s="12"/>
      <c r="I627"/>
    </row>
    <row r="628" spans="3:9" x14ac:dyDescent="0.3">
      <c r="C628"/>
      <c r="D628"/>
      <c r="E628"/>
      <c r="F628" s="12"/>
      <c r="I628"/>
    </row>
    <row r="629" spans="3:9" x14ac:dyDescent="0.3">
      <c r="C629"/>
      <c r="D629"/>
      <c r="E629"/>
      <c r="F629" s="12"/>
      <c r="I629"/>
    </row>
    <row r="630" spans="3:9" x14ac:dyDescent="0.3">
      <c r="C630"/>
      <c r="D630"/>
      <c r="E630"/>
      <c r="F630" s="12"/>
      <c r="I630"/>
    </row>
    <row r="631" spans="3:9" x14ac:dyDescent="0.3">
      <c r="C631"/>
      <c r="D631"/>
      <c r="E631"/>
      <c r="F631" s="12"/>
      <c r="I631"/>
    </row>
    <row r="632" spans="3:9" x14ac:dyDescent="0.3">
      <c r="C632"/>
      <c r="D632"/>
      <c r="E632"/>
      <c r="F632" s="12"/>
      <c r="I632"/>
    </row>
    <row r="633" spans="3:9" x14ac:dyDescent="0.3">
      <c r="C633"/>
      <c r="D633"/>
      <c r="E633"/>
      <c r="F633" s="12"/>
      <c r="I633"/>
    </row>
    <row r="634" spans="3:9" x14ac:dyDescent="0.3">
      <c r="C634"/>
      <c r="D634"/>
      <c r="E634"/>
      <c r="F634" s="12"/>
      <c r="I634"/>
    </row>
    <row r="635" spans="3:9" x14ac:dyDescent="0.3">
      <c r="C635"/>
      <c r="D635"/>
      <c r="E635"/>
      <c r="F635" s="12"/>
      <c r="I635"/>
    </row>
    <row r="636" spans="3:9" x14ac:dyDescent="0.3">
      <c r="C636"/>
      <c r="D636"/>
      <c r="E636"/>
      <c r="F636" s="12"/>
      <c r="I636"/>
    </row>
    <row r="637" spans="3:9" x14ac:dyDescent="0.3">
      <c r="C637"/>
      <c r="D637"/>
      <c r="E637"/>
      <c r="F637" s="12"/>
      <c r="I637"/>
    </row>
    <row r="638" spans="3:9" x14ac:dyDescent="0.3">
      <c r="C638"/>
      <c r="D638"/>
      <c r="E638"/>
      <c r="F638" s="12"/>
      <c r="I638"/>
    </row>
    <row r="639" spans="3:9" x14ac:dyDescent="0.3">
      <c r="C639"/>
      <c r="D639"/>
      <c r="E639"/>
      <c r="F639" s="12"/>
      <c r="I639"/>
    </row>
    <row r="640" spans="3:9" x14ac:dyDescent="0.3">
      <c r="C640"/>
      <c r="D640"/>
      <c r="E640"/>
      <c r="F640" s="12"/>
      <c r="I640"/>
    </row>
    <row r="641" spans="3:9" x14ac:dyDescent="0.3">
      <c r="C641"/>
      <c r="D641"/>
      <c r="E641"/>
      <c r="F641" s="12"/>
      <c r="I641"/>
    </row>
    <row r="642" spans="3:9" x14ac:dyDescent="0.3">
      <c r="C642"/>
      <c r="D642"/>
      <c r="E642"/>
      <c r="F642" s="12"/>
      <c r="I642"/>
    </row>
    <row r="643" spans="3:9" x14ac:dyDescent="0.3">
      <c r="C643"/>
      <c r="D643"/>
      <c r="E643"/>
      <c r="F643" s="12"/>
      <c r="I643"/>
    </row>
    <row r="644" spans="3:9" x14ac:dyDescent="0.3">
      <c r="C644"/>
      <c r="D644"/>
      <c r="E644"/>
      <c r="F644" s="12"/>
      <c r="I644"/>
    </row>
    <row r="645" spans="3:9" x14ac:dyDescent="0.3">
      <c r="C645"/>
      <c r="D645"/>
      <c r="E645"/>
      <c r="F645" s="12"/>
      <c r="I645"/>
    </row>
    <row r="646" spans="3:9" x14ac:dyDescent="0.3">
      <c r="C646"/>
      <c r="D646"/>
      <c r="E646"/>
      <c r="F646" s="12"/>
      <c r="I646"/>
    </row>
    <row r="647" spans="3:9" x14ac:dyDescent="0.3">
      <c r="C647"/>
      <c r="D647"/>
      <c r="E647"/>
      <c r="F647" s="12"/>
      <c r="I647"/>
    </row>
    <row r="648" spans="3:9" x14ac:dyDescent="0.3">
      <c r="C648"/>
      <c r="D648"/>
      <c r="E648"/>
      <c r="F648" s="12"/>
      <c r="I648"/>
    </row>
    <row r="649" spans="3:9" x14ac:dyDescent="0.3">
      <c r="C649"/>
      <c r="D649"/>
      <c r="E649"/>
      <c r="F649" s="12"/>
      <c r="I649"/>
    </row>
    <row r="650" spans="3:9" x14ac:dyDescent="0.3">
      <c r="C650"/>
      <c r="D650"/>
      <c r="E650"/>
      <c r="F650" s="12"/>
      <c r="I650"/>
    </row>
    <row r="651" spans="3:9" x14ac:dyDescent="0.3">
      <c r="C651"/>
      <c r="D651"/>
      <c r="E651"/>
      <c r="F651" s="12"/>
      <c r="I651"/>
    </row>
    <row r="652" spans="3:9" x14ac:dyDescent="0.3">
      <c r="C652"/>
      <c r="D652"/>
      <c r="E652"/>
      <c r="F652" s="12"/>
      <c r="I652"/>
    </row>
    <row r="653" spans="3:9" x14ac:dyDescent="0.3">
      <c r="C653"/>
      <c r="D653"/>
      <c r="E653"/>
      <c r="F653" s="12"/>
      <c r="I653"/>
    </row>
    <row r="654" spans="3:9" x14ac:dyDescent="0.3">
      <c r="C654"/>
      <c r="D654"/>
      <c r="E654"/>
      <c r="F654" s="12"/>
      <c r="I654"/>
    </row>
    <row r="655" spans="3:9" x14ac:dyDescent="0.3">
      <c r="C655"/>
      <c r="D655"/>
      <c r="E655"/>
      <c r="F655" s="12"/>
      <c r="I655"/>
    </row>
    <row r="656" spans="3:9" x14ac:dyDescent="0.3">
      <c r="C656"/>
      <c r="D656"/>
      <c r="E656"/>
      <c r="F656" s="12"/>
      <c r="I656"/>
    </row>
    <row r="657" spans="3:9" x14ac:dyDescent="0.3">
      <c r="C657"/>
      <c r="D657"/>
      <c r="E657"/>
      <c r="F657" s="12"/>
      <c r="I657"/>
    </row>
    <row r="658" spans="3:9" x14ac:dyDescent="0.3">
      <c r="C658"/>
      <c r="D658"/>
      <c r="E658"/>
      <c r="F658" s="12"/>
      <c r="I658"/>
    </row>
    <row r="659" spans="3:9" x14ac:dyDescent="0.3">
      <c r="C659"/>
      <c r="D659"/>
      <c r="E659"/>
      <c r="F659" s="12"/>
      <c r="I659"/>
    </row>
    <row r="660" spans="3:9" x14ac:dyDescent="0.3">
      <c r="C660"/>
      <c r="D660"/>
      <c r="E660"/>
      <c r="F660" s="12"/>
      <c r="I660"/>
    </row>
    <row r="661" spans="3:9" x14ac:dyDescent="0.3">
      <c r="C661"/>
      <c r="D661"/>
      <c r="E661"/>
      <c r="F661" s="12"/>
      <c r="I661"/>
    </row>
    <row r="662" spans="3:9" x14ac:dyDescent="0.3">
      <c r="C662"/>
      <c r="D662"/>
      <c r="E662"/>
      <c r="F662" s="12"/>
      <c r="I662"/>
    </row>
    <row r="663" spans="3:9" x14ac:dyDescent="0.3">
      <c r="C663"/>
      <c r="D663"/>
      <c r="E663"/>
      <c r="F663" s="12"/>
      <c r="I663"/>
    </row>
    <row r="664" spans="3:9" x14ac:dyDescent="0.3">
      <c r="C664"/>
      <c r="D664"/>
      <c r="E664"/>
      <c r="F664" s="12"/>
      <c r="I664"/>
    </row>
    <row r="665" spans="3:9" x14ac:dyDescent="0.3">
      <c r="C665"/>
      <c r="D665"/>
      <c r="E665"/>
      <c r="F665" s="12"/>
      <c r="I665"/>
    </row>
    <row r="666" spans="3:9" x14ac:dyDescent="0.3">
      <c r="C666"/>
      <c r="D666"/>
      <c r="E666"/>
      <c r="F666" s="12"/>
      <c r="I666"/>
    </row>
    <row r="667" spans="3:9" x14ac:dyDescent="0.3">
      <c r="C667"/>
      <c r="D667"/>
      <c r="E667"/>
      <c r="F667" s="12"/>
      <c r="I667"/>
    </row>
    <row r="668" spans="3:9" x14ac:dyDescent="0.3">
      <c r="C668"/>
      <c r="D668"/>
      <c r="E668"/>
      <c r="F668" s="12"/>
      <c r="I668"/>
    </row>
    <row r="669" spans="3:9" x14ac:dyDescent="0.3">
      <c r="C669"/>
      <c r="D669"/>
      <c r="E669"/>
      <c r="F669" s="12"/>
      <c r="I669"/>
    </row>
    <row r="670" spans="3:9" x14ac:dyDescent="0.3">
      <c r="C670"/>
      <c r="D670"/>
      <c r="E670"/>
      <c r="F670" s="12"/>
      <c r="I670"/>
    </row>
    <row r="671" spans="3:9" x14ac:dyDescent="0.3">
      <c r="C671"/>
      <c r="D671"/>
      <c r="E671"/>
      <c r="F671" s="12"/>
      <c r="I671"/>
    </row>
    <row r="672" spans="3:9" x14ac:dyDescent="0.3">
      <c r="C672"/>
      <c r="D672"/>
      <c r="E672"/>
      <c r="F672" s="12"/>
      <c r="I672"/>
    </row>
    <row r="673" spans="3:9" x14ac:dyDescent="0.3">
      <c r="C673"/>
      <c r="D673"/>
      <c r="E673"/>
      <c r="F673" s="12"/>
      <c r="I673"/>
    </row>
    <row r="674" spans="3:9" x14ac:dyDescent="0.3">
      <c r="C674"/>
      <c r="D674"/>
      <c r="E674"/>
      <c r="F674" s="12"/>
      <c r="I674"/>
    </row>
    <row r="675" spans="3:9" x14ac:dyDescent="0.3">
      <c r="C675"/>
      <c r="D675"/>
      <c r="E675"/>
      <c r="F675" s="12"/>
      <c r="I675"/>
    </row>
    <row r="676" spans="3:9" x14ac:dyDescent="0.3">
      <c r="C676"/>
      <c r="D676"/>
      <c r="E676"/>
      <c r="F676" s="12"/>
      <c r="I676"/>
    </row>
    <row r="677" spans="3:9" x14ac:dyDescent="0.3">
      <c r="C677"/>
      <c r="D677"/>
      <c r="E677"/>
      <c r="F677" s="12"/>
      <c r="I677"/>
    </row>
    <row r="678" spans="3:9" x14ac:dyDescent="0.3">
      <c r="C678"/>
      <c r="D678"/>
      <c r="E678"/>
      <c r="F678" s="12"/>
      <c r="I678"/>
    </row>
    <row r="679" spans="3:9" x14ac:dyDescent="0.3">
      <c r="C679"/>
      <c r="D679"/>
      <c r="E679"/>
      <c r="F679" s="12"/>
      <c r="I679"/>
    </row>
    <row r="680" spans="3:9" x14ac:dyDescent="0.3">
      <c r="C680"/>
      <c r="D680"/>
      <c r="E680"/>
      <c r="F680" s="12"/>
      <c r="I680"/>
    </row>
    <row r="681" spans="3:9" x14ac:dyDescent="0.3">
      <c r="C681"/>
      <c r="D681"/>
      <c r="E681"/>
      <c r="F681" s="12"/>
      <c r="I681"/>
    </row>
    <row r="682" spans="3:9" x14ac:dyDescent="0.3">
      <c r="C682"/>
      <c r="D682"/>
      <c r="E682"/>
      <c r="F682" s="12"/>
      <c r="I682"/>
    </row>
    <row r="683" spans="3:9" x14ac:dyDescent="0.3">
      <c r="C683"/>
      <c r="D683"/>
      <c r="E683"/>
      <c r="F683" s="12"/>
      <c r="I683"/>
    </row>
    <row r="684" spans="3:9" x14ac:dyDescent="0.3">
      <c r="C684"/>
      <c r="D684"/>
      <c r="E684"/>
      <c r="F684" s="12"/>
      <c r="I684"/>
    </row>
    <row r="685" spans="3:9" x14ac:dyDescent="0.3">
      <c r="C685"/>
      <c r="D685"/>
      <c r="E685"/>
      <c r="F685" s="12"/>
      <c r="I685"/>
    </row>
    <row r="686" spans="3:9" x14ac:dyDescent="0.3">
      <c r="C686"/>
      <c r="D686"/>
      <c r="E686"/>
      <c r="F686" s="12"/>
      <c r="I686"/>
    </row>
    <row r="687" spans="3:9" x14ac:dyDescent="0.3">
      <c r="C687"/>
      <c r="D687"/>
      <c r="E687"/>
      <c r="F687" s="12"/>
      <c r="I687"/>
    </row>
    <row r="688" spans="3:9" x14ac:dyDescent="0.3">
      <c r="C688"/>
      <c r="D688"/>
      <c r="E688"/>
      <c r="F688" s="12"/>
      <c r="I688"/>
    </row>
    <row r="689" spans="3:9" x14ac:dyDescent="0.3">
      <c r="C689"/>
      <c r="D689"/>
      <c r="E689"/>
      <c r="F689" s="12"/>
      <c r="I689"/>
    </row>
    <row r="690" spans="3:9" x14ac:dyDescent="0.3">
      <c r="C690"/>
      <c r="D690"/>
      <c r="E690"/>
      <c r="F690" s="12"/>
      <c r="I690"/>
    </row>
    <row r="691" spans="3:9" x14ac:dyDescent="0.3">
      <c r="C691"/>
      <c r="D691"/>
      <c r="E691"/>
      <c r="F691" s="12"/>
      <c r="I691"/>
    </row>
    <row r="692" spans="3:9" x14ac:dyDescent="0.3">
      <c r="C692"/>
      <c r="D692"/>
      <c r="E692"/>
      <c r="F692" s="12"/>
      <c r="I692"/>
    </row>
    <row r="693" spans="3:9" x14ac:dyDescent="0.3">
      <c r="C693"/>
      <c r="D693"/>
      <c r="E693"/>
      <c r="F693" s="12"/>
      <c r="I693"/>
    </row>
    <row r="694" spans="3:9" x14ac:dyDescent="0.3">
      <c r="C694"/>
      <c r="D694"/>
      <c r="E694"/>
      <c r="F694" s="12"/>
      <c r="I694"/>
    </row>
    <row r="695" spans="3:9" x14ac:dyDescent="0.3">
      <c r="C695"/>
      <c r="D695"/>
      <c r="E695"/>
      <c r="F695" s="12"/>
      <c r="I695"/>
    </row>
    <row r="696" spans="3:9" x14ac:dyDescent="0.3">
      <c r="C696"/>
      <c r="D696"/>
      <c r="E696"/>
      <c r="F696" s="12"/>
      <c r="I696"/>
    </row>
    <row r="697" spans="3:9" x14ac:dyDescent="0.3">
      <c r="C697"/>
      <c r="D697"/>
      <c r="E697"/>
      <c r="F697" s="12"/>
      <c r="I697"/>
    </row>
    <row r="698" spans="3:9" x14ac:dyDescent="0.3">
      <c r="C698"/>
      <c r="D698"/>
      <c r="E698"/>
      <c r="F698" s="12"/>
      <c r="I698"/>
    </row>
    <row r="699" spans="3:9" x14ac:dyDescent="0.3">
      <c r="C699"/>
      <c r="D699"/>
      <c r="E699"/>
      <c r="F699" s="12"/>
      <c r="I699"/>
    </row>
    <row r="700" spans="3:9" x14ac:dyDescent="0.3">
      <c r="C700"/>
      <c r="D700"/>
      <c r="E700"/>
      <c r="F700" s="12"/>
      <c r="I700"/>
    </row>
    <row r="701" spans="3:9" x14ac:dyDescent="0.3">
      <c r="C701"/>
      <c r="D701"/>
      <c r="E701"/>
      <c r="F701" s="12"/>
      <c r="I701"/>
    </row>
    <row r="702" spans="3:9" x14ac:dyDescent="0.3">
      <c r="C702"/>
      <c r="D702"/>
      <c r="E702"/>
      <c r="F702" s="12"/>
      <c r="I702"/>
    </row>
    <row r="703" spans="3:9" x14ac:dyDescent="0.3">
      <c r="C703"/>
      <c r="D703"/>
      <c r="E703"/>
      <c r="F703" s="12"/>
      <c r="I703"/>
    </row>
    <row r="704" spans="3:9" x14ac:dyDescent="0.3">
      <c r="C704"/>
      <c r="D704"/>
      <c r="E704"/>
      <c r="F704" s="12"/>
      <c r="I704"/>
    </row>
    <row r="705" spans="3:9" x14ac:dyDescent="0.3">
      <c r="C705"/>
      <c r="D705"/>
      <c r="E705"/>
      <c r="F705" s="12"/>
      <c r="I705"/>
    </row>
    <row r="706" spans="3:9" x14ac:dyDescent="0.3">
      <c r="C706"/>
      <c r="D706"/>
      <c r="E706"/>
      <c r="F706" s="12"/>
      <c r="I706"/>
    </row>
    <row r="707" spans="3:9" x14ac:dyDescent="0.3">
      <c r="C707"/>
      <c r="D707"/>
      <c r="E707"/>
      <c r="F707" s="12"/>
      <c r="I707"/>
    </row>
    <row r="708" spans="3:9" x14ac:dyDescent="0.3">
      <c r="C708"/>
      <c r="D708"/>
      <c r="E708"/>
      <c r="F708" s="12"/>
      <c r="I708"/>
    </row>
    <row r="709" spans="3:9" x14ac:dyDescent="0.3">
      <c r="C709"/>
      <c r="D709"/>
      <c r="E709"/>
      <c r="F709" s="12"/>
      <c r="I709"/>
    </row>
    <row r="710" spans="3:9" x14ac:dyDescent="0.3">
      <c r="C710"/>
      <c r="D710"/>
      <c r="E710"/>
      <c r="F710" s="12"/>
      <c r="I710"/>
    </row>
    <row r="711" spans="3:9" x14ac:dyDescent="0.3">
      <c r="C711"/>
      <c r="D711"/>
      <c r="E711"/>
      <c r="F711" s="12"/>
      <c r="I711"/>
    </row>
    <row r="712" spans="3:9" x14ac:dyDescent="0.3">
      <c r="C712"/>
      <c r="D712"/>
      <c r="E712"/>
      <c r="F712" s="12"/>
      <c r="I712"/>
    </row>
    <row r="713" spans="3:9" x14ac:dyDescent="0.3">
      <c r="C713"/>
      <c r="D713"/>
      <c r="E713"/>
      <c r="F713" s="12"/>
      <c r="I713"/>
    </row>
    <row r="714" spans="3:9" x14ac:dyDescent="0.3">
      <c r="C714"/>
      <c r="D714"/>
      <c r="E714"/>
      <c r="F714" s="12"/>
      <c r="I714"/>
    </row>
    <row r="715" spans="3:9" x14ac:dyDescent="0.3">
      <c r="C715"/>
      <c r="D715"/>
      <c r="E715"/>
      <c r="F715" s="12"/>
      <c r="I715"/>
    </row>
    <row r="716" spans="3:9" x14ac:dyDescent="0.3">
      <c r="C716"/>
      <c r="D716"/>
      <c r="E716"/>
      <c r="F716" s="12"/>
      <c r="I716"/>
    </row>
    <row r="717" spans="3:9" x14ac:dyDescent="0.3">
      <c r="C717"/>
      <c r="D717"/>
      <c r="E717"/>
      <c r="F717" s="12"/>
      <c r="I717"/>
    </row>
    <row r="718" spans="3:9" x14ac:dyDescent="0.3">
      <c r="C718"/>
      <c r="D718"/>
      <c r="E718"/>
      <c r="F718" s="12"/>
      <c r="I718"/>
    </row>
    <row r="719" spans="3:9" x14ac:dyDescent="0.3">
      <c r="C719"/>
      <c r="D719"/>
      <c r="E719"/>
      <c r="F719" s="12"/>
      <c r="I719"/>
    </row>
    <row r="720" spans="3:9" x14ac:dyDescent="0.3">
      <c r="C720"/>
      <c r="D720"/>
      <c r="E720"/>
      <c r="F720" s="12"/>
      <c r="I720"/>
    </row>
    <row r="721" spans="3:9" x14ac:dyDescent="0.3">
      <c r="C721"/>
      <c r="D721"/>
      <c r="E721"/>
      <c r="F721" s="12"/>
      <c r="I721"/>
    </row>
    <row r="722" spans="3:9" x14ac:dyDescent="0.3">
      <c r="C722"/>
      <c r="D722"/>
      <c r="E722"/>
      <c r="F722" s="12"/>
      <c r="I722"/>
    </row>
    <row r="723" spans="3:9" x14ac:dyDescent="0.3">
      <c r="C723"/>
      <c r="D723"/>
      <c r="E723"/>
      <c r="F723" s="12"/>
      <c r="I723"/>
    </row>
    <row r="724" spans="3:9" x14ac:dyDescent="0.3">
      <c r="C724"/>
      <c r="D724"/>
      <c r="E724"/>
      <c r="F724" s="12"/>
      <c r="I724"/>
    </row>
    <row r="725" spans="3:9" x14ac:dyDescent="0.3">
      <c r="C725"/>
      <c r="D725"/>
      <c r="E725"/>
      <c r="F725" s="12"/>
      <c r="I725"/>
    </row>
    <row r="726" spans="3:9" x14ac:dyDescent="0.3">
      <c r="C726"/>
      <c r="D726"/>
      <c r="E726"/>
      <c r="F726" s="12"/>
      <c r="I726"/>
    </row>
    <row r="727" spans="3:9" x14ac:dyDescent="0.3">
      <c r="C727"/>
      <c r="D727"/>
      <c r="E727"/>
      <c r="F727" s="12"/>
      <c r="I727"/>
    </row>
    <row r="728" spans="3:9" x14ac:dyDescent="0.3">
      <c r="C728"/>
      <c r="D728"/>
      <c r="E728"/>
      <c r="F728" s="12"/>
      <c r="I728"/>
    </row>
    <row r="729" spans="3:9" x14ac:dyDescent="0.3">
      <c r="C729"/>
      <c r="D729"/>
      <c r="E729"/>
      <c r="F729" s="12"/>
      <c r="I729"/>
    </row>
    <row r="730" spans="3:9" x14ac:dyDescent="0.3">
      <c r="C730"/>
      <c r="D730"/>
      <c r="E730"/>
      <c r="F730" s="12"/>
      <c r="I730"/>
    </row>
    <row r="731" spans="3:9" x14ac:dyDescent="0.3">
      <c r="C731"/>
      <c r="D731"/>
      <c r="E731"/>
      <c r="F731" s="12"/>
      <c r="I731"/>
    </row>
    <row r="732" spans="3:9" x14ac:dyDescent="0.3">
      <c r="C732"/>
      <c r="D732"/>
      <c r="E732"/>
      <c r="F732" s="12"/>
      <c r="I732"/>
    </row>
    <row r="733" spans="3:9" x14ac:dyDescent="0.3">
      <c r="C733"/>
      <c r="D733"/>
      <c r="E733"/>
      <c r="F733" s="12"/>
      <c r="I733"/>
    </row>
    <row r="734" spans="3:9" x14ac:dyDescent="0.3">
      <c r="C734"/>
      <c r="D734"/>
      <c r="E734"/>
      <c r="F734" s="12"/>
      <c r="I734"/>
    </row>
    <row r="735" spans="3:9" x14ac:dyDescent="0.3">
      <c r="C735"/>
      <c r="D735"/>
      <c r="E735"/>
      <c r="F735" s="12"/>
      <c r="I735"/>
    </row>
    <row r="736" spans="3:9" x14ac:dyDescent="0.3">
      <c r="C736"/>
      <c r="D736"/>
      <c r="E736"/>
      <c r="F736" s="12"/>
      <c r="I736"/>
    </row>
    <row r="737" spans="3:9" x14ac:dyDescent="0.3">
      <c r="C737"/>
      <c r="D737"/>
      <c r="E737"/>
      <c r="F737" s="12"/>
      <c r="I737"/>
    </row>
    <row r="738" spans="3:9" x14ac:dyDescent="0.3">
      <c r="C738"/>
      <c r="D738"/>
      <c r="E738"/>
      <c r="F738" s="12"/>
      <c r="I738"/>
    </row>
    <row r="739" spans="3:9" x14ac:dyDescent="0.3">
      <c r="C739"/>
      <c r="D739"/>
      <c r="E739"/>
      <c r="F739" s="12"/>
      <c r="I739"/>
    </row>
    <row r="740" spans="3:9" x14ac:dyDescent="0.3">
      <c r="C740"/>
      <c r="D740"/>
      <c r="E740"/>
      <c r="F740" s="12"/>
      <c r="I740"/>
    </row>
    <row r="741" spans="3:9" x14ac:dyDescent="0.3">
      <c r="C741"/>
      <c r="D741"/>
      <c r="E741"/>
      <c r="F741" s="12"/>
      <c r="I741"/>
    </row>
    <row r="742" spans="3:9" x14ac:dyDescent="0.3">
      <c r="C742"/>
      <c r="D742"/>
      <c r="E742"/>
      <c r="F742" s="12"/>
      <c r="I742"/>
    </row>
    <row r="743" spans="3:9" x14ac:dyDescent="0.3">
      <c r="C743"/>
      <c r="D743"/>
      <c r="E743"/>
      <c r="F743" s="12"/>
      <c r="I743"/>
    </row>
    <row r="744" spans="3:9" x14ac:dyDescent="0.3">
      <c r="C744"/>
      <c r="D744"/>
      <c r="E744"/>
      <c r="F744" s="12"/>
      <c r="I744"/>
    </row>
    <row r="745" spans="3:9" x14ac:dyDescent="0.3">
      <c r="C745"/>
      <c r="D745"/>
      <c r="E745"/>
      <c r="F745" s="12"/>
      <c r="I745"/>
    </row>
    <row r="746" spans="3:9" x14ac:dyDescent="0.3">
      <c r="C746"/>
      <c r="D746"/>
      <c r="E746"/>
      <c r="F746" s="12"/>
      <c r="I746"/>
    </row>
    <row r="747" spans="3:9" x14ac:dyDescent="0.3">
      <c r="C747"/>
      <c r="D747"/>
      <c r="E747"/>
      <c r="F747" s="12"/>
      <c r="I747"/>
    </row>
    <row r="748" spans="3:9" x14ac:dyDescent="0.3">
      <c r="C748"/>
      <c r="D748"/>
      <c r="E748"/>
      <c r="F748" s="12"/>
      <c r="I748"/>
    </row>
    <row r="749" spans="3:9" x14ac:dyDescent="0.3">
      <c r="C749"/>
      <c r="D749"/>
      <c r="E749"/>
      <c r="F749" s="12"/>
      <c r="I749"/>
    </row>
    <row r="750" spans="3:9" x14ac:dyDescent="0.3">
      <c r="C750"/>
      <c r="D750"/>
      <c r="E750"/>
      <c r="F750" s="12"/>
      <c r="I750"/>
    </row>
    <row r="751" spans="3:9" x14ac:dyDescent="0.3">
      <c r="C751"/>
      <c r="D751"/>
      <c r="E751"/>
      <c r="F751" s="12"/>
      <c r="I751"/>
    </row>
    <row r="752" spans="3:9" x14ac:dyDescent="0.3">
      <c r="C752"/>
      <c r="D752"/>
      <c r="E752"/>
      <c r="F752" s="12"/>
      <c r="I752"/>
    </row>
    <row r="753" spans="3:9" x14ac:dyDescent="0.3">
      <c r="C753"/>
      <c r="D753"/>
      <c r="E753"/>
      <c r="F753" s="12"/>
      <c r="I753"/>
    </row>
    <row r="754" spans="3:9" x14ac:dyDescent="0.3">
      <c r="C754"/>
      <c r="D754"/>
      <c r="E754"/>
      <c r="F754" s="12"/>
      <c r="I754"/>
    </row>
    <row r="755" spans="3:9" x14ac:dyDescent="0.3">
      <c r="C755"/>
      <c r="D755"/>
      <c r="E755"/>
      <c r="F755" s="12"/>
      <c r="I755"/>
    </row>
    <row r="756" spans="3:9" x14ac:dyDescent="0.3">
      <c r="C756"/>
      <c r="D756"/>
      <c r="E756"/>
      <c r="F756" s="12"/>
      <c r="I756"/>
    </row>
    <row r="757" spans="3:9" x14ac:dyDescent="0.3">
      <c r="C757"/>
      <c r="D757"/>
      <c r="E757"/>
      <c r="F757" s="12"/>
      <c r="I757"/>
    </row>
    <row r="758" spans="3:9" x14ac:dyDescent="0.3">
      <c r="C758"/>
      <c r="D758"/>
      <c r="E758"/>
      <c r="F758" s="12"/>
      <c r="I758"/>
    </row>
    <row r="759" spans="3:9" x14ac:dyDescent="0.3">
      <c r="C759"/>
      <c r="D759"/>
      <c r="E759"/>
      <c r="F759" s="12"/>
      <c r="I759"/>
    </row>
    <row r="760" spans="3:9" x14ac:dyDescent="0.3">
      <c r="C760"/>
      <c r="D760"/>
      <c r="E760"/>
      <c r="F760" s="12"/>
      <c r="I760"/>
    </row>
    <row r="761" spans="3:9" x14ac:dyDescent="0.3">
      <c r="C761"/>
      <c r="D761"/>
      <c r="E761"/>
      <c r="F761" s="12"/>
      <c r="I761"/>
    </row>
    <row r="762" spans="3:9" x14ac:dyDescent="0.3">
      <c r="C762"/>
      <c r="D762"/>
      <c r="E762"/>
      <c r="F762" s="12"/>
      <c r="I762"/>
    </row>
    <row r="763" spans="3:9" x14ac:dyDescent="0.3">
      <c r="C763"/>
      <c r="D763"/>
      <c r="E763"/>
      <c r="F763" s="12"/>
      <c r="I763"/>
    </row>
    <row r="764" spans="3:9" x14ac:dyDescent="0.3">
      <c r="C764"/>
      <c r="D764"/>
      <c r="E764"/>
      <c r="F764" s="12"/>
      <c r="I764"/>
    </row>
    <row r="765" spans="3:9" x14ac:dyDescent="0.3">
      <c r="C765"/>
      <c r="D765"/>
      <c r="E765"/>
      <c r="F765" s="12"/>
      <c r="I765"/>
    </row>
    <row r="766" spans="3:9" x14ac:dyDescent="0.3">
      <c r="C766"/>
      <c r="D766"/>
      <c r="E766"/>
      <c r="F766" s="12"/>
      <c r="I766"/>
    </row>
    <row r="767" spans="3:9" x14ac:dyDescent="0.3">
      <c r="C767"/>
      <c r="D767"/>
      <c r="E767"/>
      <c r="F767" s="12"/>
      <c r="I767"/>
    </row>
    <row r="768" spans="3:9" x14ac:dyDescent="0.3">
      <c r="C768"/>
      <c r="D768"/>
      <c r="E768"/>
      <c r="F768" s="12"/>
      <c r="I768"/>
    </row>
    <row r="769" spans="3:9" x14ac:dyDescent="0.3">
      <c r="C769"/>
      <c r="D769"/>
      <c r="E769"/>
      <c r="F769" s="12"/>
      <c r="I769"/>
    </row>
    <row r="770" spans="3:9" x14ac:dyDescent="0.3">
      <c r="C770"/>
      <c r="D770"/>
      <c r="E770"/>
      <c r="F770" s="12"/>
      <c r="I770"/>
    </row>
    <row r="771" spans="3:9" x14ac:dyDescent="0.3">
      <c r="C771"/>
      <c r="D771"/>
      <c r="E771"/>
      <c r="F771" s="12"/>
      <c r="I771"/>
    </row>
    <row r="772" spans="3:9" x14ac:dyDescent="0.3">
      <c r="C772"/>
      <c r="D772"/>
      <c r="E772"/>
      <c r="F772" s="12"/>
      <c r="I772"/>
    </row>
    <row r="773" spans="3:9" x14ac:dyDescent="0.3">
      <c r="C773"/>
      <c r="D773"/>
      <c r="E773"/>
      <c r="F773" s="12"/>
      <c r="I773"/>
    </row>
    <row r="774" spans="3:9" x14ac:dyDescent="0.3">
      <c r="C774"/>
      <c r="D774"/>
      <c r="E774"/>
      <c r="F774" s="12"/>
      <c r="I774"/>
    </row>
    <row r="775" spans="3:9" x14ac:dyDescent="0.3">
      <c r="C775"/>
      <c r="D775"/>
      <c r="E775"/>
      <c r="F775" s="12"/>
      <c r="I775"/>
    </row>
    <row r="776" spans="3:9" x14ac:dyDescent="0.3">
      <c r="C776"/>
      <c r="D776"/>
      <c r="E776"/>
      <c r="F776" s="12"/>
      <c r="I776"/>
    </row>
    <row r="777" spans="3:9" x14ac:dyDescent="0.3">
      <c r="C777"/>
      <c r="D777"/>
      <c r="E777"/>
      <c r="F777" s="12"/>
      <c r="I777"/>
    </row>
    <row r="778" spans="3:9" x14ac:dyDescent="0.3">
      <c r="C778"/>
      <c r="D778"/>
      <c r="E778"/>
      <c r="F778" s="12"/>
      <c r="I778"/>
    </row>
    <row r="779" spans="3:9" x14ac:dyDescent="0.3">
      <c r="C779"/>
      <c r="D779"/>
      <c r="E779"/>
      <c r="F779" s="12"/>
      <c r="I779"/>
    </row>
    <row r="780" spans="3:9" x14ac:dyDescent="0.3">
      <c r="C780"/>
      <c r="D780"/>
      <c r="E780"/>
      <c r="F780" s="12"/>
      <c r="I780"/>
    </row>
    <row r="781" spans="3:9" x14ac:dyDescent="0.3">
      <c r="C781"/>
      <c r="D781"/>
      <c r="E781"/>
      <c r="F781" s="12"/>
      <c r="I781"/>
    </row>
    <row r="782" spans="3:9" x14ac:dyDescent="0.3">
      <c r="C782"/>
      <c r="D782"/>
      <c r="E782"/>
      <c r="F782" s="12"/>
      <c r="I782"/>
    </row>
    <row r="783" spans="3:9" x14ac:dyDescent="0.3">
      <c r="C783"/>
      <c r="D783"/>
      <c r="E783"/>
      <c r="F783" s="12"/>
      <c r="I783"/>
    </row>
    <row r="784" spans="3:9" x14ac:dyDescent="0.3">
      <c r="C784"/>
      <c r="D784"/>
      <c r="E784"/>
      <c r="F784" s="12"/>
      <c r="I784"/>
    </row>
    <row r="785" spans="3:9" x14ac:dyDescent="0.3">
      <c r="C785"/>
      <c r="D785"/>
      <c r="E785"/>
      <c r="F785" s="12"/>
      <c r="I785"/>
    </row>
    <row r="786" spans="3:9" x14ac:dyDescent="0.3">
      <c r="C786"/>
      <c r="D786"/>
      <c r="E786"/>
      <c r="F786" s="12"/>
      <c r="I786"/>
    </row>
    <row r="787" spans="3:9" x14ac:dyDescent="0.3">
      <c r="C787"/>
      <c r="D787"/>
      <c r="E787"/>
      <c r="F787" s="12"/>
      <c r="I787"/>
    </row>
    <row r="788" spans="3:9" x14ac:dyDescent="0.3">
      <c r="C788"/>
      <c r="D788"/>
      <c r="E788"/>
      <c r="F788" s="12"/>
      <c r="I788"/>
    </row>
    <row r="789" spans="3:9" x14ac:dyDescent="0.3">
      <c r="C789"/>
      <c r="D789"/>
      <c r="E789"/>
      <c r="F789" s="12"/>
      <c r="I789"/>
    </row>
    <row r="790" spans="3:9" x14ac:dyDescent="0.3">
      <c r="C790"/>
      <c r="D790"/>
      <c r="E790"/>
      <c r="F790" s="12"/>
      <c r="I790"/>
    </row>
    <row r="791" spans="3:9" x14ac:dyDescent="0.3">
      <c r="C791"/>
      <c r="D791"/>
      <c r="E791"/>
      <c r="F791" s="12"/>
      <c r="I791"/>
    </row>
    <row r="792" spans="3:9" x14ac:dyDescent="0.3">
      <c r="C792"/>
      <c r="D792"/>
      <c r="E792"/>
      <c r="F792" s="12"/>
      <c r="I792"/>
    </row>
    <row r="793" spans="3:9" x14ac:dyDescent="0.3">
      <c r="C793"/>
      <c r="D793"/>
      <c r="E793"/>
      <c r="F793" s="12"/>
      <c r="I793"/>
    </row>
    <row r="794" spans="3:9" x14ac:dyDescent="0.3">
      <c r="C794"/>
      <c r="D794"/>
      <c r="E794"/>
      <c r="F794" s="12"/>
      <c r="I794"/>
    </row>
    <row r="795" spans="3:9" x14ac:dyDescent="0.3">
      <c r="C795"/>
      <c r="D795"/>
      <c r="E795"/>
      <c r="F795" s="12"/>
      <c r="I795"/>
    </row>
    <row r="796" spans="3:9" x14ac:dyDescent="0.3">
      <c r="C796"/>
      <c r="D796"/>
      <c r="E796"/>
      <c r="F796" s="12"/>
      <c r="I796"/>
    </row>
    <row r="797" spans="3:9" x14ac:dyDescent="0.3">
      <c r="C797"/>
      <c r="D797"/>
      <c r="E797"/>
      <c r="F797" s="12"/>
      <c r="I797"/>
    </row>
    <row r="798" spans="3:9" x14ac:dyDescent="0.3">
      <c r="C798"/>
      <c r="D798"/>
      <c r="E798"/>
      <c r="F798" s="12"/>
      <c r="I798"/>
    </row>
    <row r="799" spans="3:9" x14ac:dyDescent="0.3">
      <c r="C799"/>
      <c r="D799"/>
      <c r="E799"/>
      <c r="F799" s="12"/>
      <c r="I799"/>
    </row>
    <row r="800" spans="3:9" x14ac:dyDescent="0.3">
      <c r="C800"/>
      <c r="D800"/>
      <c r="E800"/>
      <c r="F800" s="12"/>
      <c r="I800"/>
    </row>
    <row r="801" spans="3:9" x14ac:dyDescent="0.3">
      <c r="C801"/>
      <c r="D801"/>
      <c r="E801"/>
      <c r="F801" s="12"/>
      <c r="I801"/>
    </row>
    <row r="802" spans="3:9" x14ac:dyDescent="0.3">
      <c r="C802"/>
      <c r="D802"/>
      <c r="E802"/>
      <c r="F802" s="12"/>
      <c r="I802"/>
    </row>
    <row r="803" spans="3:9" x14ac:dyDescent="0.3">
      <c r="C803"/>
      <c r="D803"/>
      <c r="E803"/>
      <c r="F803" s="12"/>
      <c r="I803"/>
    </row>
    <row r="804" spans="3:9" x14ac:dyDescent="0.3">
      <c r="C804"/>
      <c r="D804"/>
      <c r="E804"/>
      <c r="F804" s="12"/>
      <c r="I804"/>
    </row>
    <row r="805" spans="3:9" x14ac:dyDescent="0.3">
      <c r="C805"/>
      <c r="D805"/>
      <c r="E805"/>
      <c r="F805" s="12"/>
      <c r="I805"/>
    </row>
    <row r="806" spans="3:9" x14ac:dyDescent="0.3">
      <c r="C806"/>
      <c r="D806"/>
      <c r="E806"/>
      <c r="F806" s="12"/>
      <c r="I806"/>
    </row>
    <row r="807" spans="3:9" x14ac:dyDescent="0.3">
      <c r="C807"/>
      <c r="D807"/>
      <c r="E807"/>
      <c r="F807" s="12"/>
      <c r="I807"/>
    </row>
    <row r="808" spans="3:9" x14ac:dyDescent="0.3">
      <c r="C808"/>
      <c r="D808"/>
      <c r="E808"/>
      <c r="F808" s="12"/>
      <c r="I808"/>
    </row>
    <row r="809" spans="3:9" x14ac:dyDescent="0.3">
      <c r="C809"/>
      <c r="D809"/>
      <c r="E809"/>
      <c r="F809" s="12"/>
      <c r="I809"/>
    </row>
    <row r="810" spans="3:9" x14ac:dyDescent="0.3">
      <c r="C810"/>
      <c r="D810"/>
      <c r="E810"/>
      <c r="F810" s="12"/>
      <c r="I810"/>
    </row>
    <row r="811" spans="3:9" x14ac:dyDescent="0.3">
      <c r="C811"/>
      <c r="D811"/>
      <c r="E811"/>
      <c r="F811" s="12"/>
      <c r="I811"/>
    </row>
    <row r="812" spans="3:9" x14ac:dyDescent="0.3">
      <c r="C812"/>
      <c r="D812"/>
      <c r="E812"/>
      <c r="F812" s="12"/>
      <c r="I812"/>
    </row>
    <row r="813" spans="3:9" x14ac:dyDescent="0.3">
      <c r="C813"/>
      <c r="D813"/>
      <c r="E813"/>
      <c r="F813" s="12"/>
      <c r="I813"/>
    </row>
    <row r="814" spans="3:9" x14ac:dyDescent="0.3">
      <c r="C814"/>
      <c r="D814"/>
      <c r="E814"/>
      <c r="F814" s="12"/>
      <c r="I814"/>
    </row>
    <row r="815" spans="3:9" x14ac:dyDescent="0.3">
      <c r="C815"/>
      <c r="D815"/>
      <c r="E815"/>
      <c r="F815" s="12"/>
      <c r="I815"/>
    </row>
    <row r="816" spans="3:9" x14ac:dyDescent="0.3">
      <c r="C816"/>
      <c r="D816"/>
      <c r="E816"/>
      <c r="F816" s="12"/>
      <c r="I816"/>
    </row>
    <row r="817" spans="3:9" x14ac:dyDescent="0.3">
      <c r="C817"/>
      <c r="D817"/>
      <c r="E817"/>
      <c r="F817" s="12"/>
      <c r="I817"/>
    </row>
    <row r="818" spans="3:9" x14ac:dyDescent="0.3">
      <c r="C818"/>
      <c r="D818"/>
      <c r="E818"/>
      <c r="F818" s="12"/>
      <c r="I818"/>
    </row>
    <row r="819" spans="3:9" x14ac:dyDescent="0.3">
      <c r="C819"/>
      <c r="D819"/>
      <c r="E819"/>
      <c r="F819" s="12"/>
      <c r="I819"/>
    </row>
    <row r="820" spans="3:9" x14ac:dyDescent="0.3">
      <c r="C820"/>
      <c r="D820"/>
      <c r="E820"/>
      <c r="F820" s="12"/>
      <c r="I820"/>
    </row>
    <row r="821" spans="3:9" x14ac:dyDescent="0.3">
      <c r="C821"/>
      <c r="D821"/>
      <c r="E821"/>
      <c r="F821" s="12"/>
      <c r="I821"/>
    </row>
    <row r="822" spans="3:9" x14ac:dyDescent="0.3">
      <c r="C822"/>
      <c r="D822"/>
      <c r="E822"/>
      <c r="F822" s="12"/>
      <c r="I822"/>
    </row>
    <row r="823" spans="3:9" x14ac:dyDescent="0.3">
      <c r="C823"/>
      <c r="D823"/>
      <c r="E823"/>
      <c r="F823" s="12"/>
      <c r="I823"/>
    </row>
    <row r="824" spans="3:9" x14ac:dyDescent="0.3">
      <c r="C824"/>
      <c r="D824"/>
      <c r="E824"/>
      <c r="F824" s="12"/>
      <c r="I824"/>
    </row>
    <row r="825" spans="3:9" x14ac:dyDescent="0.3">
      <c r="C825"/>
      <c r="D825"/>
      <c r="E825"/>
      <c r="F825" s="12"/>
      <c r="I825"/>
    </row>
    <row r="826" spans="3:9" x14ac:dyDescent="0.3">
      <c r="C826"/>
      <c r="D826"/>
      <c r="E826"/>
      <c r="F826" s="12"/>
      <c r="I826"/>
    </row>
    <row r="827" spans="3:9" x14ac:dyDescent="0.3">
      <c r="C827"/>
      <c r="D827"/>
      <c r="E827"/>
      <c r="F827" s="12"/>
      <c r="I827"/>
    </row>
    <row r="828" spans="3:9" x14ac:dyDescent="0.3">
      <c r="C828"/>
      <c r="D828"/>
      <c r="E828"/>
      <c r="F828" s="12"/>
      <c r="I828"/>
    </row>
    <row r="829" spans="3:9" x14ac:dyDescent="0.3">
      <c r="C829"/>
      <c r="D829"/>
      <c r="E829"/>
      <c r="F829" s="12"/>
      <c r="I829"/>
    </row>
    <row r="830" spans="3:9" x14ac:dyDescent="0.3">
      <c r="C830"/>
      <c r="D830"/>
      <c r="E830"/>
      <c r="F830" s="12"/>
      <c r="I830"/>
    </row>
    <row r="831" spans="3:9" x14ac:dyDescent="0.3">
      <c r="C831"/>
      <c r="D831"/>
      <c r="E831"/>
      <c r="F831" s="12"/>
      <c r="I831"/>
    </row>
    <row r="832" spans="3:9" x14ac:dyDescent="0.3">
      <c r="C832"/>
      <c r="D832"/>
      <c r="E832"/>
      <c r="F832" s="12"/>
      <c r="I832"/>
    </row>
    <row r="833" spans="3:9" x14ac:dyDescent="0.3">
      <c r="C833"/>
      <c r="D833"/>
      <c r="E833"/>
      <c r="F833" s="12"/>
      <c r="I833"/>
    </row>
    <row r="834" spans="3:9" x14ac:dyDescent="0.3">
      <c r="C834"/>
      <c r="D834"/>
      <c r="E834"/>
      <c r="F834" s="12"/>
      <c r="I834"/>
    </row>
    <row r="835" spans="3:9" x14ac:dyDescent="0.3">
      <c r="C835"/>
      <c r="D835"/>
      <c r="E835"/>
      <c r="F835" s="12"/>
      <c r="I835"/>
    </row>
    <row r="836" spans="3:9" x14ac:dyDescent="0.3">
      <c r="C836"/>
      <c r="D836"/>
      <c r="E836"/>
      <c r="F836" s="12"/>
      <c r="I836"/>
    </row>
    <row r="837" spans="3:9" x14ac:dyDescent="0.3">
      <c r="C837"/>
      <c r="D837"/>
      <c r="E837"/>
      <c r="F837" s="12"/>
      <c r="I837"/>
    </row>
    <row r="838" spans="3:9" x14ac:dyDescent="0.3">
      <c r="C838"/>
      <c r="D838"/>
      <c r="E838"/>
      <c r="F838" s="12"/>
      <c r="I838"/>
    </row>
    <row r="839" spans="3:9" x14ac:dyDescent="0.3">
      <c r="C839"/>
      <c r="D839"/>
      <c r="E839"/>
      <c r="F839" s="12"/>
      <c r="I839"/>
    </row>
    <row r="840" spans="3:9" x14ac:dyDescent="0.3">
      <c r="C840"/>
      <c r="D840"/>
      <c r="E840"/>
      <c r="F840" s="12"/>
      <c r="I840"/>
    </row>
    <row r="841" spans="3:9" x14ac:dyDescent="0.3">
      <c r="C841"/>
      <c r="D841"/>
      <c r="E841"/>
      <c r="F841" s="12"/>
      <c r="I841"/>
    </row>
    <row r="842" spans="3:9" x14ac:dyDescent="0.3">
      <c r="C842"/>
      <c r="D842"/>
      <c r="E842"/>
      <c r="F842" s="12"/>
      <c r="I842"/>
    </row>
    <row r="843" spans="3:9" x14ac:dyDescent="0.3">
      <c r="C843"/>
      <c r="D843"/>
      <c r="E843"/>
      <c r="F843" s="12"/>
      <c r="I843"/>
    </row>
    <row r="844" spans="3:9" x14ac:dyDescent="0.3">
      <c r="C844"/>
      <c r="D844"/>
      <c r="E844"/>
      <c r="F844" s="12"/>
      <c r="I844"/>
    </row>
    <row r="845" spans="3:9" x14ac:dyDescent="0.3">
      <c r="C845"/>
      <c r="D845"/>
      <c r="E845"/>
      <c r="F845" s="12"/>
      <c r="I845"/>
    </row>
    <row r="846" spans="3:9" x14ac:dyDescent="0.3">
      <c r="C846"/>
      <c r="D846"/>
      <c r="E846"/>
      <c r="F846" s="12"/>
      <c r="I846"/>
    </row>
    <row r="847" spans="3:9" x14ac:dyDescent="0.3">
      <c r="C847"/>
      <c r="D847"/>
      <c r="E847"/>
      <c r="F847" s="12"/>
      <c r="I847"/>
    </row>
    <row r="848" spans="3:9" x14ac:dyDescent="0.3">
      <c r="C848"/>
      <c r="D848"/>
      <c r="E848"/>
      <c r="F848" s="12"/>
      <c r="I848"/>
    </row>
    <row r="849" spans="3:9" x14ac:dyDescent="0.3">
      <c r="C849"/>
      <c r="D849"/>
      <c r="E849"/>
      <c r="F849" s="12"/>
      <c r="I849"/>
    </row>
    <row r="850" spans="3:9" x14ac:dyDescent="0.3">
      <c r="C850"/>
      <c r="D850"/>
      <c r="E850"/>
      <c r="F850" s="12"/>
      <c r="I850"/>
    </row>
    <row r="851" spans="3:9" x14ac:dyDescent="0.3">
      <c r="C851"/>
      <c r="D851"/>
      <c r="E851"/>
      <c r="F851" s="12"/>
      <c r="I851"/>
    </row>
    <row r="852" spans="3:9" x14ac:dyDescent="0.3">
      <c r="C852"/>
      <c r="D852"/>
      <c r="E852"/>
      <c r="F852" s="12"/>
      <c r="I852"/>
    </row>
    <row r="853" spans="3:9" x14ac:dyDescent="0.3">
      <c r="C853"/>
      <c r="D853"/>
      <c r="E853"/>
      <c r="F853" s="12"/>
      <c r="I853"/>
    </row>
    <row r="854" spans="3:9" x14ac:dyDescent="0.3">
      <c r="C854"/>
      <c r="D854"/>
      <c r="E854"/>
      <c r="F854" s="12"/>
      <c r="I854"/>
    </row>
    <row r="855" spans="3:9" x14ac:dyDescent="0.3">
      <c r="C855"/>
      <c r="D855"/>
      <c r="E855"/>
      <c r="F855" s="12"/>
      <c r="I855"/>
    </row>
    <row r="856" spans="3:9" x14ac:dyDescent="0.3">
      <c r="C856"/>
      <c r="D856"/>
      <c r="E856"/>
      <c r="F856" s="12"/>
      <c r="I856"/>
    </row>
    <row r="857" spans="3:9" x14ac:dyDescent="0.3">
      <c r="C857"/>
      <c r="D857"/>
      <c r="E857"/>
      <c r="F857" s="12"/>
      <c r="I857"/>
    </row>
    <row r="858" spans="3:9" x14ac:dyDescent="0.3">
      <c r="C858"/>
      <c r="D858"/>
      <c r="E858"/>
      <c r="F858" s="12"/>
      <c r="I858"/>
    </row>
    <row r="859" spans="3:9" x14ac:dyDescent="0.3">
      <c r="C859"/>
      <c r="D859"/>
      <c r="E859"/>
      <c r="F859" s="12"/>
      <c r="I859"/>
    </row>
    <row r="860" spans="3:9" x14ac:dyDescent="0.3">
      <c r="C860"/>
      <c r="D860"/>
      <c r="E860"/>
      <c r="F860" s="12"/>
      <c r="I860"/>
    </row>
    <row r="861" spans="3:9" x14ac:dyDescent="0.3">
      <c r="C861"/>
      <c r="D861"/>
      <c r="E861"/>
      <c r="F861" s="12"/>
      <c r="I861"/>
    </row>
    <row r="862" spans="3:9" x14ac:dyDescent="0.3">
      <c r="C862"/>
      <c r="D862"/>
      <c r="E862"/>
      <c r="F862" s="12"/>
      <c r="I862"/>
    </row>
    <row r="863" spans="3:9" x14ac:dyDescent="0.3">
      <c r="C863"/>
      <c r="D863"/>
      <c r="E863"/>
      <c r="F863" s="12"/>
      <c r="I863"/>
    </row>
    <row r="864" spans="3:9" x14ac:dyDescent="0.3">
      <c r="C864"/>
      <c r="D864"/>
      <c r="E864"/>
      <c r="F864" s="12"/>
      <c r="I864"/>
    </row>
    <row r="865" spans="3:9" x14ac:dyDescent="0.3">
      <c r="C865"/>
      <c r="D865"/>
      <c r="E865"/>
      <c r="F865" s="12"/>
      <c r="I865"/>
    </row>
    <row r="866" spans="3:9" x14ac:dyDescent="0.3">
      <c r="C866"/>
      <c r="D866"/>
      <c r="E866"/>
      <c r="F866" s="12"/>
      <c r="I866"/>
    </row>
    <row r="867" spans="3:9" x14ac:dyDescent="0.3">
      <c r="C867"/>
      <c r="D867"/>
      <c r="E867"/>
      <c r="F867" s="12"/>
      <c r="I867"/>
    </row>
    <row r="868" spans="3:9" x14ac:dyDescent="0.3">
      <c r="C868"/>
      <c r="D868"/>
      <c r="E868"/>
      <c r="F868" s="12"/>
      <c r="I868"/>
    </row>
    <row r="869" spans="3:9" x14ac:dyDescent="0.3">
      <c r="C869"/>
      <c r="D869"/>
      <c r="E869"/>
      <c r="F869" s="12"/>
      <c r="I869"/>
    </row>
    <row r="870" spans="3:9" x14ac:dyDescent="0.3">
      <c r="C870"/>
      <c r="D870"/>
      <c r="E870"/>
      <c r="F870" s="12"/>
      <c r="I870"/>
    </row>
    <row r="871" spans="3:9" x14ac:dyDescent="0.3">
      <c r="C871"/>
      <c r="D871"/>
      <c r="E871"/>
      <c r="F871" s="12"/>
      <c r="I871"/>
    </row>
    <row r="872" spans="3:9" x14ac:dyDescent="0.3">
      <c r="C872"/>
      <c r="D872"/>
      <c r="E872"/>
      <c r="F872" s="12"/>
      <c r="I872"/>
    </row>
    <row r="873" spans="3:9" x14ac:dyDescent="0.3">
      <c r="C873"/>
      <c r="D873"/>
      <c r="E873"/>
      <c r="F873" s="12"/>
      <c r="I873"/>
    </row>
    <row r="874" spans="3:9" x14ac:dyDescent="0.3">
      <c r="C874"/>
      <c r="D874"/>
      <c r="E874"/>
      <c r="F874" s="12"/>
      <c r="I874"/>
    </row>
    <row r="875" spans="3:9" x14ac:dyDescent="0.3">
      <c r="C875"/>
      <c r="D875"/>
      <c r="E875"/>
      <c r="F875" s="12"/>
      <c r="I875"/>
    </row>
    <row r="876" spans="3:9" x14ac:dyDescent="0.3">
      <c r="C876"/>
      <c r="D876"/>
      <c r="E876"/>
      <c r="F876" s="12"/>
      <c r="I876"/>
    </row>
    <row r="877" spans="3:9" x14ac:dyDescent="0.3">
      <c r="C877"/>
      <c r="D877"/>
      <c r="E877"/>
      <c r="F877" s="12"/>
      <c r="I877"/>
    </row>
    <row r="878" spans="3:9" x14ac:dyDescent="0.3">
      <c r="C878"/>
      <c r="D878"/>
      <c r="E878"/>
      <c r="F878" s="12"/>
      <c r="I878"/>
    </row>
    <row r="879" spans="3:9" x14ac:dyDescent="0.3">
      <c r="C879"/>
      <c r="D879"/>
      <c r="E879"/>
      <c r="F879" s="12"/>
      <c r="I879"/>
    </row>
    <row r="880" spans="3:9" x14ac:dyDescent="0.3">
      <c r="C880"/>
      <c r="D880"/>
      <c r="E880"/>
      <c r="F880" s="12"/>
      <c r="I880"/>
    </row>
    <row r="881" spans="3:9" x14ac:dyDescent="0.3">
      <c r="C881"/>
      <c r="D881"/>
      <c r="E881"/>
      <c r="F881" s="12"/>
      <c r="I881"/>
    </row>
    <row r="882" spans="3:9" x14ac:dyDescent="0.3">
      <c r="C882"/>
      <c r="D882"/>
      <c r="E882"/>
      <c r="F882" s="12"/>
      <c r="I882"/>
    </row>
    <row r="883" spans="3:9" x14ac:dyDescent="0.3">
      <c r="C883"/>
      <c r="D883"/>
      <c r="E883"/>
      <c r="F883" s="12"/>
      <c r="I883"/>
    </row>
    <row r="884" spans="3:9" x14ac:dyDescent="0.3">
      <c r="C884"/>
      <c r="D884"/>
      <c r="E884"/>
      <c r="F884" s="12"/>
      <c r="I884"/>
    </row>
    <row r="885" spans="3:9" x14ac:dyDescent="0.3">
      <c r="C885"/>
      <c r="D885"/>
      <c r="E885"/>
      <c r="F885" s="12"/>
      <c r="I885"/>
    </row>
    <row r="886" spans="3:9" x14ac:dyDescent="0.3">
      <c r="C886"/>
      <c r="D886"/>
      <c r="E886"/>
      <c r="F886" s="12"/>
      <c r="I886"/>
    </row>
    <row r="887" spans="3:9" x14ac:dyDescent="0.3">
      <c r="C887"/>
      <c r="D887"/>
      <c r="E887"/>
      <c r="F887" s="12"/>
      <c r="I887"/>
    </row>
    <row r="888" spans="3:9" x14ac:dyDescent="0.3">
      <c r="C888"/>
      <c r="D888"/>
      <c r="E888"/>
      <c r="F888" s="12"/>
      <c r="I888"/>
    </row>
    <row r="889" spans="3:9" x14ac:dyDescent="0.3">
      <c r="C889"/>
      <c r="D889"/>
      <c r="E889"/>
      <c r="F889" s="12"/>
      <c r="I889"/>
    </row>
    <row r="890" spans="3:9" x14ac:dyDescent="0.3">
      <c r="C890"/>
      <c r="D890"/>
      <c r="E890"/>
      <c r="F890" s="12"/>
      <c r="I890"/>
    </row>
    <row r="891" spans="3:9" x14ac:dyDescent="0.3">
      <c r="C891"/>
      <c r="D891"/>
      <c r="E891"/>
      <c r="F891" s="12"/>
      <c r="I891"/>
    </row>
    <row r="892" spans="3:9" x14ac:dyDescent="0.3">
      <c r="C892"/>
      <c r="D892"/>
      <c r="E892"/>
      <c r="F892" s="12"/>
      <c r="I892"/>
    </row>
    <row r="893" spans="3:9" x14ac:dyDescent="0.3">
      <c r="C893"/>
      <c r="D893"/>
      <c r="E893"/>
      <c r="F893" s="12"/>
      <c r="I893"/>
    </row>
    <row r="894" spans="3:9" x14ac:dyDescent="0.3">
      <c r="C894"/>
      <c r="D894"/>
      <c r="E894"/>
      <c r="F894" s="12"/>
      <c r="I894"/>
    </row>
    <row r="895" spans="3:9" x14ac:dyDescent="0.3">
      <c r="C895"/>
      <c r="D895"/>
      <c r="E895"/>
      <c r="F895" s="12"/>
      <c r="I895"/>
    </row>
    <row r="896" spans="3:9" x14ac:dyDescent="0.3">
      <c r="C896"/>
      <c r="D896"/>
      <c r="E896"/>
      <c r="F896" s="12"/>
      <c r="I896"/>
    </row>
    <row r="897" spans="3:9" x14ac:dyDescent="0.3">
      <c r="C897"/>
      <c r="D897"/>
      <c r="E897"/>
      <c r="F897" s="12"/>
      <c r="I897"/>
    </row>
    <row r="898" spans="3:9" x14ac:dyDescent="0.3">
      <c r="C898"/>
      <c r="D898"/>
      <c r="E898"/>
      <c r="F898" s="12"/>
      <c r="I898"/>
    </row>
    <row r="899" spans="3:9" x14ac:dyDescent="0.3">
      <c r="C899"/>
      <c r="D899"/>
      <c r="E899"/>
      <c r="F899" s="12"/>
      <c r="I899"/>
    </row>
    <row r="900" spans="3:9" x14ac:dyDescent="0.3">
      <c r="C900"/>
      <c r="D900"/>
      <c r="E900"/>
      <c r="F900" s="12"/>
      <c r="I900"/>
    </row>
    <row r="901" spans="3:9" x14ac:dyDescent="0.3">
      <c r="C901"/>
      <c r="D901"/>
      <c r="E901"/>
      <c r="F901" s="12"/>
      <c r="I901"/>
    </row>
    <row r="902" spans="3:9" x14ac:dyDescent="0.3">
      <c r="C902"/>
      <c r="D902"/>
      <c r="E902"/>
      <c r="F902" s="12"/>
      <c r="I902"/>
    </row>
    <row r="903" spans="3:9" x14ac:dyDescent="0.3">
      <c r="C903"/>
      <c r="D903"/>
      <c r="E903"/>
      <c r="F903" s="12"/>
      <c r="I903"/>
    </row>
    <row r="904" spans="3:9" x14ac:dyDescent="0.3">
      <c r="C904"/>
      <c r="D904"/>
      <c r="E904"/>
      <c r="F904" s="12"/>
      <c r="I904"/>
    </row>
    <row r="905" spans="3:9" x14ac:dyDescent="0.3">
      <c r="C905"/>
      <c r="D905"/>
      <c r="E905"/>
      <c r="F905" s="12"/>
      <c r="I905"/>
    </row>
    <row r="906" spans="3:9" x14ac:dyDescent="0.3">
      <c r="C906"/>
      <c r="D906"/>
      <c r="E906"/>
      <c r="F906" s="12"/>
      <c r="I906"/>
    </row>
    <row r="907" spans="3:9" x14ac:dyDescent="0.3">
      <c r="C907"/>
      <c r="D907"/>
      <c r="E907"/>
      <c r="F907" s="12"/>
      <c r="I907"/>
    </row>
    <row r="908" spans="3:9" x14ac:dyDescent="0.3">
      <c r="C908"/>
      <c r="D908"/>
      <c r="E908"/>
      <c r="F908" s="12"/>
      <c r="I908"/>
    </row>
    <row r="909" spans="3:9" x14ac:dyDescent="0.3">
      <c r="C909"/>
      <c r="D909"/>
      <c r="E909"/>
      <c r="F909" s="12"/>
      <c r="I909"/>
    </row>
    <row r="910" spans="3:9" x14ac:dyDescent="0.3">
      <c r="C910"/>
      <c r="D910"/>
      <c r="E910"/>
      <c r="F910" s="12"/>
      <c r="I910"/>
    </row>
    <row r="911" spans="3:9" x14ac:dyDescent="0.3">
      <c r="C911"/>
      <c r="D911"/>
      <c r="E911"/>
      <c r="F911" s="12"/>
      <c r="I911"/>
    </row>
    <row r="912" spans="3:9" x14ac:dyDescent="0.3">
      <c r="C912"/>
      <c r="D912"/>
      <c r="E912"/>
      <c r="F912" s="12"/>
      <c r="I912"/>
    </row>
    <row r="913" spans="3:9" x14ac:dyDescent="0.3">
      <c r="C913"/>
      <c r="D913"/>
      <c r="E913"/>
      <c r="F913" s="12"/>
      <c r="I913"/>
    </row>
    <row r="914" spans="3:9" x14ac:dyDescent="0.3">
      <c r="C914"/>
      <c r="D914"/>
      <c r="E914"/>
      <c r="F914" s="12"/>
      <c r="I914"/>
    </row>
    <row r="915" spans="3:9" x14ac:dyDescent="0.3">
      <c r="C915"/>
      <c r="D915"/>
      <c r="E915"/>
      <c r="F915" s="12"/>
      <c r="I915"/>
    </row>
    <row r="916" spans="3:9" x14ac:dyDescent="0.3">
      <c r="C916"/>
      <c r="D916"/>
      <c r="E916"/>
      <c r="F916" s="12"/>
      <c r="I916"/>
    </row>
    <row r="917" spans="3:9" x14ac:dyDescent="0.3">
      <c r="C917"/>
      <c r="D917"/>
      <c r="E917"/>
      <c r="F917" s="12"/>
      <c r="I917"/>
    </row>
    <row r="918" spans="3:9" x14ac:dyDescent="0.3">
      <c r="C918"/>
      <c r="D918"/>
      <c r="E918"/>
      <c r="F918" s="12"/>
      <c r="I918"/>
    </row>
    <row r="919" spans="3:9" x14ac:dyDescent="0.3">
      <c r="C919"/>
      <c r="D919"/>
      <c r="E919"/>
      <c r="F919" s="12"/>
      <c r="I919"/>
    </row>
    <row r="920" spans="3:9" x14ac:dyDescent="0.3">
      <c r="C920"/>
      <c r="D920"/>
      <c r="E920"/>
      <c r="F920" s="12"/>
      <c r="I920"/>
    </row>
    <row r="921" spans="3:9" x14ac:dyDescent="0.3">
      <c r="C921"/>
      <c r="D921"/>
      <c r="E921"/>
      <c r="F921" s="12"/>
      <c r="I921"/>
    </row>
    <row r="922" spans="3:9" x14ac:dyDescent="0.3">
      <c r="C922"/>
      <c r="D922"/>
      <c r="E922"/>
      <c r="F922" s="12"/>
      <c r="I922"/>
    </row>
    <row r="923" spans="3:9" x14ac:dyDescent="0.3">
      <c r="C923"/>
      <c r="D923"/>
      <c r="E923"/>
      <c r="F923" s="12"/>
      <c r="I923"/>
    </row>
    <row r="924" spans="3:9" x14ac:dyDescent="0.3">
      <c r="C924"/>
      <c r="D924"/>
      <c r="E924"/>
      <c r="F924" s="12"/>
      <c r="I924"/>
    </row>
    <row r="925" spans="3:9" x14ac:dyDescent="0.3">
      <c r="C925"/>
      <c r="D925"/>
      <c r="E925"/>
      <c r="F925" s="12"/>
      <c r="I925"/>
    </row>
    <row r="926" spans="3:9" x14ac:dyDescent="0.3">
      <c r="C926"/>
      <c r="D926"/>
      <c r="E926"/>
      <c r="F926" s="12"/>
      <c r="I926"/>
    </row>
    <row r="927" spans="3:9" x14ac:dyDescent="0.3">
      <c r="C927"/>
      <c r="D927"/>
      <c r="E927"/>
      <c r="F927" s="12"/>
      <c r="I927"/>
    </row>
    <row r="928" spans="3:9" x14ac:dyDescent="0.3">
      <c r="C928"/>
      <c r="D928"/>
      <c r="E928"/>
      <c r="F928" s="12"/>
      <c r="I928"/>
    </row>
    <row r="929" spans="3:9" x14ac:dyDescent="0.3">
      <c r="C929"/>
      <c r="D929"/>
      <c r="E929"/>
      <c r="F929" s="12"/>
      <c r="I929"/>
    </row>
    <row r="930" spans="3:9" x14ac:dyDescent="0.3">
      <c r="C930"/>
      <c r="D930"/>
      <c r="E930"/>
      <c r="F930" s="12"/>
      <c r="I930"/>
    </row>
    <row r="931" spans="3:9" x14ac:dyDescent="0.3">
      <c r="C931"/>
      <c r="D931"/>
      <c r="E931"/>
      <c r="F931" s="12"/>
      <c r="I931"/>
    </row>
    <row r="932" spans="3:9" x14ac:dyDescent="0.3">
      <c r="C932"/>
      <c r="D932"/>
      <c r="E932"/>
      <c r="F932" s="12"/>
      <c r="I932"/>
    </row>
    <row r="933" spans="3:9" x14ac:dyDescent="0.3">
      <c r="C933"/>
      <c r="D933"/>
      <c r="E933"/>
      <c r="F933" s="12"/>
      <c r="I933"/>
    </row>
    <row r="934" spans="3:9" x14ac:dyDescent="0.3">
      <c r="C934"/>
      <c r="D934"/>
      <c r="E934"/>
      <c r="F934" s="12"/>
      <c r="I934"/>
    </row>
    <row r="935" spans="3:9" x14ac:dyDescent="0.3">
      <c r="C935"/>
      <c r="D935"/>
      <c r="E935"/>
      <c r="F935" s="12"/>
      <c r="I935"/>
    </row>
    <row r="936" spans="3:9" x14ac:dyDescent="0.3">
      <c r="C936"/>
      <c r="D936"/>
      <c r="E936"/>
      <c r="F936" s="12"/>
      <c r="I936"/>
    </row>
    <row r="937" spans="3:9" x14ac:dyDescent="0.3">
      <c r="C937"/>
      <c r="D937"/>
      <c r="E937"/>
      <c r="F937" s="12"/>
      <c r="I937"/>
    </row>
    <row r="938" spans="3:9" x14ac:dyDescent="0.3">
      <c r="C938"/>
      <c r="D938"/>
      <c r="E938"/>
      <c r="F938" s="12"/>
      <c r="I938"/>
    </row>
    <row r="939" spans="3:9" x14ac:dyDescent="0.3">
      <c r="C939"/>
      <c r="D939"/>
      <c r="E939"/>
      <c r="F939" s="12"/>
      <c r="I939"/>
    </row>
    <row r="940" spans="3:9" x14ac:dyDescent="0.3">
      <c r="C940"/>
      <c r="D940"/>
      <c r="E940"/>
      <c r="F940" s="12"/>
      <c r="I940"/>
    </row>
    <row r="941" spans="3:9" x14ac:dyDescent="0.3">
      <c r="C941"/>
      <c r="D941"/>
      <c r="E941"/>
      <c r="F941" s="12"/>
      <c r="I941"/>
    </row>
    <row r="942" spans="3:9" x14ac:dyDescent="0.3">
      <c r="C942"/>
      <c r="D942"/>
      <c r="E942"/>
      <c r="F942" s="12"/>
      <c r="I942"/>
    </row>
    <row r="943" spans="3:9" x14ac:dyDescent="0.3">
      <c r="C943"/>
      <c r="D943"/>
      <c r="E943"/>
      <c r="F943" s="12"/>
      <c r="I943"/>
    </row>
    <row r="944" spans="3:9" x14ac:dyDescent="0.3">
      <c r="C944"/>
      <c r="D944"/>
      <c r="E944"/>
      <c r="F944" s="12"/>
      <c r="I944"/>
    </row>
    <row r="945" spans="3:9" x14ac:dyDescent="0.3">
      <c r="C945"/>
      <c r="D945"/>
      <c r="E945"/>
      <c r="F945" s="12"/>
      <c r="I945"/>
    </row>
    <row r="946" spans="3:9" x14ac:dyDescent="0.3">
      <c r="C946"/>
      <c r="D946"/>
      <c r="E946"/>
      <c r="F946" s="12"/>
      <c r="I946"/>
    </row>
    <row r="947" spans="3:9" x14ac:dyDescent="0.3">
      <c r="C947"/>
      <c r="D947"/>
      <c r="E947"/>
      <c r="F947" s="12"/>
      <c r="I947"/>
    </row>
    <row r="948" spans="3:9" x14ac:dyDescent="0.3">
      <c r="C948"/>
      <c r="D948"/>
      <c r="E948"/>
      <c r="F948" s="12"/>
      <c r="I948"/>
    </row>
    <row r="949" spans="3:9" x14ac:dyDescent="0.3">
      <c r="C949"/>
      <c r="D949"/>
      <c r="E949"/>
      <c r="F949" s="12"/>
      <c r="I949"/>
    </row>
    <row r="950" spans="3:9" x14ac:dyDescent="0.3">
      <c r="C950"/>
      <c r="D950"/>
      <c r="E950"/>
      <c r="F950" s="12"/>
      <c r="I950"/>
    </row>
    <row r="951" spans="3:9" x14ac:dyDescent="0.3">
      <c r="C951"/>
      <c r="D951"/>
      <c r="E951"/>
      <c r="F951" s="12"/>
      <c r="I951"/>
    </row>
    <row r="952" spans="3:9" x14ac:dyDescent="0.3">
      <c r="C952"/>
      <c r="D952"/>
      <c r="E952"/>
      <c r="F952" s="12"/>
      <c r="I952"/>
    </row>
    <row r="953" spans="3:9" x14ac:dyDescent="0.3">
      <c r="C953"/>
      <c r="D953"/>
      <c r="E953"/>
      <c r="F953" s="12"/>
      <c r="I953"/>
    </row>
    <row r="954" spans="3:9" x14ac:dyDescent="0.3">
      <c r="C954"/>
      <c r="D954"/>
      <c r="E954"/>
      <c r="F954" s="12"/>
      <c r="I954"/>
    </row>
    <row r="955" spans="3:9" x14ac:dyDescent="0.3">
      <c r="C955"/>
      <c r="D955"/>
      <c r="E955"/>
      <c r="F955" s="12"/>
      <c r="I955"/>
    </row>
    <row r="956" spans="3:9" x14ac:dyDescent="0.3">
      <c r="C956"/>
      <c r="D956"/>
      <c r="E956"/>
      <c r="F956" s="12"/>
      <c r="I956"/>
    </row>
    <row r="957" spans="3:9" x14ac:dyDescent="0.3">
      <c r="C957"/>
      <c r="D957"/>
      <c r="E957"/>
      <c r="F957" s="12"/>
      <c r="I957"/>
    </row>
    <row r="958" spans="3:9" x14ac:dyDescent="0.3">
      <c r="C958"/>
      <c r="D958"/>
      <c r="E958"/>
      <c r="F958" s="12"/>
      <c r="I958"/>
    </row>
    <row r="959" spans="3:9" x14ac:dyDescent="0.3">
      <c r="C959"/>
      <c r="D959"/>
      <c r="E959"/>
      <c r="F959" s="12"/>
      <c r="I959"/>
    </row>
    <row r="960" spans="3:9" x14ac:dyDescent="0.3">
      <c r="C960"/>
      <c r="D960"/>
      <c r="E960"/>
      <c r="F960" s="12"/>
      <c r="I960"/>
    </row>
    <row r="961" spans="3:9" x14ac:dyDescent="0.3">
      <c r="C961"/>
      <c r="D961"/>
      <c r="E961"/>
      <c r="F961" s="12"/>
      <c r="I961"/>
    </row>
    <row r="962" spans="3:9" x14ac:dyDescent="0.3">
      <c r="C962"/>
      <c r="D962"/>
      <c r="E962"/>
      <c r="F962" s="12"/>
      <c r="I962"/>
    </row>
    <row r="963" spans="3:9" x14ac:dyDescent="0.3">
      <c r="C963"/>
      <c r="D963"/>
      <c r="E963"/>
      <c r="F963" s="12"/>
      <c r="I963"/>
    </row>
    <row r="964" spans="3:9" x14ac:dyDescent="0.3">
      <c r="C964"/>
      <c r="D964"/>
      <c r="E964"/>
      <c r="F964" s="12"/>
      <c r="I964"/>
    </row>
    <row r="965" spans="3:9" x14ac:dyDescent="0.3">
      <c r="C965"/>
      <c r="D965"/>
      <c r="E965"/>
      <c r="F965" s="12"/>
      <c r="I965"/>
    </row>
    <row r="966" spans="3:9" x14ac:dyDescent="0.3">
      <c r="C966"/>
      <c r="D966"/>
      <c r="E966"/>
      <c r="F966" s="12"/>
      <c r="I966"/>
    </row>
    <row r="967" spans="3:9" x14ac:dyDescent="0.3">
      <c r="C967"/>
      <c r="D967"/>
      <c r="E967"/>
      <c r="F967" s="12"/>
      <c r="I967"/>
    </row>
    <row r="968" spans="3:9" x14ac:dyDescent="0.3">
      <c r="C968"/>
      <c r="D968"/>
      <c r="E968"/>
      <c r="F968" s="12"/>
      <c r="I968"/>
    </row>
    <row r="969" spans="3:9" x14ac:dyDescent="0.3">
      <c r="C969"/>
      <c r="D969"/>
      <c r="E969"/>
      <c r="F969" s="12"/>
      <c r="I969"/>
    </row>
    <row r="970" spans="3:9" x14ac:dyDescent="0.3">
      <c r="C970"/>
      <c r="D970"/>
      <c r="E970"/>
      <c r="F970" s="12"/>
      <c r="I970"/>
    </row>
    <row r="971" spans="3:9" x14ac:dyDescent="0.3">
      <c r="C971"/>
      <c r="D971"/>
      <c r="E971"/>
      <c r="F971" s="12"/>
      <c r="I971"/>
    </row>
    <row r="972" spans="3:9" x14ac:dyDescent="0.3">
      <c r="C972"/>
      <c r="D972"/>
      <c r="E972"/>
      <c r="F972" s="12"/>
      <c r="I972"/>
    </row>
    <row r="973" spans="3:9" x14ac:dyDescent="0.3">
      <c r="C973"/>
      <c r="D973"/>
      <c r="E973"/>
      <c r="F973" s="12"/>
      <c r="I973"/>
    </row>
    <row r="974" spans="3:9" x14ac:dyDescent="0.3">
      <c r="C974"/>
      <c r="D974"/>
      <c r="E974"/>
      <c r="F974" s="12"/>
      <c r="I974"/>
    </row>
    <row r="975" spans="3:9" x14ac:dyDescent="0.3">
      <c r="C975"/>
      <c r="D975"/>
      <c r="E975"/>
      <c r="F975" s="12"/>
      <c r="I975"/>
    </row>
    <row r="976" spans="3:9" x14ac:dyDescent="0.3">
      <c r="C976"/>
      <c r="D976"/>
      <c r="E976"/>
      <c r="F976" s="12"/>
      <c r="I976"/>
    </row>
    <row r="977" spans="3:9" x14ac:dyDescent="0.3">
      <c r="C977"/>
      <c r="D977"/>
      <c r="E977"/>
      <c r="F977" s="12"/>
      <c r="I977"/>
    </row>
    <row r="978" spans="3:9" x14ac:dyDescent="0.3">
      <c r="C978"/>
      <c r="D978"/>
      <c r="E978"/>
      <c r="F978" s="12"/>
      <c r="I978"/>
    </row>
    <row r="979" spans="3:9" x14ac:dyDescent="0.3">
      <c r="C979"/>
      <c r="D979"/>
      <c r="E979"/>
      <c r="F979" s="12"/>
      <c r="I979"/>
    </row>
    <row r="980" spans="3:9" x14ac:dyDescent="0.3">
      <c r="C980"/>
      <c r="D980"/>
      <c r="E980"/>
      <c r="F980" s="12"/>
      <c r="I980"/>
    </row>
    <row r="981" spans="3:9" x14ac:dyDescent="0.3">
      <c r="C981"/>
      <c r="D981"/>
      <c r="E981"/>
      <c r="F981" s="12"/>
      <c r="I981"/>
    </row>
    <row r="982" spans="3:9" x14ac:dyDescent="0.3">
      <c r="C982"/>
      <c r="D982"/>
      <c r="E982"/>
      <c r="F982" s="12"/>
      <c r="I982"/>
    </row>
    <row r="983" spans="3:9" x14ac:dyDescent="0.3">
      <c r="C983"/>
      <c r="D983"/>
      <c r="E983"/>
      <c r="F983" s="12"/>
      <c r="I983"/>
    </row>
    <row r="984" spans="3:9" x14ac:dyDescent="0.3">
      <c r="C984"/>
      <c r="D984"/>
      <c r="E984"/>
      <c r="F984" s="12"/>
      <c r="I984"/>
    </row>
    <row r="985" spans="3:9" x14ac:dyDescent="0.3">
      <c r="C985"/>
      <c r="D985"/>
      <c r="E985"/>
      <c r="F985" s="12"/>
      <c r="I985"/>
    </row>
    <row r="986" spans="3:9" x14ac:dyDescent="0.3">
      <c r="C986"/>
      <c r="D986"/>
      <c r="E986"/>
      <c r="F986" s="12"/>
      <c r="I986"/>
    </row>
    <row r="987" spans="3:9" x14ac:dyDescent="0.3">
      <c r="C987"/>
      <c r="D987"/>
      <c r="E987"/>
      <c r="F987" s="12"/>
      <c r="I987"/>
    </row>
    <row r="988" spans="3:9" x14ac:dyDescent="0.3">
      <c r="C988"/>
      <c r="D988"/>
      <c r="E988"/>
      <c r="F988" s="12"/>
      <c r="I988"/>
    </row>
    <row r="989" spans="3:9" x14ac:dyDescent="0.3">
      <c r="C989"/>
      <c r="D989"/>
      <c r="E989"/>
      <c r="F989" s="12"/>
      <c r="I989"/>
    </row>
    <row r="990" spans="3:9" x14ac:dyDescent="0.3">
      <c r="C990"/>
      <c r="D990"/>
      <c r="E990"/>
      <c r="F990" s="12"/>
      <c r="I990"/>
    </row>
    <row r="991" spans="3:9" x14ac:dyDescent="0.3">
      <c r="C991"/>
      <c r="D991"/>
      <c r="E991"/>
      <c r="F991" s="12"/>
      <c r="I991"/>
    </row>
    <row r="992" spans="3:9" x14ac:dyDescent="0.3">
      <c r="C992"/>
      <c r="D992"/>
      <c r="E992"/>
      <c r="F992" s="12"/>
      <c r="I992"/>
    </row>
    <row r="993" spans="3:9" x14ac:dyDescent="0.3">
      <c r="C993"/>
      <c r="D993"/>
      <c r="E993"/>
      <c r="F993" s="12"/>
      <c r="I993"/>
    </row>
    <row r="994" spans="3:9" x14ac:dyDescent="0.3">
      <c r="C994"/>
      <c r="D994"/>
      <c r="E994"/>
      <c r="F994" s="12"/>
      <c r="I994"/>
    </row>
    <row r="995" spans="3:9" x14ac:dyDescent="0.3">
      <c r="C995"/>
      <c r="D995"/>
      <c r="E995"/>
      <c r="F995" s="12"/>
      <c r="I995"/>
    </row>
    <row r="996" spans="3:9" x14ac:dyDescent="0.3">
      <c r="C996"/>
      <c r="D996"/>
      <c r="E996"/>
      <c r="F996" s="12"/>
      <c r="I996"/>
    </row>
    <row r="997" spans="3:9" x14ac:dyDescent="0.3">
      <c r="C997"/>
      <c r="D997"/>
      <c r="E997"/>
      <c r="F997" s="12"/>
      <c r="I997"/>
    </row>
    <row r="998" spans="3:9" x14ac:dyDescent="0.3">
      <c r="C998"/>
      <c r="D998"/>
      <c r="E998"/>
      <c r="F998" s="12"/>
      <c r="I998"/>
    </row>
    <row r="999" spans="3:9" x14ac:dyDescent="0.3">
      <c r="C999"/>
      <c r="D999"/>
      <c r="E999"/>
      <c r="F999" s="12"/>
      <c r="I999"/>
    </row>
    <row r="1000" spans="3:9" x14ac:dyDescent="0.3">
      <c r="C1000"/>
      <c r="D1000"/>
      <c r="E1000"/>
      <c r="F1000" s="12"/>
      <c r="I1000"/>
    </row>
    <row r="1001" spans="3:9" x14ac:dyDescent="0.3">
      <c r="C1001"/>
      <c r="D1001"/>
      <c r="E1001"/>
      <c r="F1001" s="12"/>
      <c r="I1001"/>
    </row>
    <row r="1002" spans="3:9" x14ac:dyDescent="0.3">
      <c r="C1002"/>
      <c r="D1002"/>
      <c r="E1002"/>
      <c r="F1002" s="12"/>
      <c r="I1002"/>
    </row>
    <row r="1003" spans="3:9" x14ac:dyDescent="0.3">
      <c r="C1003"/>
      <c r="D1003"/>
      <c r="E1003"/>
      <c r="F1003" s="12"/>
      <c r="I1003"/>
    </row>
    <row r="1004" spans="3:9" x14ac:dyDescent="0.3">
      <c r="C1004"/>
      <c r="D1004"/>
      <c r="E1004"/>
      <c r="F1004" s="12"/>
      <c r="I1004"/>
    </row>
    <row r="1005" spans="3:9" x14ac:dyDescent="0.3">
      <c r="C1005"/>
      <c r="D1005"/>
      <c r="E1005"/>
      <c r="F1005" s="12"/>
      <c r="I1005"/>
    </row>
    <row r="1006" spans="3:9" x14ac:dyDescent="0.3">
      <c r="C1006"/>
      <c r="D1006"/>
      <c r="E1006"/>
      <c r="F1006" s="12"/>
      <c r="I1006"/>
    </row>
    <row r="1007" spans="3:9" x14ac:dyDescent="0.3">
      <c r="C1007"/>
      <c r="D1007"/>
      <c r="E1007"/>
      <c r="F1007" s="12"/>
      <c r="I1007"/>
    </row>
    <row r="1008" spans="3:9" x14ac:dyDescent="0.3">
      <c r="C1008"/>
      <c r="D1008"/>
      <c r="E1008"/>
      <c r="F1008" s="12"/>
      <c r="I1008"/>
    </row>
    <row r="1009" spans="3:9" x14ac:dyDescent="0.3">
      <c r="C1009"/>
      <c r="D1009"/>
      <c r="E1009"/>
      <c r="F1009" s="12"/>
      <c r="I1009"/>
    </row>
    <row r="1010" spans="3:9" x14ac:dyDescent="0.3">
      <c r="C1010"/>
      <c r="D1010"/>
      <c r="E1010"/>
      <c r="F1010" s="12"/>
      <c r="I1010"/>
    </row>
    <row r="1011" spans="3:9" x14ac:dyDescent="0.3">
      <c r="C1011"/>
      <c r="D1011"/>
      <c r="E1011"/>
      <c r="F1011" s="12"/>
      <c r="I1011"/>
    </row>
    <row r="1012" spans="3:9" x14ac:dyDescent="0.3">
      <c r="C1012"/>
      <c r="D1012"/>
      <c r="E1012"/>
      <c r="F1012" s="12"/>
      <c r="I1012"/>
    </row>
    <row r="1013" spans="3:9" x14ac:dyDescent="0.3">
      <c r="C1013"/>
      <c r="D1013"/>
      <c r="E1013"/>
      <c r="F1013" s="12"/>
      <c r="I1013"/>
    </row>
    <row r="1014" spans="3:9" x14ac:dyDescent="0.3">
      <c r="C1014"/>
      <c r="D1014"/>
      <c r="E1014"/>
      <c r="F1014" s="12"/>
      <c r="I1014"/>
    </row>
    <row r="1015" spans="3:9" x14ac:dyDescent="0.3">
      <c r="C1015"/>
      <c r="D1015"/>
      <c r="E1015"/>
      <c r="F1015" s="12"/>
      <c r="I1015"/>
    </row>
    <row r="1016" spans="3:9" x14ac:dyDescent="0.3">
      <c r="C1016"/>
      <c r="D1016"/>
      <c r="E1016"/>
      <c r="F1016" s="12"/>
      <c r="I1016"/>
    </row>
    <row r="1017" spans="3:9" x14ac:dyDescent="0.3">
      <c r="C1017"/>
      <c r="D1017"/>
      <c r="E1017"/>
      <c r="F1017" s="12"/>
      <c r="I1017"/>
    </row>
    <row r="1018" spans="3:9" x14ac:dyDescent="0.3">
      <c r="C1018"/>
      <c r="D1018"/>
      <c r="E1018"/>
      <c r="F1018" s="12"/>
      <c r="I1018"/>
    </row>
    <row r="1019" spans="3:9" x14ac:dyDescent="0.3">
      <c r="C1019"/>
      <c r="D1019"/>
      <c r="E1019"/>
      <c r="F1019" s="12"/>
      <c r="I1019"/>
    </row>
    <row r="1020" spans="3:9" x14ac:dyDescent="0.3">
      <c r="C1020"/>
      <c r="D1020"/>
      <c r="E1020"/>
      <c r="F1020" s="12"/>
      <c r="I1020"/>
    </row>
    <row r="1021" spans="3:9" x14ac:dyDescent="0.3">
      <c r="C1021"/>
      <c r="D1021"/>
      <c r="E1021"/>
      <c r="F1021" s="12"/>
      <c r="I1021"/>
    </row>
    <row r="1022" spans="3:9" x14ac:dyDescent="0.3">
      <c r="C1022"/>
      <c r="D1022"/>
      <c r="E1022"/>
      <c r="F1022" s="12"/>
      <c r="I1022"/>
    </row>
    <row r="1023" spans="3:9" x14ac:dyDescent="0.3">
      <c r="C1023"/>
      <c r="D1023"/>
      <c r="E1023"/>
      <c r="F1023" s="12"/>
      <c r="I1023"/>
    </row>
    <row r="1024" spans="3:9" x14ac:dyDescent="0.3">
      <c r="C1024"/>
      <c r="D1024"/>
      <c r="E1024"/>
      <c r="F1024" s="12"/>
      <c r="I1024"/>
    </row>
    <row r="1025" spans="3:9" x14ac:dyDescent="0.3">
      <c r="C1025"/>
      <c r="D1025"/>
      <c r="E1025"/>
      <c r="F1025" s="12"/>
      <c r="I1025"/>
    </row>
    <row r="1026" spans="3:9" x14ac:dyDescent="0.3">
      <c r="C1026"/>
      <c r="D1026"/>
      <c r="E1026"/>
      <c r="F1026" s="12"/>
      <c r="I1026"/>
    </row>
    <row r="1027" spans="3:9" x14ac:dyDescent="0.3">
      <c r="C1027"/>
      <c r="D1027"/>
      <c r="E1027"/>
      <c r="F1027" s="12"/>
      <c r="I1027"/>
    </row>
    <row r="1028" spans="3:9" x14ac:dyDescent="0.3">
      <c r="C1028"/>
      <c r="D1028"/>
      <c r="E1028"/>
      <c r="F1028" s="12"/>
      <c r="I1028"/>
    </row>
    <row r="1029" spans="3:9" x14ac:dyDescent="0.3">
      <c r="C1029"/>
      <c r="D1029"/>
      <c r="E1029"/>
      <c r="F1029" s="12"/>
      <c r="I1029"/>
    </row>
    <row r="1030" spans="3:9" x14ac:dyDescent="0.3">
      <c r="C1030"/>
      <c r="D1030"/>
      <c r="E1030"/>
      <c r="F1030" s="12"/>
      <c r="I1030"/>
    </row>
    <row r="1031" spans="3:9" x14ac:dyDescent="0.3">
      <c r="C1031"/>
      <c r="D1031"/>
      <c r="E1031"/>
      <c r="F1031" s="12"/>
      <c r="I1031"/>
    </row>
    <row r="1032" spans="3:9" x14ac:dyDescent="0.3">
      <c r="C1032"/>
      <c r="D1032"/>
      <c r="E1032"/>
      <c r="F1032" s="12"/>
      <c r="I1032"/>
    </row>
    <row r="1033" spans="3:9" x14ac:dyDescent="0.3">
      <c r="C1033"/>
      <c r="D1033"/>
      <c r="E1033"/>
      <c r="F1033" s="12"/>
      <c r="I1033"/>
    </row>
    <row r="1034" spans="3:9" x14ac:dyDescent="0.3">
      <c r="C1034"/>
      <c r="D1034"/>
      <c r="E1034"/>
      <c r="F1034" s="12"/>
      <c r="I1034"/>
    </row>
    <row r="1035" spans="3:9" x14ac:dyDescent="0.3">
      <c r="C1035"/>
      <c r="D1035"/>
      <c r="E1035"/>
      <c r="F1035" s="12"/>
      <c r="I1035"/>
    </row>
    <row r="1036" spans="3:9" x14ac:dyDescent="0.3">
      <c r="C1036"/>
      <c r="D1036"/>
      <c r="E1036"/>
      <c r="F1036" s="12"/>
      <c r="I1036"/>
    </row>
    <row r="1037" spans="3:9" x14ac:dyDescent="0.3">
      <c r="C1037"/>
      <c r="D1037"/>
      <c r="E1037"/>
      <c r="F1037" s="12"/>
      <c r="I1037"/>
    </row>
    <row r="1038" spans="3:9" x14ac:dyDescent="0.3">
      <c r="C1038"/>
      <c r="D1038"/>
      <c r="E1038"/>
      <c r="F1038" s="12"/>
      <c r="I1038"/>
    </row>
    <row r="1039" spans="3:9" x14ac:dyDescent="0.3">
      <c r="C1039"/>
      <c r="D1039"/>
      <c r="E1039"/>
      <c r="F1039" s="12"/>
      <c r="I1039"/>
    </row>
    <row r="1040" spans="3:9" x14ac:dyDescent="0.3">
      <c r="C1040"/>
      <c r="D1040"/>
      <c r="E1040"/>
      <c r="F1040" s="12"/>
      <c r="I1040"/>
    </row>
    <row r="1041" spans="3:9" x14ac:dyDescent="0.3">
      <c r="C1041"/>
      <c r="D1041"/>
      <c r="E1041"/>
      <c r="F1041" s="12"/>
      <c r="I1041"/>
    </row>
    <row r="1042" spans="3:9" x14ac:dyDescent="0.3">
      <c r="C1042"/>
      <c r="D1042"/>
      <c r="E1042"/>
      <c r="F1042" s="12"/>
      <c r="I1042"/>
    </row>
    <row r="1043" spans="3:9" x14ac:dyDescent="0.3">
      <c r="C1043"/>
      <c r="D1043"/>
      <c r="E1043"/>
      <c r="F1043" s="12"/>
      <c r="I1043"/>
    </row>
    <row r="1044" spans="3:9" x14ac:dyDescent="0.3">
      <c r="C1044"/>
      <c r="D1044"/>
      <c r="E1044"/>
      <c r="F1044" s="12"/>
      <c r="I1044"/>
    </row>
    <row r="1045" spans="3:9" x14ac:dyDescent="0.3">
      <c r="C1045"/>
      <c r="D1045"/>
      <c r="E1045"/>
      <c r="F1045" s="12"/>
      <c r="I1045"/>
    </row>
    <row r="1046" spans="3:9" x14ac:dyDescent="0.3">
      <c r="C1046"/>
      <c r="D1046"/>
      <c r="E1046"/>
      <c r="F1046" s="12"/>
      <c r="I1046"/>
    </row>
    <row r="1047" spans="3:9" x14ac:dyDescent="0.3">
      <c r="C1047"/>
      <c r="D1047"/>
      <c r="E1047"/>
      <c r="F1047" s="12"/>
      <c r="I1047"/>
    </row>
    <row r="1048" spans="3:9" x14ac:dyDescent="0.3">
      <c r="C1048"/>
      <c r="D1048"/>
      <c r="E1048"/>
      <c r="F1048" s="12"/>
      <c r="I1048"/>
    </row>
    <row r="1049" spans="3:9" x14ac:dyDescent="0.3">
      <c r="C1049"/>
      <c r="D1049"/>
      <c r="E1049"/>
      <c r="F1049" s="12"/>
      <c r="I1049"/>
    </row>
    <row r="1050" spans="3:9" x14ac:dyDescent="0.3">
      <c r="C1050"/>
      <c r="D1050"/>
      <c r="E1050"/>
      <c r="F1050" s="12"/>
      <c r="I1050"/>
    </row>
    <row r="1051" spans="3:9" x14ac:dyDescent="0.3">
      <c r="C1051"/>
      <c r="D1051"/>
      <c r="E1051"/>
      <c r="F1051" s="12"/>
      <c r="I1051"/>
    </row>
    <row r="1052" spans="3:9" x14ac:dyDescent="0.3">
      <c r="C1052"/>
      <c r="D1052"/>
      <c r="E1052"/>
      <c r="F1052" s="12"/>
      <c r="I1052"/>
    </row>
    <row r="1053" spans="3:9" x14ac:dyDescent="0.3">
      <c r="C1053"/>
      <c r="D1053"/>
      <c r="E1053"/>
      <c r="F1053" s="12"/>
      <c r="I1053"/>
    </row>
    <row r="1054" spans="3:9" x14ac:dyDescent="0.3">
      <c r="C1054"/>
      <c r="D1054"/>
      <c r="E1054"/>
      <c r="F1054" s="12"/>
      <c r="I1054"/>
    </row>
    <row r="1055" spans="3:9" x14ac:dyDescent="0.3">
      <c r="C1055"/>
      <c r="D1055"/>
      <c r="E1055"/>
      <c r="F1055" s="12"/>
      <c r="I1055"/>
    </row>
    <row r="1056" spans="3:9" x14ac:dyDescent="0.3">
      <c r="C1056"/>
      <c r="D1056"/>
      <c r="E1056"/>
      <c r="F1056" s="12"/>
      <c r="I1056"/>
    </row>
    <row r="1057" spans="3:9" x14ac:dyDescent="0.3">
      <c r="C1057"/>
      <c r="D1057"/>
      <c r="E1057"/>
      <c r="F1057" s="12"/>
      <c r="I1057"/>
    </row>
    <row r="1058" spans="3:9" x14ac:dyDescent="0.3">
      <c r="C1058"/>
      <c r="D1058"/>
      <c r="E1058"/>
      <c r="F1058" s="12"/>
      <c r="I1058"/>
    </row>
    <row r="1059" spans="3:9" x14ac:dyDescent="0.3">
      <c r="C1059"/>
      <c r="D1059"/>
      <c r="E1059"/>
      <c r="F1059" s="12"/>
      <c r="I1059"/>
    </row>
    <row r="1060" spans="3:9" x14ac:dyDescent="0.3">
      <c r="C1060"/>
      <c r="D1060"/>
      <c r="E1060"/>
      <c r="F1060" s="12"/>
      <c r="I1060"/>
    </row>
    <row r="1061" spans="3:9" x14ac:dyDescent="0.3">
      <c r="C1061"/>
      <c r="D1061"/>
      <c r="E1061"/>
      <c r="F1061" s="12"/>
      <c r="I1061"/>
    </row>
    <row r="1062" spans="3:9" x14ac:dyDescent="0.3">
      <c r="C1062"/>
      <c r="D1062"/>
      <c r="E1062"/>
      <c r="F1062" s="12"/>
      <c r="I1062"/>
    </row>
    <row r="1063" spans="3:9" x14ac:dyDescent="0.3">
      <c r="C1063"/>
      <c r="D1063"/>
      <c r="E1063"/>
      <c r="F1063" s="12"/>
      <c r="I1063"/>
    </row>
    <row r="1064" spans="3:9" x14ac:dyDescent="0.3">
      <c r="C1064"/>
      <c r="D1064"/>
      <c r="E1064"/>
      <c r="F1064" s="12"/>
      <c r="I1064"/>
    </row>
    <row r="1065" spans="3:9" x14ac:dyDescent="0.3">
      <c r="C1065"/>
      <c r="D1065"/>
      <c r="E1065"/>
      <c r="F1065" s="12"/>
      <c r="I1065"/>
    </row>
    <row r="1066" spans="3:9" x14ac:dyDescent="0.3">
      <c r="C1066"/>
      <c r="D1066"/>
      <c r="E1066"/>
      <c r="F1066" s="12"/>
      <c r="I1066"/>
    </row>
    <row r="1067" spans="3:9" x14ac:dyDescent="0.3">
      <c r="C1067"/>
      <c r="D1067"/>
      <c r="E1067"/>
      <c r="F1067" s="12"/>
      <c r="I1067"/>
    </row>
    <row r="1068" spans="3:9" x14ac:dyDescent="0.3">
      <c r="C1068"/>
      <c r="D1068"/>
      <c r="E1068"/>
      <c r="F1068" s="12"/>
      <c r="I1068"/>
    </row>
    <row r="1069" spans="3:9" x14ac:dyDescent="0.3">
      <c r="C1069"/>
      <c r="D1069"/>
      <c r="E1069"/>
      <c r="F1069" s="12"/>
      <c r="I1069"/>
    </row>
    <row r="1070" spans="3:9" x14ac:dyDescent="0.3">
      <c r="C1070"/>
      <c r="D1070"/>
      <c r="E1070"/>
      <c r="F1070" s="12"/>
      <c r="I1070"/>
    </row>
    <row r="1071" spans="3:9" x14ac:dyDescent="0.3">
      <c r="C1071"/>
      <c r="D1071"/>
      <c r="E1071"/>
      <c r="F1071" s="12"/>
      <c r="I1071"/>
    </row>
    <row r="1072" spans="3:9" x14ac:dyDescent="0.3">
      <c r="C1072"/>
      <c r="D1072"/>
      <c r="E1072"/>
      <c r="F1072" s="12"/>
      <c r="I1072"/>
    </row>
    <row r="1073" spans="3:9" x14ac:dyDescent="0.3">
      <c r="C1073"/>
      <c r="D1073"/>
      <c r="E1073"/>
      <c r="F1073" s="12"/>
      <c r="I1073"/>
    </row>
    <row r="1074" spans="3:9" x14ac:dyDescent="0.3">
      <c r="C1074"/>
      <c r="D1074"/>
      <c r="E1074"/>
      <c r="F1074" s="12"/>
      <c r="I1074"/>
    </row>
    <row r="1075" spans="3:9" x14ac:dyDescent="0.3">
      <c r="C1075"/>
      <c r="D1075"/>
      <c r="E1075"/>
      <c r="F1075" s="12"/>
      <c r="I1075"/>
    </row>
    <row r="1076" spans="3:9" x14ac:dyDescent="0.3">
      <c r="C1076"/>
      <c r="D1076"/>
      <c r="E1076"/>
      <c r="F1076" s="12"/>
      <c r="I1076"/>
    </row>
    <row r="1077" spans="3:9" x14ac:dyDescent="0.3">
      <c r="C1077"/>
      <c r="D1077"/>
      <c r="E1077"/>
      <c r="F1077" s="12"/>
      <c r="I1077"/>
    </row>
    <row r="1078" spans="3:9" x14ac:dyDescent="0.3">
      <c r="C1078"/>
      <c r="D1078"/>
      <c r="E1078"/>
      <c r="F1078" s="12"/>
      <c r="I1078"/>
    </row>
    <row r="1079" spans="3:9" x14ac:dyDescent="0.3">
      <c r="C1079"/>
      <c r="D1079"/>
      <c r="E1079"/>
      <c r="F1079" s="12"/>
      <c r="I1079"/>
    </row>
    <row r="1080" spans="3:9" x14ac:dyDescent="0.3">
      <c r="C1080"/>
      <c r="D1080"/>
      <c r="E1080"/>
      <c r="F1080" s="12"/>
      <c r="I1080"/>
    </row>
    <row r="1081" spans="3:9" x14ac:dyDescent="0.3">
      <c r="C1081"/>
      <c r="D1081"/>
      <c r="E1081"/>
      <c r="F1081" s="12"/>
      <c r="I1081"/>
    </row>
    <row r="1082" spans="3:9" x14ac:dyDescent="0.3">
      <c r="C1082"/>
      <c r="D1082"/>
      <c r="E1082"/>
      <c r="F1082" s="12"/>
      <c r="I1082"/>
    </row>
    <row r="1083" spans="3:9" x14ac:dyDescent="0.3">
      <c r="C1083"/>
      <c r="D1083"/>
      <c r="E1083"/>
      <c r="F1083" s="12"/>
      <c r="I1083"/>
    </row>
    <row r="1084" spans="3:9" x14ac:dyDescent="0.3">
      <c r="C1084"/>
      <c r="D1084"/>
      <c r="E1084"/>
      <c r="F1084" s="12"/>
      <c r="I1084"/>
    </row>
    <row r="1085" spans="3:9" x14ac:dyDescent="0.3">
      <c r="C1085"/>
      <c r="D1085"/>
      <c r="E1085"/>
      <c r="F1085" s="12"/>
      <c r="I1085"/>
    </row>
    <row r="1086" spans="3:9" x14ac:dyDescent="0.3">
      <c r="C1086"/>
      <c r="D1086"/>
      <c r="E1086"/>
      <c r="F1086" s="12"/>
      <c r="I1086"/>
    </row>
    <row r="1087" spans="3:9" x14ac:dyDescent="0.3">
      <c r="C1087"/>
      <c r="D1087"/>
      <c r="E1087"/>
      <c r="F1087" s="12"/>
      <c r="I1087"/>
    </row>
    <row r="1088" spans="3:9" x14ac:dyDescent="0.3">
      <c r="C1088"/>
      <c r="D1088"/>
      <c r="E1088"/>
      <c r="F1088" s="12"/>
      <c r="I1088"/>
    </row>
    <row r="1089" spans="3:9" x14ac:dyDescent="0.3">
      <c r="C1089"/>
      <c r="D1089"/>
      <c r="E1089"/>
      <c r="F1089" s="12"/>
      <c r="I1089"/>
    </row>
    <row r="1090" spans="3:9" x14ac:dyDescent="0.3">
      <c r="C1090"/>
      <c r="D1090"/>
      <c r="E1090"/>
      <c r="F1090" s="12"/>
      <c r="I1090"/>
    </row>
    <row r="1091" spans="3:9" x14ac:dyDescent="0.3">
      <c r="C1091"/>
      <c r="D1091"/>
      <c r="E1091"/>
      <c r="F1091" s="12"/>
      <c r="I1091"/>
    </row>
    <row r="1092" spans="3:9" x14ac:dyDescent="0.3">
      <c r="C1092"/>
      <c r="D1092"/>
    </row>
    <row r="1093" spans="3:9" x14ac:dyDescent="0.3">
      <c r="C1093"/>
      <c r="D1093"/>
    </row>
    <row r="1094" spans="3:9" x14ac:dyDescent="0.3">
      <c r="C1094"/>
      <c r="D1094"/>
    </row>
    <row r="1095" spans="3:9" x14ac:dyDescent="0.3">
      <c r="C1095"/>
      <c r="D1095"/>
    </row>
    <row r="1096" spans="3:9" x14ac:dyDescent="0.3">
      <c r="C1096"/>
      <c r="D1096"/>
    </row>
    <row r="1097" spans="3:9" x14ac:dyDescent="0.3">
      <c r="C1097"/>
      <c r="D1097"/>
    </row>
    <row r="1098" spans="3:9" x14ac:dyDescent="0.3">
      <c r="C1098"/>
      <c r="D1098"/>
    </row>
    <row r="1099" spans="3:9" x14ac:dyDescent="0.3">
      <c r="C1099"/>
      <c r="D1099"/>
    </row>
    <row r="1100" spans="3:9" x14ac:dyDescent="0.3">
      <c r="C1100"/>
      <c r="D1100"/>
    </row>
    <row r="1101" spans="3:9" x14ac:dyDescent="0.3">
      <c r="C1101"/>
      <c r="D1101"/>
    </row>
    <row r="1102" spans="3:9" x14ac:dyDescent="0.3">
      <c r="C1102"/>
      <c r="D1102"/>
    </row>
    <row r="1103" spans="3:9" x14ac:dyDescent="0.3">
      <c r="C1103"/>
      <c r="D1103"/>
    </row>
    <row r="1104" spans="3:9" x14ac:dyDescent="0.3">
      <c r="C1104"/>
      <c r="D1104"/>
    </row>
    <row r="1105" spans="3:4" x14ac:dyDescent="0.3">
      <c r="C1105"/>
      <c r="D1105"/>
    </row>
    <row r="1106" spans="3:4" x14ac:dyDescent="0.3">
      <c r="C1106"/>
      <c r="D1106"/>
    </row>
    <row r="1107" spans="3:4" x14ac:dyDescent="0.3">
      <c r="C1107"/>
      <c r="D1107"/>
    </row>
    <row r="1108" spans="3:4" x14ac:dyDescent="0.3">
      <c r="C1108"/>
      <c r="D1108"/>
    </row>
    <row r="1109" spans="3:4" x14ac:dyDescent="0.3">
      <c r="C1109"/>
      <c r="D1109"/>
    </row>
    <row r="1110" spans="3:4" x14ac:dyDescent="0.3">
      <c r="C1110"/>
      <c r="D1110"/>
    </row>
    <row r="1111" spans="3:4" x14ac:dyDescent="0.3">
      <c r="C1111"/>
      <c r="D1111"/>
    </row>
    <row r="1112" spans="3:4" x14ac:dyDescent="0.3">
      <c r="C1112"/>
      <c r="D1112"/>
    </row>
    <row r="1113" spans="3:4" x14ac:dyDescent="0.3">
      <c r="C1113"/>
      <c r="D1113"/>
    </row>
    <row r="1114" spans="3:4" x14ac:dyDescent="0.3">
      <c r="C1114"/>
      <c r="D1114"/>
    </row>
    <row r="1115" spans="3:4" x14ac:dyDescent="0.3">
      <c r="C1115"/>
      <c r="D1115"/>
    </row>
    <row r="1116" spans="3:4" x14ac:dyDescent="0.3">
      <c r="C1116"/>
      <c r="D1116"/>
    </row>
    <row r="1117" spans="3:4" x14ac:dyDescent="0.3">
      <c r="C1117"/>
      <c r="D1117"/>
    </row>
    <row r="1118" spans="3:4" x14ac:dyDescent="0.3">
      <c r="C1118"/>
      <c r="D1118"/>
    </row>
    <row r="1119" spans="3:4" x14ac:dyDescent="0.3">
      <c r="C1119"/>
      <c r="D1119"/>
    </row>
    <row r="1120" spans="3:4" x14ac:dyDescent="0.3">
      <c r="C1120"/>
      <c r="D1120"/>
    </row>
    <row r="1121" spans="3:4" x14ac:dyDescent="0.3">
      <c r="C1121"/>
      <c r="D1121"/>
    </row>
    <row r="1122" spans="3:4" x14ac:dyDescent="0.3">
      <c r="C1122"/>
      <c r="D1122"/>
    </row>
    <row r="1123" spans="3:4" x14ac:dyDescent="0.3">
      <c r="C1123"/>
      <c r="D1123"/>
    </row>
    <row r="1124" spans="3:4" x14ac:dyDescent="0.3">
      <c r="C1124"/>
      <c r="D1124"/>
    </row>
    <row r="1125" spans="3:4" x14ac:dyDescent="0.3">
      <c r="C1125"/>
      <c r="D1125"/>
    </row>
    <row r="1126" spans="3:4" x14ac:dyDescent="0.3">
      <c r="C1126"/>
      <c r="D1126"/>
    </row>
    <row r="1127" spans="3:4" x14ac:dyDescent="0.3">
      <c r="C1127"/>
      <c r="D1127"/>
    </row>
    <row r="1128" spans="3:4" x14ac:dyDescent="0.3">
      <c r="C1128"/>
      <c r="D1128"/>
    </row>
    <row r="1129" spans="3:4" x14ac:dyDescent="0.3">
      <c r="C1129"/>
      <c r="D1129"/>
    </row>
    <row r="1130" spans="3:4" x14ac:dyDescent="0.3">
      <c r="C1130"/>
      <c r="D1130"/>
    </row>
    <row r="1131" spans="3:4" x14ac:dyDescent="0.3">
      <c r="C1131"/>
      <c r="D1131"/>
    </row>
    <row r="1132" spans="3:4" x14ac:dyDescent="0.3">
      <c r="C1132"/>
      <c r="D1132"/>
    </row>
    <row r="1133" spans="3:4" x14ac:dyDescent="0.3">
      <c r="C1133"/>
      <c r="D1133"/>
    </row>
    <row r="1134" spans="3:4" x14ac:dyDescent="0.3">
      <c r="C1134"/>
      <c r="D1134"/>
    </row>
    <row r="1135" spans="3:4" x14ac:dyDescent="0.3">
      <c r="C1135"/>
      <c r="D1135"/>
    </row>
    <row r="1136" spans="3:4" x14ac:dyDescent="0.3">
      <c r="C1136"/>
      <c r="D1136"/>
    </row>
    <row r="1137" spans="3:4" x14ac:dyDescent="0.3">
      <c r="C1137"/>
      <c r="D1137"/>
    </row>
    <row r="1138" spans="3:4" x14ac:dyDescent="0.3">
      <c r="C1138"/>
      <c r="D1138"/>
    </row>
    <row r="1139" spans="3:4" x14ac:dyDescent="0.3">
      <c r="C1139"/>
      <c r="D1139"/>
    </row>
    <row r="1140" spans="3:4" x14ac:dyDescent="0.3">
      <c r="C1140"/>
      <c r="D1140"/>
    </row>
    <row r="1141" spans="3:4" x14ac:dyDescent="0.3">
      <c r="C1141"/>
      <c r="D1141"/>
    </row>
    <row r="1142" spans="3:4" x14ac:dyDescent="0.3">
      <c r="C1142"/>
      <c r="D1142"/>
    </row>
    <row r="1143" spans="3:4" x14ac:dyDescent="0.3">
      <c r="C1143"/>
      <c r="D1143"/>
    </row>
    <row r="1144" spans="3:4" x14ac:dyDescent="0.3">
      <c r="C1144"/>
      <c r="D1144"/>
    </row>
    <row r="1145" spans="3:4" x14ac:dyDescent="0.3">
      <c r="C1145"/>
      <c r="D1145"/>
    </row>
    <row r="1146" spans="3:4" x14ac:dyDescent="0.3">
      <c r="C1146"/>
      <c r="D1146"/>
    </row>
    <row r="1147" spans="3:4" x14ac:dyDescent="0.3">
      <c r="C1147"/>
      <c r="D1147"/>
    </row>
    <row r="1148" spans="3:4" x14ac:dyDescent="0.3">
      <c r="C1148"/>
      <c r="D1148"/>
    </row>
    <row r="1149" spans="3:4" x14ac:dyDescent="0.3">
      <c r="C1149"/>
      <c r="D1149"/>
    </row>
    <row r="1150" spans="3:4" x14ac:dyDescent="0.3">
      <c r="C1150"/>
      <c r="D1150"/>
    </row>
    <row r="1151" spans="3:4" x14ac:dyDescent="0.3">
      <c r="C1151"/>
      <c r="D1151"/>
    </row>
    <row r="1152" spans="3:4" x14ac:dyDescent="0.3">
      <c r="C1152"/>
      <c r="D1152"/>
    </row>
    <row r="1153" spans="3:4" x14ac:dyDescent="0.3">
      <c r="C1153"/>
      <c r="D1153"/>
    </row>
    <row r="1154" spans="3:4" x14ac:dyDescent="0.3">
      <c r="C1154"/>
      <c r="D1154"/>
    </row>
    <row r="1155" spans="3:4" x14ac:dyDescent="0.3">
      <c r="C1155"/>
      <c r="D1155"/>
    </row>
    <row r="1156" spans="3:4" x14ac:dyDescent="0.3">
      <c r="C1156"/>
      <c r="D1156"/>
    </row>
    <row r="1157" spans="3:4" x14ac:dyDescent="0.3">
      <c r="C1157"/>
      <c r="D1157"/>
    </row>
    <row r="1158" spans="3:4" x14ac:dyDescent="0.3">
      <c r="C1158"/>
      <c r="D1158"/>
    </row>
    <row r="1159" spans="3:4" x14ac:dyDescent="0.3">
      <c r="C1159"/>
      <c r="D1159"/>
    </row>
    <row r="1160" spans="3:4" x14ac:dyDescent="0.3">
      <c r="C1160"/>
      <c r="D1160"/>
    </row>
    <row r="1161" spans="3:4" x14ac:dyDescent="0.3">
      <c r="C1161"/>
      <c r="D1161"/>
    </row>
    <row r="1162" spans="3:4" x14ac:dyDescent="0.3">
      <c r="C1162"/>
      <c r="D1162"/>
    </row>
    <row r="1163" spans="3:4" x14ac:dyDescent="0.3">
      <c r="C1163"/>
      <c r="D1163"/>
    </row>
    <row r="1164" spans="3:4" x14ac:dyDescent="0.3">
      <c r="C1164"/>
      <c r="D1164"/>
    </row>
    <row r="1165" spans="3:4" x14ac:dyDescent="0.3">
      <c r="C1165"/>
      <c r="D1165"/>
    </row>
    <row r="1166" spans="3:4" x14ac:dyDescent="0.3">
      <c r="C1166"/>
      <c r="D1166"/>
    </row>
    <row r="1167" spans="3:4" x14ac:dyDescent="0.3">
      <c r="C1167"/>
      <c r="D1167"/>
    </row>
    <row r="1168" spans="3:4" x14ac:dyDescent="0.3">
      <c r="C1168"/>
      <c r="D1168"/>
    </row>
    <row r="1169" spans="3:4" x14ac:dyDescent="0.3">
      <c r="C1169"/>
      <c r="D1169"/>
    </row>
    <row r="1170" spans="3:4" x14ac:dyDescent="0.3">
      <c r="C1170"/>
      <c r="D1170"/>
    </row>
    <row r="1171" spans="3:4" x14ac:dyDescent="0.3">
      <c r="C1171"/>
      <c r="D1171"/>
    </row>
    <row r="1172" spans="3:4" x14ac:dyDescent="0.3">
      <c r="C1172"/>
      <c r="D1172"/>
    </row>
    <row r="1173" spans="3:4" x14ac:dyDescent="0.3">
      <c r="C1173"/>
      <c r="D1173"/>
    </row>
    <row r="1174" spans="3:4" x14ac:dyDescent="0.3">
      <c r="C1174"/>
      <c r="D1174"/>
    </row>
    <row r="1175" spans="3:4" x14ac:dyDescent="0.3">
      <c r="C1175"/>
      <c r="D1175"/>
    </row>
    <row r="1176" spans="3:4" x14ac:dyDescent="0.3">
      <c r="C1176"/>
      <c r="D1176"/>
    </row>
    <row r="1177" spans="3:4" x14ac:dyDescent="0.3">
      <c r="C1177"/>
      <c r="D1177"/>
    </row>
    <row r="1178" spans="3:4" x14ac:dyDescent="0.3">
      <c r="C1178"/>
      <c r="D1178"/>
    </row>
    <row r="1179" spans="3:4" x14ac:dyDescent="0.3">
      <c r="C1179"/>
      <c r="D1179"/>
    </row>
    <row r="1180" spans="3:4" x14ac:dyDescent="0.3">
      <c r="C1180"/>
      <c r="D1180"/>
    </row>
    <row r="1181" spans="3:4" x14ac:dyDescent="0.3">
      <c r="C1181"/>
      <c r="D1181"/>
    </row>
    <row r="1182" spans="3:4" x14ac:dyDescent="0.3">
      <c r="C1182"/>
      <c r="D1182"/>
    </row>
    <row r="1183" spans="3:4" x14ac:dyDescent="0.3">
      <c r="C1183"/>
      <c r="D1183"/>
    </row>
    <row r="1184" spans="3:4" x14ac:dyDescent="0.3">
      <c r="C1184"/>
      <c r="D1184"/>
    </row>
    <row r="1185" spans="3:4" x14ac:dyDescent="0.3">
      <c r="C1185"/>
      <c r="D1185"/>
    </row>
    <row r="1186" spans="3:4" x14ac:dyDescent="0.3">
      <c r="C1186"/>
      <c r="D1186"/>
    </row>
    <row r="1187" spans="3:4" x14ac:dyDescent="0.3">
      <c r="C1187"/>
      <c r="D1187"/>
    </row>
    <row r="1188" spans="3:4" x14ac:dyDescent="0.3">
      <c r="C1188"/>
      <c r="D1188"/>
    </row>
    <row r="1189" spans="3:4" x14ac:dyDescent="0.3">
      <c r="C1189"/>
      <c r="D1189"/>
    </row>
    <row r="1190" spans="3:4" x14ac:dyDescent="0.3">
      <c r="C1190"/>
      <c r="D1190"/>
    </row>
    <row r="1191" spans="3:4" x14ac:dyDescent="0.3">
      <c r="C1191"/>
      <c r="D1191"/>
    </row>
    <row r="1192" spans="3:4" x14ac:dyDescent="0.3">
      <c r="C1192"/>
      <c r="D1192"/>
    </row>
    <row r="1193" spans="3:4" x14ac:dyDescent="0.3">
      <c r="C1193"/>
      <c r="D1193"/>
    </row>
    <row r="1194" spans="3:4" x14ac:dyDescent="0.3">
      <c r="C1194"/>
      <c r="D1194"/>
    </row>
    <row r="1195" spans="3:4" x14ac:dyDescent="0.3">
      <c r="C1195"/>
      <c r="D1195"/>
    </row>
    <row r="1196" spans="3:4" x14ac:dyDescent="0.3">
      <c r="C1196"/>
      <c r="D1196"/>
    </row>
    <row r="1197" spans="3:4" x14ac:dyDescent="0.3">
      <c r="C1197"/>
      <c r="D1197"/>
    </row>
    <row r="1198" spans="3:4" x14ac:dyDescent="0.3">
      <c r="C1198"/>
      <c r="D1198"/>
    </row>
    <row r="1199" spans="3:4" x14ac:dyDescent="0.3">
      <c r="C1199"/>
      <c r="D1199"/>
    </row>
    <row r="1200" spans="3:4" x14ac:dyDescent="0.3">
      <c r="C1200"/>
      <c r="D1200"/>
    </row>
    <row r="1201" spans="3:4" x14ac:dyDescent="0.3">
      <c r="C1201"/>
      <c r="D1201"/>
    </row>
    <row r="1202" spans="3:4" x14ac:dyDescent="0.3">
      <c r="C1202"/>
      <c r="D1202"/>
    </row>
    <row r="1203" spans="3:4" x14ac:dyDescent="0.3">
      <c r="C1203"/>
      <c r="D1203"/>
    </row>
    <row r="1204" spans="3:4" x14ac:dyDescent="0.3">
      <c r="C1204"/>
      <c r="D1204"/>
    </row>
    <row r="1205" spans="3:4" x14ac:dyDescent="0.3">
      <c r="C1205"/>
      <c r="D1205"/>
    </row>
    <row r="1206" spans="3:4" x14ac:dyDescent="0.3">
      <c r="C1206"/>
      <c r="D1206"/>
    </row>
    <row r="1207" spans="3:4" x14ac:dyDescent="0.3">
      <c r="C1207"/>
      <c r="D1207"/>
    </row>
    <row r="1208" spans="3:4" x14ac:dyDescent="0.3">
      <c r="C1208"/>
      <c r="D1208"/>
    </row>
    <row r="1209" spans="3:4" x14ac:dyDescent="0.3">
      <c r="C1209"/>
      <c r="D1209"/>
    </row>
    <row r="1210" spans="3:4" x14ac:dyDescent="0.3">
      <c r="C1210"/>
      <c r="D1210"/>
    </row>
    <row r="1211" spans="3:4" x14ac:dyDescent="0.3">
      <c r="C1211"/>
      <c r="D1211"/>
    </row>
    <row r="1212" spans="3:4" x14ac:dyDescent="0.3">
      <c r="C1212"/>
      <c r="D1212"/>
    </row>
    <row r="1213" spans="3:4" x14ac:dyDescent="0.3">
      <c r="C1213"/>
      <c r="D1213"/>
    </row>
    <row r="1214" spans="3:4" x14ac:dyDescent="0.3">
      <c r="C1214"/>
      <c r="D1214"/>
    </row>
    <row r="1215" spans="3:4" x14ac:dyDescent="0.3">
      <c r="C1215"/>
      <c r="D1215"/>
    </row>
    <row r="1216" spans="3:4" x14ac:dyDescent="0.3">
      <c r="C1216"/>
      <c r="D1216"/>
    </row>
    <row r="1217" spans="3:4" x14ac:dyDescent="0.3">
      <c r="C1217"/>
      <c r="D1217"/>
    </row>
    <row r="1218" spans="3:4" x14ac:dyDescent="0.3">
      <c r="C1218"/>
      <c r="D1218"/>
    </row>
    <row r="1219" spans="3:4" x14ac:dyDescent="0.3">
      <c r="C1219"/>
      <c r="D1219"/>
    </row>
    <row r="1220" spans="3:4" x14ac:dyDescent="0.3">
      <c r="C1220"/>
      <c r="D1220"/>
    </row>
    <row r="1221" spans="3:4" x14ac:dyDescent="0.3">
      <c r="C1221"/>
      <c r="D1221"/>
    </row>
    <row r="1222" spans="3:4" x14ac:dyDescent="0.3">
      <c r="C1222"/>
      <c r="D1222"/>
    </row>
    <row r="1223" spans="3:4" x14ac:dyDescent="0.3">
      <c r="C1223"/>
      <c r="D1223"/>
    </row>
    <row r="1224" spans="3:4" x14ac:dyDescent="0.3">
      <c r="C1224"/>
      <c r="D1224"/>
    </row>
    <row r="1225" spans="3:4" x14ac:dyDescent="0.3">
      <c r="C1225"/>
      <c r="D1225"/>
    </row>
    <row r="1226" spans="3:4" x14ac:dyDescent="0.3">
      <c r="C1226"/>
      <c r="D1226"/>
    </row>
    <row r="1227" spans="3:4" x14ac:dyDescent="0.3">
      <c r="C1227"/>
      <c r="D1227"/>
    </row>
    <row r="1228" spans="3:4" x14ac:dyDescent="0.3">
      <c r="C1228"/>
      <c r="D1228"/>
    </row>
    <row r="1229" spans="3:4" x14ac:dyDescent="0.3">
      <c r="C1229"/>
      <c r="D1229"/>
    </row>
    <row r="1230" spans="3:4" x14ac:dyDescent="0.3">
      <c r="C1230"/>
      <c r="D1230"/>
    </row>
    <row r="1231" spans="3:4" x14ac:dyDescent="0.3">
      <c r="C1231"/>
      <c r="D1231"/>
    </row>
    <row r="1232" spans="3:4" x14ac:dyDescent="0.3">
      <c r="C1232"/>
      <c r="D1232"/>
    </row>
    <row r="1233" spans="3:4" x14ac:dyDescent="0.3">
      <c r="C1233"/>
      <c r="D1233"/>
    </row>
    <row r="1234" spans="3:4" x14ac:dyDescent="0.3">
      <c r="C1234"/>
      <c r="D1234"/>
    </row>
    <row r="1235" spans="3:4" x14ac:dyDescent="0.3">
      <c r="C1235"/>
      <c r="D1235"/>
    </row>
    <row r="1236" spans="3:4" x14ac:dyDescent="0.3">
      <c r="C1236"/>
      <c r="D1236"/>
    </row>
    <row r="1237" spans="3:4" x14ac:dyDescent="0.3">
      <c r="C1237"/>
      <c r="D1237"/>
    </row>
    <row r="1238" spans="3:4" x14ac:dyDescent="0.3">
      <c r="C1238"/>
      <c r="D1238"/>
    </row>
    <row r="1239" spans="3:4" x14ac:dyDescent="0.3">
      <c r="C1239"/>
      <c r="D1239"/>
    </row>
    <row r="1240" spans="3:4" x14ac:dyDescent="0.3">
      <c r="C1240"/>
      <c r="D1240"/>
    </row>
    <row r="1241" spans="3:4" x14ac:dyDescent="0.3">
      <c r="C1241"/>
      <c r="D1241"/>
    </row>
    <row r="1242" spans="3:4" x14ac:dyDescent="0.3">
      <c r="C1242"/>
      <c r="D1242"/>
    </row>
    <row r="1243" spans="3:4" x14ac:dyDescent="0.3">
      <c r="C1243"/>
      <c r="D1243"/>
    </row>
    <row r="1244" spans="3:4" x14ac:dyDescent="0.3">
      <c r="C1244"/>
      <c r="D1244"/>
    </row>
    <row r="1245" spans="3:4" x14ac:dyDescent="0.3">
      <c r="C1245"/>
      <c r="D1245"/>
    </row>
    <row r="1246" spans="3:4" x14ac:dyDescent="0.3">
      <c r="C1246"/>
      <c r="D1246"/>
    </row>
    <row r="1247" spans="3:4" x14ac:dyDescent="0.3">
      <c r="C1247"/>
      <c r="D1247"/>
    </row>
    <row r="1248" spans="3:4" x14ac:dyDescent="0.3">
      <c r="C1248"/>
      <c r="D1248"/>
    </row>
    <row r="1249" spans="3:4" x14ac:dyDescent="0.3">
      <c r="C1249"/>
      <c r="D1249"/>
    </row>
    <row r="1250" spans="3:4" x14ac:dyDescent="0.3">
      <c r="C1250"/>
      <c r="D1250"/>
    </row>
    <row r="1251" spans="3:4" x14ac:dyDescent="0.3">
      <c r="C1251"/>
      <c r="D1251"/>
    </row>
    <row r="1252" spans="3:4" x14ac:dyDescent="0.3">
      <c r="C1252"/>
      <c r="D1252"/>
    </row>
    <row r="1253" spans="3:4" x14ac:dyDescent="0.3">
      <c r="C1253"/>
      <c r="D1253"/>
    </row>
    <row r="1254" spans="3:4" x14ac:dyDescent="0.3">
      <c r="C1254"/>
      <c r="D1254"/>
    </row>
    <row r="1255" spans="3:4" x14ac:dyDescent="0.3">
      <c r="C1255"/>
      <c r="D1255"/>
    </row>
    <row r="1256" spans="3:4" x14ac:dyDescent="0.3">
      <c r="C1256"/>
      <c r="D1256"/>
    </row>
    <row r="1257" spans="3:4" x14ac:dyDescent="0.3">
      <c r="C1257"/>
      <c r="D1257"/>
    </row>
    <row r="1258" spans="3:4" x14ac:dyDescent="0.3">
      <c r="C1258"/>
      <c r="D1258"/>
    </row>
    <row r="1259" spans="3:4" x14ac:dyDescent="0.3">
      <c r="C1259"/>
      <c r="D1259"/>
    </row>
    <row r="1260" spans="3:4" x14ac:dyDescent="0.3">
      <c r="C1260"/>
      <c r="D1260"/>
    </row>
    <row r="1261" spans="3:4" x14ac:dyDescent="0.3">
      <c r="C1261"/>
      <c r="D1261"/>
    </row>
    <row r="1262" spans="3:4" x14ac:dyDescent="0.3">
      <c r="C1262"/>
      <c r="D1262"/>
    </row>
    <row r="1263" spans="3:4" x14ac:dyDescent="0.3">
      <c r="C1263"/>
      <c r="D1263"/>
    </row>
    <row r="1264" spans="3:4" x14ac:dyDescent="0.3">
      <c r="C1264"/>
      <c r="D1264"/>
    </row>
    <row r="1265" spans="3:4" x14ac:dyDescent="0.3">
      <c r="C1265"/>
      <c r="D1265"/>
    </row>
    <row r="1266" spans="3:4" x14ac:dyDescent="0.3">
      <c r="C1266"/>
      <c r="D1266"/>
    </row>
    <row r="1267" spans="3:4" x14ac:dyDescent="0.3">
      <c r="C1267"/>
      <c r="D1267"/>
    </row>
    <row r="1268" spans="3:4" x14ac:dyDescent="0.3">
      <c r="C1268"/>
      <c r="D1268"/>
    </row>
    <row r="1269" spans="3:4" x14ac:dyDescent="0.3">
      <c r="C1269"/>
      <c r="D1269"/>
    </row>
    <row r="1270" spans="3:4" x14ac:dyDescent="0.3">
      <c r="C1270"/>
      <c r="D1270"/>
    </row>
    <row r="1271" spans="3:4" x14ac:dyDescent="0.3">
      <c r="C1271"/>
      <c r="D1271"/>
    </row>
    <row r="1272" spans="3:4" x14ac:dyDescent="0.3">
      <c r="C1272"/>
      <c r="D1272"/>
    </row>
    <row r="1273" spans="3:4" x14ac:dyDescent="0.3">
      <c r="C1273"/>
      <c r="D1273"/>
    </row>
    <row r="1274" spans="3:4" x14ac:dyDescent="0.3">
      <c r="C1274"/>
      <c r="D1274"/>
    </row>
    <row r="1275" spans="3:4" x14ac:dyDescent="0.3">
      <c r="C1275"/>
      <c r="D1275"/>
    </row>
    <row r="1276" spans="3:4" x14ac:dyDescent="0.3">
      <c r="C1276"/>
      <c r="D1276"/>
    </row>
    <row r="1277" spans="3:4" x14ac:dyDescent="0.3">
      <c r="C1277"/>
      <c r="D1277"/>
    </row>
    <row r="1278" spans="3:4" x14ac:dyDescent="0.3">
      <c r="C1278"/>
      <c r="D1278"/>
    </row>
    <row r="1279" spans="3:4" x14ac:dyDescent="0.3">
      <c r="C1279"/>
      <c r="D1279"/>
    </row>
    <row r="1280" spans="3:4" x14ac:dyDescent="0.3">
      <c r="C1280"/>
      <c r="D1280"/>
    </row>
    <row r="1281" spans="3:4" x14ac:dyDescent="0.3">
      <c r="C1281"/>
      <c r="D1281"/>
    </row>
    <row r="1282" spans="3:4" x14ac:dyDescent="0.3">
      <c r="C1282"/>
      <c r="D1282"/>
    </row>
    <row r="1283" spans="3:4" x14ac:dyDescent="0.3">
      <c r="C1283"/>
      <c r="D1283"/>
    </row>
    <row r="1284" spans="3:4" x14ac:dyDescent="0.3">
      <c r="C1284"/>
      <c r="D1284"/>
    </row>
    <row r="1285" spans="3:4" x14ac:dyDescent="0.3">
      <c r="C1285"/>
      <c r="D1285"/>
    </row>
    <row r="1286" spans="3:4" x14ac:dyDescent="0.3">
      <c r="C1286"/>
      <c r="D1286"/>
    </row>
    <row r="1287" spans="3:4" x14ac:dyDescent="0.3">
      <c r="C1287"/>
      <c r="D1287"/>
    </row>
    <row r="1288" spans="3:4" x14ac:dyDescent="0.3">
      <c r="C1288"/>
      <c r="D1288"/>
    </row>
    <row r="1289" spans="3:4" x14ac:dyDescent="0.3">
      <c r="C1289"/>
      <c r="D1289"/>
    </row>
    <row r="1290" spans="3:4" x14ac:dyDescent="0.3">
      <c r="C1290"/>
      <c r="D1290"/>
    </row>
    <row r="1291" spans="3:4" x14ac:dyDescent="0.3">
      <c r="C1291"/>
      <c r="D1291"/>
    </row>
    <row r="1292" spans="3:4" x14ac:dyDescent="0.3">
      <c r="C1292"/>
      <c r="D1292"/>
    </row>
    <row r="1293" spans="3:4" x14ac:dyDescent="0.3">
      <c r="C1293"/>
      <c r="D1293"/>
    </row>
    <row r="1294" spans="3:4" x14ac:dyDescent="0.3">
      <c r="C1294"/>
      <c r="D1294"/>
    </row>
    <row r="1295" spans="3:4" x14ac:dyDescent="0.3">
      <c r="C1295"/>
      <c r="D1295"/>
    </row>
    <row r="1296" spans="3:4" x14ac:dyDescent="0.3">
      <c r="C1296"/>
      <c r="D1296"/>
    </row>
    <row r="1297" spans="3:4" x14ac:dyDescent="0.3">
      <c r="C1297"/>
      <c r="D1297"/>
    </row>
    <row r="1298" spans="3:4" x14ac:dyDescent="0.3">
      <c r="C1298"/>
      <c r="D1298"/>
    </row>
    <row r="1299" spans="3:4" x14ac:dyDescent="0.3">
      <c r="C1299"/>
      <c r="D1299"/>
    </row>
    <row r="1300" spans="3:4" x14ac:dyDescent="0.3">
      <c r="C1300"/>
      <c r="D1300"/>
    </row>
    <row r="1301" spans="3:4" x14ac:dyDescent="0.3">
      <c r="C1301"/>
      <c r="D1301"/>
    </row>
    <row r="1302" spans="3:4" x14ac:dyDescent="0.3">
      <c r="C1302"/>
      <c r="D1302"/>
    </row>
    <row r="1303" spans="3:4" x14ac:dyDescent="0.3">
      <c r="C1303"/>
      <c r="D1303"/>
    </row>
    <row r="1304" spans="3:4" x14ac:dyDescent="0.3">
      <c r="C1304"/>
      <c r="D1304"/>
    </row>
    <row r="1305" spans="3:4" x14ac:dyDescent="0.3">
      <c r="C1305"/>
      <c r="D1305"/>
    </row>
    <row r="1306" spans="3:4" x14ac:dyDescent="0.3">
      <c r="C1306"/>
      <c r="D1306"/>
    </row>
    <row r="1307" spans="3:4" x14ac:dyDescent="0.3">
      <c r="C1307"/>
      <c r="D1307"/>
    </row>
    <row r="1308" spans="3:4" x14ac:dyDescent="0.3">
      <c r="C1308"/>
      <c r="D1308"/>
    </row>
    <row r="1309" spans="3:4" x14ac:dyDescent="0.3">
      <c r="C1309"/>
      <c r="D1309"/>
    </row>
    <row r="1310" spans="3:4" x14ac:dyDescent="0.3">
      <c r="C1310"/>
      <c r="D1310"/>
    </row>
    <row r="1311" spans="3:4" x14ac:dyDescent="0.3">
      <c r="C1311"/>
      <c r="D1311"/>
    </row>
    <row r="1312" spans="3:4" x14ac:dyDescent="0.3">
      <c r="C1312"/>
      <c r="D1312"/>
    </row>
    <row r="1313" spans="3:4" x14ac:dyDescent="0.3">
      <c r="C1313"/>
      <c r="D1313"/>
    </row>
    <row r="1314" spans="3:4" x14ac:dyDescent="0.3">
      <c r="C1314"/>
      <c r="D1314"/>
    </row>
    <row r="1315" spans="3:4" x14ac:dyDescent="0.3">
      <c r="C1315"/>
      <c r="D1315"/>
    </row>
    <row r="1316" spans="3:4" x14ac:dyDescent="0.3">
      <c r="C1316"/>
      <c r="D1316"/>
    </row>
    <row r="1317" spans="3:4" x14ac:dyDescent="0.3">
      <c r="C1317"/>
      <c r="D1317"/>
    </row>
    <row r="1318" spans="3:4" x14ac:dyDescent="0.3">
      <c r="C1318"/>
      <c r="D1318"/>
    </row>
    <row r="1319" spans="3:4" x14ac:dyDescent="0.3">
      <c r="C1319"/>
      <c r="D1319"/>
    </row>
    <row r="1320" spans="3:4" x14ac:dyDescent="0.3">
      <c r="C1320"/>
      <c r="D1320"/>
    </row>
    <row r="1321" spans="3:4" x14ac:dyDescent="0.3">
      <c r="C1321"/>
      <c r="D1321"/>
    </row>
    <row r="1322" spans="3:4" x14ac:dyDescent="0.3">
      <c r="C1322"/>
      <c r="D1322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scale="37" fitToHeight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J519"/>
  <sheetViews>
    <sheetView showGridLines="0" view="pageBreakPreview" zoomScaleNormal="70" zoomScaleSheetLayoutView="100" workbookViewId="0">
      <selection activeCell="G4" sqref="G4"/>
    </sheetView>
  </sheetViews>
  <sheetFormatPr baseColWidth="10" defaultRowHeight="14.4" x14ac:dyDescent="0.3"/>
  <cols>
    <col min="1" max="1" width="11.109375" style="6" customWidth="1"/>
    <col min="2" max="2" width="41.33203125" customWidth="1"/>
    <col min="3" max="5" width="16.21875" style="6" customWidth="1"/>
    <col min="6" max="6" width="16.21875" style="8" customWidth="1"/>
    <col min="7" max="7" width="16.21875" style="6" customWidth="1"/>
    <col min="8" max="8" width="16.5546875" customWidth="1"/>
    <col min="9" max="9" width="13.44140625" style="26" customWidth="1"/>
    <col min="10" max="10" width="8.77734375" style="1" customWidth="1"/>
    <col min="11" max="11" width="8.77734375" customWidth="1"/>
  </cols>
  <sheetData>
    <row r="1" spans="1:10" x14ac:dyDescent="0.3">
      <c r="B1" s="2" t="s">
        <v>5</v>
      </c>
      <c r="C1" t="s">
        <v>76</v>
      </c>
    </row>
    <row r="2" spans="1:10" ht="45" customHeight="1" x14ac:dyDescent="0.3">
      <c r="A2" s="110" t="s">
        <v>3132</v>
      </c>
      <c r="B2" s="110"/>
      <c r="C2" s="110"/>
      <c r="D2" s="110"/>
      <c r="E2" s="110"/>
      <c r="F2" s="110"/>
      <c r="G2" s="110"/>
    </row>
    <row r="3" spans="1:10" x14ac:dyDescent="0.3">
      <c r="A3" s="15"/>
      <c r="B3" s="2" t="s">
        <v>61</v>
      </c>
      <c r="C3" s="10" t="s">
        <v>59</v>
      </c>
      <c r="D3" s="11"/>
      <c r="E3" s="11"/>
      <c r="F3" s="11"/>
      <c r="G3"/>
      <c r="I3"/>
      <c r="J3"/>
    </row>
    <row r="4" spans="1:10" x14ac:dyDescent="0.3">
      <c r="A4" s="16"/>
      <c r="B4" s="29" t="s">
        <v>60</v>
      </c>
      <c r="C4" s="8" t="s">
        <v>2043</v>
      </c>
      <c r="D4" s="8" t="s">
        <v>984</v>
      </c>
      <c r="E4" s="8" t="s">
        <v>2998</v>
      </c>
      <c r="F4" s="14" t="s">
        <v>80</v>
      </c>
      <c r="G4"/>
      <c r="I4"/>
      <c r="J4"/>
    </row>
    <row r="5" spans="1:10" x14ac:dyDescent="0.3">
      <c r="A5" s="17"/>
      <c r="B5" s="3" t="s">
        <v>50</v>
      </c>
      <c r="C5" s="9"/>
      <c r="D5" s="9"/>
      <c r="E5" s="9"/>
      <c r="F5" s="45"/>
      <c r="G5"/>
      <c r="I5"/>
      <c r="J5"/>
    </row>
    <row r="6" spans="1:10" x14ac:dyDescent="0.3">
      <c r="B6" s="4" t="s">
        <v>231</v>
      </c>
      <c r="C6" s="9"/>
      <c r="D6" s="9"/>
      <c r="E6" s="9"/>
      <c r="F6" s="45"/>
      <c r="G6"/>
      <c r="I6"/>
      <c r="J6"/>
    </row>
    <row r="7" spans="1:10" x14ac:dyDescent="0.3">
      <c r="A7" s="6">
        <f>IF(SUM(C7:N7)=0,"",IF(SUM(C6:N6)=0,IF(SUM(C7:N7)&gt;0,1,A6+1),A6+1))</f>
        <v>1</v>
      </c>
      <c r="B7" s="18" t="s">
        <v>161</v>
      </c>
      <c r="C7" s="9">
        <v>0</v>
      </c>
      <c r="D7" s="9">
        <v>0</v>
      </c>
      <c r="E7" s="9">
        <v>321</v>
      </c>
      <c r="F7" s="45">
        <v>321</v>
      </c>
      <c r="G7"/>
      <c r="I7"/>
      <c r="J7"/>
    </row>
    <row r="8" spans="1:10" x14ac:dyDescent="0.3">
      <c r="A8" s="6">
        <f t="shared" ref="A8:A70" si="0">IF(SUM(C8:N8)=0,"",IF(SUM(C7:N7)=0,IF(SUM(C8:N8)&gt;0,1,A7+1),A7+1))</f>
        <v>2</v>
      </c>
      <c r="B8" s="18" t="s">
        <v>227</v>
      </c>
      <c r="C8" s="9">
        <v>0</v>
      </c>
      <c r="D8" s="9">
        <v>320</v>
      </c>
      <c r="E8" s="9">
        <v>0</v>
      </c>
      <c r="F8" s="45">
        <v>320</v>
      </c>
      <c r="G8"/>
      <c r="I8"/>
      <c r="J8"/>
    </row>
    <row r="9" spans="1:10" x14ac:dyDescent="0.3">
      <c r="A9" s="6">
        <f t="shared" si="0"/>
        <v>3</v>
      </c>
      <c r="B9" s="18" t="s">
        <v>237</v>
      </c>
      <c r="C9" s="9">
        <v>320</v>
      </c>
      <c r="D9" s="9">
        <v>0</v>
      </c>
      <c r="E9" s="9">
        <v>0</v>
      </c>
      <c r="F9" s="45">
        <v>320</v>
      </c>
      <c r="G9"/>
      <c r="I9"/>
      <c r="J9"/>
    </row>
    <row r="10" spans="1:10" x14ac:dyDescent="0.3">
      <c r="A10" s="6">
        <f t="shared" si="0"/>
        <v>4</v>
      </c>
      <c r="B10" s="18" t="s">
        <v>2044</v>
      </c>
      <c r="C10" s="9">
        <v>314.89999999999998</v>
      </c>
      <c r="D10" s="9">
        <v>0</v>
      </c>
      <c r="E10" s="9">
        <v>0</v>
      </c>
      <c r="F10" s="45">
        <v>314.89999999999998</v>
      </c>
      <c r="G10"/>
      <c r="I10"/>
      <c r="J10"/>
    </row>
    <row r="11" spans="1:10" x14ac:dyDescent="0.3">
      <c r="A11" s="6">
        <f t="shared" si="0"/>
        <v>5</v>
      </c>
      <c r="B11" s="18" t="s">
        <v>744</v>
      </c>
      <c r="C11" s="9">
        <v>0</v>
      </c>
      <c r="D11" s="9">
        <v>0</v>
      </c>
      <c r="E11" s="9">
        <v>313.98333333333335</v>
      </c>
      <c r="F11" s="45">
        <v>313.98333333333335</v>
      </c>
      <c r="G11"/>
      <c r="I11"/>
      <c r="J11"/>
    </row>
    <row r="12" spans="1:10" x14ac:dyDescent="0.3">
      <c r="A12" s="6">
        <f t="shared" si="0"/>
        <v>6</v>
      </c>
      <c r="B12" s="18" t="s">
        <v>69</v>
      </c>
      <c r="C12" s="9">
        <v>308.98333333333335</v>
      </c>
      <c r="D12" s="9">
        <v>0</v>
      </c>
      <c r="E12" s="9">
        <v>0</v>
      </c>
      <c r="F12" s="45">
        <v>308.98333333333335</v>
      </c>
      <c r="G12"/>
      <c r="I12"/>
      <c r="J12"/>
    </row>
    <row r="13" spans="1:10" x14ac:dyDescent="0.3">
      <c r="A13" s="6">
        <f t="shared" si="0"/>
        <v>7</v>
      </c>
      <c r="B13" s="18" t="s">
        <v>820</v>
      </c>
      <c r="C13" s="9">
        <v>0</v>
      </c>
      <c r="D13" s="9">
        <v>303.88333333333333</v>
      </c>
      <c r="E13" s="9">
        <v>0</v>
      </c>
      <c r="F13" s="45">
        <v>303.88333333333333</v>
      </c>
      <c r="G13"/>
      <c r="I13"/>
      <c r="J13"/>
    </row>
    <row r="14" spans="1:10" x14ac:dyDescent="0.3">
      <c r="A14" s="6">
        <f t="shared" si="0"/>
        <v>8</v>
      </c>
      <c r="B14" s="18" t="s">
        <v>926</v>
      </c>
      <c r="C14" s="9">
        <v>300.43333333333334</v>
      </c>
      <c r="D14" s="9">
        <v>0</v>
      </c>
      <c r="E14" s="9">
        <v>0</v>
      </c>
      <c r="F14" s="45">
        <v>300.43333333333334</v>
      </c>
      <c r="G14"/>
      <c r="I14"/>
      <c r="J14"/>
    </row>
    <row r="15" spans="1:10" x14ac:dyDescent="0.3">
      <c r="A15" s="6">
        <f t="shared" si="0"/>
        <v>9</v>
      </c>
      <c r="B15" s="18" t="s">
        <v>66</v>
      </c>
      <c r="C15" s="9">
        <v>289.18333333333334</v>
      </c>
      <c r="D15" s="9">
        <v>0</v>
      </c>
      <c r="E15" s="9">
        <v>0</v>
      </c>
      <c r="F15" s="45">
        <v>289.18333333333334</v>
      </c>
      <c r="G15"/>
      <c r="I15"/>
      <c r="J15"/>
    </row>
    <row r="16" spans="1:10" x14ac:dyDescent="0.3">
      <c r="A16" s="6">
        <f t="shared" si="0"/>
        <v>10</v>
      </c>
      <c r="B16" s="18" t="s">
        <v>228</v>
      </c>
      <c r="C16" s="9">
        <v>279.78333333333336</v>
      </c>
      <c r="D16" s="9">
        <v>0</v>
      </c>
      <c r="E16" s="9">
        <v>0</v>
      </c>
      <c r="F16" s="45">
        <v>279.78333333333336</v>
      </c>
      <c r="G16"/>
      <c r="I16"/>
      <c r="J16"/>
    </row>
    <row r="17" spans="1:10" x14ac:dyDescent="0.3">
      <c r="A17" s="6">
        <f t="shared" si="0"/>
        <v>11</v>
      </c>
      <c r="B17" s="18" t="s">
        <v>67</v>
      </c>
      <c r="C17" s="9">
        <v>222.78333333333333</v>
      </c>
      <c r="D17" s="9">
        <v>0</v>
      </c>
      <c r="E17" s="9">
        <v>0</v>
      </c>
      <c r="F17" s="45">
        <v>222.78333333333333</v>
      </c>
      <c r="G17"/>
      <c r="I17"/>
      <c r="J17"/>
    </row>
    <row r="18" spans="1:10" x14ac:dyDescent="0.3">
      <c r="A18" s="6">
        <f t="shared" si="0"/>
        <v>12</v>
      </c>
      <c r="B18" s="18" t="s">
        <v>68</v>
      </c>
      <c r="C18" s="9">
        <v>217.73333333333335</v>
      </c>
      <c r="D18" s="9">
        <v>0</v>
      </c>
      <c r="E18" s="9">
        <v>0</v>
      </c>
      <c r="F18" s="45">
        <v>217.73333333333335</v>
      </c>
      <c r="G18"/>
      <c r="I18"/>
      <c r="J18"/>
    </row>
    <row r="19" spans="1:10" x14ac:dyDescent="0.3">
      <c r="A19" s="6">
        <f t="shared" si="0"/>
        <v>13</v>
      </c>
      <c r="B19" s="18" t="s">
        <v>745</v>
      </c>
      <c r="C19" s="9">
        <v>139.83333333333334</v>
      </c>
      <c r="D19" s="9">
        <v>0</v>
      </c>
      <c r="E19" s="9">
        <v>0</v>
      </c>
      <c r="F19" s="45">
        <v>139.83333333333334</v>
      </c>
      <c r="G19"/>
      <c r="I19"/>
      <c r="J19"/>
    </row>
    <row r="20" spans="1:10" x14ac:dyDescent="0.3">
      <c r="A20" s="6" t="str">
        <f t="shared" si="0"/>
        <v/>
      </c>
      <c r="B20" s="4"/>
      <c r="C20" s="9"/>
      <c r="D20" s="9"/>
      <c r="E20" s="9"/>
      <c r="F20" s="45"/>
      <c r="G20"/>
      <c r="I20"/>
      <c r="J20"/>
    </row>
    <row r="21" spans="1:10" x14ac:dyDescent="0.3">
      <c r="A21" s="6" t="str">
        <f t="shared" si="0"/>
        <v/>
      </c>
      <c r="B21" s="4" t="s">
        <v>234</v>
      </c>
      <c r="C21" s="9"/>
      <c r="D21" s="9"/>
      <c r="E21" s="9"/>
      <c r="F21" s="45"/>
      <c r="G21"/>
      <c r="I21"/>
      <c r="J21"/>
    </row>
    <row r="22" spans="1:10" x14ac:dyDescent="0.3">
      <c r="A22" s="6">
        <f t="shared" si="0"/>
        <v>1</v>
      </c>
      <c r="B22" s="18" t="s">
        <v>2046</v>
      </c>
      <c r="C22" s="9">
        <v>228.31666666666666</v>
      </c>
      <c r="D22" s="9">
        <v>0</v>
      </c>
      <c r="E22" s="9">
        <v>301.96666666666664</v>
      </c>
      <c r="F22" s="45">
        <v>530.2833333333333</v>
      </c>
      <c r="G22"/>
      <c r="I22"/>
      <c r="J22"/>
    </row>
    <row r="23" spans="1:10" x14ac:dyDescent="0.3">
      <c r="A23" s="6">
        <f t="shared" si="0"/>
        <v>2</v>
      </c>
      <c r="B23" s="18" t="s">
        <v>164</v>
      </c>
      <c r="C23" s="9">
        <v>160</v>
      </c>
      <c r="D23" s="9">
        <v>250.86666666666667</v>
      </c>
      <c r="E23" s="9">
        <v>0</v>
      </c>
      <c r="F23" s="45">
        <v>410.86666666666667</v>
      </c>
      <c r="G23"/>
      <c r="I23"/>
      <c r="J23"/>
    </row>
    <row r="24" spans="1:10" x14ac:dyDescent="0.3">
      <c r="A24" s="6">
        <f t="shared" si="0"/>
        <v>3</v>
      </c>
      <c r="B24" s="18" t="s">
        <v>630</v>
      </c>
      <c r="C24" s="9">
        <v>295.36666666666667</v>
      </c>
      <c r="D24" s="9">
        <v>0</v>
      </c>
      <c r="E24" s="9">
        <v>0</v>
      </c>
      <c r="F24" s="45">
        <v>295.36666666666667</v>
      </c>
      <c r="G24"/>
      <c r="I24"/>
      <c r="J24"/>
    </row>
    <row r="25" spans="1:10" x14ac:dyDescent="0.3">
      <c r="A25" s="6">
        <f t="shared" si="0"/>
        <v>4</v>
      </c>
      <c r="B25" s="18" t="s">
        <v>629</v>
      </c>
      <c r="C25" s="9">
        <v>0</v>
      </c>
      <c r="D25" s="9">
        <v>271.11666666666667</v>
      </c>
      <c r="E25" s="9">
        <v>0</v>
      </c>
      <c r="F25" s="45">
        <v>271.11666666666667</v>
      </c>
      <c r="G25"/>
      <c r="I25"/>
      <c r="J25"/>
    </row>
    <row r="26" spans="1:10" x14ac:dyDescent="0.3">
      <c r="A26" s="6">
        <f t="shared" si="0"/>
        <v>5</v>
      </c>
      <c r="B26" s="18" t="s">
        <v>145</v>
      </c>
      <c r="C26" s="9">
        <v>268.58333333333331</v>
      </c>
      <c r="D26" s="9">
        <v>0</v>
      </c>
      <c r="E26" s="9">
        <v>0</v>
      </c>
      <c r="F26" s="45">
        <v>268.58333333333331</v>
      </c>
      <c r="G26"/>
      <c r="I26"/>
      <c r="J26"/>
    </row>
    <row r="27" spans="1:10" x14ac:dyDescent="0.3">
      <c r="A27" s="6">
        <f t="shared" si="0"/>
        <v>6</v>
      </c>
      <c r="B27" s="18" t="s">
        <v>2045</v>
      </c>
      <c r="C27" s="9">
        <v>0</v>
      </c>
      <c r="D27" s="9">
        <v>264.88333333333333</v>
      </c>
      <c r="E27" s="9">
        <v>0</v>
      </c>
      <c r="F27" s="45">
        <v>264.88333333333333</v>
      </c>
      <c r="G27"/>
      <c r="I27"/>
      <c r="J27"/>
    </row>
    <row r="28" spans="1:10" x14ac:dyDescent="0.3">
      <c r="A28" s="6">
        <f t="shared" si="0"/>
        <v>7</v>
      </c>
      <c r="B28" s="18" t="s">
        <v>535</v>
      </c>
      <c r="C28" s="9">
        <v>252.13333333333333</v>
      </c>
      <c r="D28" s="9">
        <v>0</v>
      </c>
      <c r="E28" s="9">
        <v>0</v>
      </c>
      <c r="F28" s="45">
        <v>252.13333333333333</v>
      </c>
      <c r="G28"/>
      <c r="I28"/>
      <c r="J28"/>
    </row>
    <row r="29" spans="1:10" x14ac:dyDescent="0.3">
      <c r="A29" s="6" t="str">
        <f t="shared" si="0"/>
        <v/>
      </c>
      <c r="B29" s="4"/>
      <c r="C29" s="9"/>
      <c r="D29" s="9"/>
      <c r="E29" s="9"/>
      <c r="F29" s="45"/>
      <c r="G29"/>
      <c r="I29"/>
      <c r="J29"/>
    </row>
    <row r="30" spans="1:10" x14ac:dyDescent="0.3">
      <c r="A30" s="6" t="str">
        <f t="shared" si="0"/>
        <v/>
      </c>
      <c r="B30" s="4" t="s">
        <v>2047</v>
      </c>
      <c r="C30" s="9"/>
      <c r="D30" s="9"/>
      <c r="E30" s="9"/>
      <c r="F30" s="45"/>
      <c r="G30"/>
      <c r="I30"/>
      <c r="J30"/>
    </row>
    <row r="31" spans="1:10" x14ac:dyDescent="0.3">
      <c r="A31" s="6">
        <f t="shared" si="0"/>
        <v>1</v>
      </c>
      <c r="B31" s="18" t="s">
        <v>2051</v>
      </c>
      <c r="C31" s="9">
        <v>0</v>
      </c>
      <c r="D31" s="9">
        <v>262.06666666666666</v>
      </c>
      <c r="E31" s="9">
        <v>287.13333333333333</v>
      </c>
      <c r="F31" s="45">
        <v>549.20000000000005</v>
      </c>
      <c r="G31"/>
      <c r="I31"/>
      <c r="J31"/>
    </row>
    <row r="32" spans="1:10" x14ac:dyDescent="0.3">
      <c r="A32" s="6">
        <f t="shared" si="0"/>
        <v>2</v>
      </c>
      <c r="B32" s="18" t="s">
        <v>2054</v>
      </c>
      <c r="C32" s="9">
        <v>179.85</v>
      </c>
      <c r="D32" s="9">
        <v>0</v>
      </c>
      <c r="E32" s="9">
        <v>273.53333333333336</v>
      </c>
      <c r="F32" s="45">
        <v>453.38333333333333</v>
      </c>
      <c r="G32"/>
      <c r="I32"/>
      <c r="J32"/>
    </row>
    <row r="33" spans="1:10" x14ac:dyDescent="0.3">
      <c r="A33" s="6">
        <f t="shared" si="0"/>
        <v>3</v>
      </c>
      <c r="B33" s="18" t="s">
        <v>821</v>
      </c>
      <c r="C33" s="9">
        <v>99.999999880000004</v>
      </c>
      <c r="D33" s="9">
        <v>280.66666666666669</v>
      </c>
      <c r="E33" s="9">
        <v>0</v>
      </c>
      <c r="F33" s="45">
        <v>380.6666665466667</v>
      </c>
      <c r="G33"/>
      <c r="I33"/>
      <c r="J33"/>
    </row>
    <row r="34" spans="1:10" x14ac:dyDescent="0.3">
      <c r="A34" s="6">
        <f t="shared" si="0"/>
        <v>4</v>
      </c>
      <c r="B34" s="18" t="s">
        <v>71</v>
      </c>
      <c r="C34" s="9">
        <v>213.55</v>
      </c>
      <c r="D34" s="9">
        <v>148.51666666666665</v>
      </c>
      <c r="E34" s="9">
        <v>0</v>
      </c>
      <c r="F34" s="45">
        <v>362.06666666666666</v>
      </c>
      <c r="G34"/>
      <c r="I34"/>
      <c r="J34"/>
    </row>
    <row r="35" spans="1:10" x14ac:dyDescent="0.3">
      <c r="A35" s="6">
        <f t="shared" si="0"/>
        <v>5</v>
      </c>
      <c r="B35" s="18" t="s">
        <v>2048</v>
      </c>
      <c r="C35" s="9">
        <v>148.15</v>
      </c>
      <c r="D35" s="9">
        <v>189.5</v>
      </c>
      <c r="E35" s="9">
        <v>0</v>
      </c>
      <c r="F35" s="45">
        <v>337.65</v>
      </c>
      <c r="G35"/>
      <c r="I35"/>
      <c r="J35"/>
    </row>
    <row r="36" spans="1:10" x14ac:dyDescent="0.3">
      <c r="A36" s="6">
        <f t="shared" si="0"/>
        <v>6</v>
      </c>
      <c r="B36" s="18" t="s">
        <v>2049</v>
      </c>
      <c r="C36" s="9">
        <v>143.1</v>
      </c>
      <c r="D36" s="9">
        <v>172.96666666666667</v>
      </c>
      <c r="E36" s="9">
        <v>0</v>
      </c>
      <c r="F36" s="45">
        <v>316.06666666666666</v>
      </c>
      <c r="G36"/>
      <c r="I36"/>
      <c r="J36"/>
    </row>
    <row r="37" spans="1:10" x14ac:dyDescent="0.3">
      <c r="A37" s="6">
        <f t="shared" si="0"/>
        <v>7</v>
      </c>
      <c r="B37" s="18" t="s">
        <v>3005</v>
      </c>
      <c r="C37" s="9">
        <v>0</v>
      </c>
      <c r="D37" s="9">
        <v>0</v>
      </c>
      <c r="E37" s="9">
        <v>302</v>
      </c>
      <c r="F37" s="45">
        <v>302</v>
      </c>
      <c r="G37"/>
      <c r="I37"/>
      <c r="J37"/>
    </row>
    <row r="38" spans="1:10" x14ac:dyDescent="0.3">
      <c r="A38" s="6">
        <f t="shared" si="0"/>
        <v>8</v>
      </c>
      <c r="B38" s="18" t="s">
        <v>2050</v>
      </c>
      <c r="C38" s="9">
        <v>0</v>
      </c>
      <c r="D38" s="9">
        <v>300</v>
      </c>
      <c r="E38" s="9">
        <v>0</v>
      </c>
      <c r="F38" s="45">
        <v>300</v>
      </c>
      <c r="G38"/>
      <c r="I38"/>
      <c r="J38"/>
    </row>
    <row r="39" spans="1:10" x14ac:dyDescent="0.3">
      <c r="A39" s="6">
        <f t="shared" si="0"/>
        <v>9</v>
      </c>
      <c r="B39" s="18" t="s">
        <v>558</v>
      </c>
      <c r="C39" s="9">
        <v>0</v>
      </c>
      <c r="D39" s="9">
        <v>0</v>
      </c>
      <c r="E39" s="9">
        <v>282.10000000000002</v>
      </c>
      <c r="F39" s="45">
        <v>282.10000000000002</v>
      </c>
      <c r="G39"/>
      <c r="I39"/>
      <c r="J39"/>
    </row>
    <row r="40" spans="1:10" x14ac:dyDescent="0.3">
      <c r="A40" s="6">
        <f t="shared" si="0"/>
        <v>10</v>
      </c>
      <c r="B40" s="18" t="s">
        <v>925</v>
      </c>
      <c r="C40" s="9">
        <v>271.14999999999998</v>
      </c>
      <c r="D40" s="9">
        <v>0</v>
      </c>
      <c r="E40" s="9">
        <v>0</v>
      </c>
      <c r="F40" s="45">
        <v>271.14999999999998</v>
      </c>
      <c r="G40"/>
      <c r="I40"/>
      <c r="J40"/>
    </row>
    <row r="41" spans="1:10" x14ac:dyDescent="0.3">
      <c r="A41" s="6">
        <f t="shared" si="0"/>
        <v>11</v>
      </c>
      <c r="B41" s="18" t="s">
        <v>154</v>
      </c>
      <c r="C41" s="9">
        <v>0</v>
      </c>
      <c r="D41" s="9">
        <v>267.14999999999998</v>
      </c>
      <c r="E41" s="9">
        <v>0</v>
      </c>
      <c r="F41" s="45">
        <v>267.14999999999998</v>
      </c>
      <c r="G41"/>
      <c r="I41"/>
      <c r="J41"/>
    </row>
    <row r="42" spans="1:10" x14ac:dyDescent="0.3">
      <c r="A42" s="6">
        <f t="shared" si="0"/>
        <v>12</v>
      </c>
      <c r="B42" s="18" t="s">
        <v>239</v>
      </c>
      <c r="C42" s="9">
        <v>265.16666666666669</v>
      </c>
      <c r="D42" s="9">
        <v>0</v>
      </c>
      <c r="E42" s="9">
        <v>0</v>
      </c>
      <c r="F42" s="45">
        <v>265.16666666666669</v>
      </c>
      <c r="G42"/>
      <c r="I42"/>
      <c r="J42"/>
    </row>
    <row r="43" spans="1:10" x14ac:dyDescent="0.3">
      <c r="A43" s="6">
        <f t="shared" si="0"/>
        <v>13</v>
      </c>
      <c r="B43" s="18" t="s">
        <v>2052</v>
      </c>
      <c r="C43" s="9">
        <v>259.86666666666667</v>
      </c>
      <c r="D43" s="9">
        <v>0</v>
      </c>
      <c r="E43" s="9">
        <v>0</v>
      </c>
      <c r="F43" s="45">
        <v>259.86666666666667</v>
      </c>
      <c r="G43"/>
      <c r="I43"/>
      <c r="J43"/>
    </row>
    <row r="44" spans="1:10" x14ac:dyDescent="0.3">
      <c r="A44" s="6">
        <f t="shared" si="0"/>
        <v>14</v>
      </c>
      <c r="B44" s="18" t="s">
        <v>869</v>
      </c>
      <c r="C44" s="9">
        <v>0</v>
      </c>
      <c r="D44" s="9">
        <v>256.88333333333333</v>
      </c>
      <c r="E44" s="9">
        <v>0</v>
      </c>
      <c r="F44" s="45">
        <v>256.88333333333333</v>
      </c>
      <c r="G44"/>
      <c r="I44"/>
      <c r="J44"/>
    </row>
    <row r="45" spans="1:10" x14ac:dyDescent="0.3">
      <c r="A45" s="6">
        <f t="shared" si="0"/>
        <v>15</v>
      </c>
      <c r="B45" s="18" t="s">
        <v>70</v>
      </c>
      <c r="C45" s="9">
        <v>254.8</v>
      </c>
      <c r="D45" s="9">
        <v>0</v>
      </c>
      <c r="E45" s="9">
        <v>0</v>
      </c>
      <c r="F45" s="45">
        <v>254.8</v>
      </c>
      <c r="G45"/>
      <c r="I45"/>
      <c r="J45"/>
    </row>
    <row r="46" spans="1:10" x14ac:dyDescent="0.3">
      <c r="A46" s="6">
        <f t="shared" si="0"/>
        <v>16</v>
      </c>
      <c r="B46" s="18" t="s">
        <v>2053</v>
      </c>
      <c r="C46" s="9">
        <v>0</v>
      </c>
      <c r="D46" s="9">
        <v>250.86666666666667</v>
      </c>
      <c r="E46" s="9">
        <v>0</v>
      </c>
      <c r="F46" s="45">
        <v>250.86666666666667</v>
      </c>
      <c r="G46"/>
      <c r="I46"/>
      <c r="J46"/>
    </row>
    <row r="47" spans="1:10" x14ac:dyDescent="0.3">
      <c r="A47" s="6">
        <f t="shared" si="0"/>
        <v>17</v>
      </c>
      <c r="B47" s="18" t="s">
        <v>160</v>
      </c>
      <c r="C47" s="9">
        <v>0</v>
      </c>
      <c r="D47" s="9">
        <v>0</v>
      </c>
      <c r="E47" s="9">
        <v>235.71666666666667</v>
      </c>
      <c r="F47" s="45">
        <v>235.71666666666667</v>
      </c>
      <c r="G47"/>
      <c r="I47"/>
      <c r="J47"/>
    </row>
    <row r="48" spans="1:10" x14ac:dyDescent="0.3">
      <c r="A48" s="6">
        <f t="shared" si="0"/>
        <v>18</v>
      </c>
      <c r="B48" s="18" t="s">
        <v>628</v>
      </c>
      <c r="C48" s="9">
        <v>0</v>
      </c>
      <c r="D48" s="9">
        <v>215.41666666666666</v>
      </c>
      <c r="E48" s="9">
        <v>0</v>
      </c>
      <c r="F48" s="45">
        <v>215.41666666666666</v>
      </c>
      <c r="G48"/>
      <c r="I48"/>
      <c r="J48"/>
    </row>
    <row r="49" spans="1:10" x14ac:dyDescent="0.3">
      <c r="A49" s="6">
        <f t="shared" si="0"/>
        <v>19</v>
      </c>
      <c r="B49" s="18" t="s">
        <v>161</v>
      </c>
      <c r="C49" s="9">
        <v>208.46666666666667</v>
      </c>
      <c r="D49" s="9">
        <v>0</v>
      </c>
      <c r="E49" s="9">
        <v>0</v>
      </c>
      <c r="F49" s="45">
        <v>208.46666666666667</v>
      </c>
      <c r="G49"/>
      <c r="I49"/>
      <c r="J49"/>
    </row>
    <row r="50" spans="1:10" x14ac:dyDescent="0.3">
      <c r="A50" s="6">
        <f t="shared" si="0"/>
        <v>20</v>
      </c>
      <c r="B50" s="18" t="s">
        <v>3001</v>
      </c>
      <c r="C50" s="9">
        <v>0</v>
      </c>
      <c r="D50" s="9">
        <v>0</v>
      </c>
      <c r="E50" s="9">
        <v>203.21666666666667</v>
      </c>
      <c r="F50" s="45">
        <v>203.21666666666667</v>
      </c>
      <c r="G50"/>
      <c r="I50"/>
      <c r="J50"/>
    </row>
    <row r="51" spans="1:10" x14ac:dyDescent="0.3">
      <c r="A51" s="6">
        <f t="shared" si="0"/>
        <v>21</v>
      </c>
      <c r="B51" s="18" t="s">
        <v>227</v>
      </c>
      <c r="C51" s="9">
        <v>0</v>
      </c>
      <c r="D51" s="9">
        <v>0</v>
      </c>
      <c r="E51" s="9">
        <v>198.2</v>
      </c>
      <c r="F51" s="45">
        <v>198.2</v>
      </c>
      <c r="G51"/>
      <c r="I51"/>
      <c r="J51"/>
    </row>
    <row r="52" spans="1:10" x14ac:dyDescent="0.3">
      <c r="A52" s="6">
        <f t="shared" si="0"/>
        <v>22</v>
      </c>
      <c r="B52" s="18" t="s">
        <v>69</v>
      </c>
      <c r="C52" s="9">
        <v>0</v>
      </c>
      <c r="D52" s="9">
        <v>184.35</v>
      </c>
      <c r="E52" s="9">
        <v>0</v>
      </c>
      <c r="F52" s="45">
        <v>184.35</v>
      </c>
      <c r="G52"/>
      <c r="I52"/>
      <c r="J52"/>
    </row>
    <row r="53" spans="1:10" x14ac:dyDescent="0.3">
      <c r="A53" s="6">
        <f t="shared" si="0"/>
        <v>23</v>
      </c>
      <c r="B53" s="18" t="s">
        <v>926</v>
      </c>
      <c r="C53" s="9">
        <v>0</v>
      </c>
      <c r="D53" s="9">
        <v>178.7</v>
      </c>
      <c r="E53" s="9">
        <v>0</v>
      </c>
      <c r="F53" s="45">
        <v>178.7</v>
      </c>
      <c r="G53"/>
      <c r="I53"/>
      <c r="J53"/>
    </row>
    <row r="54" spans="1:10" x14ac:dyDescent="0.3">
      <c r="A54" s="6">
        <f t="shared" si="0"/>
        <v>24</v>
      </c>
      <c r="B54" s="18" t="s">
        <v>2055</v>
      </c>
      <c r="C54" s="9">
        <v>0</v>
      </c>
      <c r="D54" s="9">
        <v>166.75</v>
      </c>
      <c r="E54" s="9">
        <v>0</v>
      </c>
      <c r="F54" s="45">
        <v>166.75</v>
      </c>
      <c r="G54"/>
      <c r="I54"/>
      <c r="J54"/>
    </row>
    <row r="55" spans="1:10" x14ac:dyDescent="0.3">
      <c r="A55" s="6">
        <f t="shared" si="0"/>
        <v>25</v>
      </c>
      <c r="B55" s="18" t="s">
        <v>350</v>
      </c>
      <c r="C55" s="9">
        <v>0</v>
      </c>
      <c r="D55" s="9">
        <v>0</v>
      </c>
      <c r="E55" s="9">
        <v>163.1</v>
      </c>
      <c r="F55" s="45">
        <v>163.1</v>
      </c>
      <c r="G55"/>
      <c r="I55"/>
      <c r="J55"/>
    </row>
    <row r="56" spans="1:10" x14ac:dyDescent="0.3">
      <c r="A56" s="6">
        <f t="shared" si="0"/>
        <v>26</v>
      </c>
      <c r="B56" s="18" t="s">
        <v>2056</v>
      </c>
      <c r="C56" s="9">
        <v>0</v>
      </c>
      <c r="D56" s="9">
        <v>153.55000000000001</v>
      </c>
      <c r="E56" s="9">
        <v>0</v>
      </c>
      <c r="F56" s="45">
        <v>153.55000000000001</v>
      </c>
      <c r="G56"/>
      <c r="I56"/>
      <c r="J56"/>
    </row>
    <row r="57" spans="1:10" x14ac:dyDescent="0.3">
      <c r="A57" s="6">
        <f t="shared" si="0"/>
        <v>27</v>
      </c>
      <c r="B57" s="18" t="s">
        <v>537</v>
      </c>
      <c r="C57" s="9">
        <v>135.63333333333333</v>
      </c>
      <c r="D57" s="9">
        <v>0</v>
      </c>
      <c r="E57" s="9">
        <v>0</v>
      </c>
      <c r="F57" s="45">
        <v>135.63333333333333</v>
      </c>
      <c r="G57"/>
      <c r="I57"/>
      <c r="J57"/>
    </row>
    <row r="58" spans="1:10" x14ac:dyDescent="0.3">
      <c r="A58" s="6">
        <f t="shared" si="0"/>
        <v>28</v>
      </c>
      <c r="B58" s="18" t="s">
        <v>534</v>
      </c>
      <c r="C58" s="9">
        <v>107.8</v>
      </c>
      <c r="D58" s="9">
        <v>0</v>
      </c>
      <c r="E58" s="9">
        <v>0</v>
      </c>
      <c r="F58" s="45">
        <v>107.8</v>
      </c>
      <c r="G58"/>
      <c r="I58"/>
      <c r="J58"/>
    </row>
    <row r="59" spans="1:10" x14ac:dyDescent="0.3">
      <c r="A59" s="6">
        <f t="shared" si="0"/>
        <v>29</v>
      </c>
      <c r="B59" s="18" t="s">
        <v>2057</v>
      </c>
      <c r="C59" s="9">
        <v>99.999999869999996</v>
      </c>
      <c r="D59" s="9">
        <v>0</v>
      </c>
      <c r="E59" s="9">
        <v>0</v>
      </c>
      <c r="F59" s="45">
        <v>99.999999869999996</v>
      </c>
      <c r="G59"/>
      <c r="I59"/>
      <c r="J59"/>
    </row>
    <row r="60" spans="1:10" x14ac:dyDescent="0.3">
      <c r="A60" s="6" t="str">
        <f t="shared" si="0"/>
        <v/>
      </c>
      <c r="B60" s="4"/>
      <c r="C60" s="9"/>
      <c r="D60" s="9"/>
      <c r="E60" s="9"/>
      <c r="F60" s="45"/>
      <c r="G60"/>
      <c r="I60"/>
      <c r="J60"/>
    </row>
    <row r="61" spans="1:10" x14ac:dyDescent="0.3">
      <c r="A61" s="6" t="str">
        <f t="shared" si="0"/>
        <v/>
      </c>
      <c r="B61" s="4" t="s">
        <v>2058</v>
      </c>
      <c r="C61" s="9"/>
      <c r="D61" s="9"/>
      <c r="E61" s="9"/>
      <c r="F61" s="45"/>
      <c r="G61"/>
      <c r="I61"/>
      <c r="J61"/>
    </row>
    <row r="62" spans="1:10" x14ac:dyDescent="0.3">
      <c r="A62" s="6">
        <f t="shared" si="0"/>
        <v>1</v>
      </c>
      <c r="B62" s="18" t="s">
        <v>822</v>
      </c>
      <c r="C62" s="9">
        <v>290.25</v>
      </c>
      <c r="D62" s="9">
        <v>0</v>
      </c>
      <c r="E62" s="9">
        <v>255.11666666666667</v>
      </c>
      <c r="F62" s="45">
        <v>545.36666666666667</v>
      </c>
      <c r="G62"/>
      <c r="I62"/>
      <c r="J62"/>
    </row>
    <row r="63" spans="1:10" x14ac:dyDescent="0.3">
      <c r="A63" s="6">
        <f t="shared" si="0"/>
        <v>2</v>
      </c>
      <c r="B63" s="18" t="s">
        <v>2045</v>
      </c>
      <c r="C63" s="9">
        <v>218.71666666666667</v>
      </c>
      <c r="D63" s="9">
        <v>0</v>
      </c>
      <c r="E63" s="9">
        <v>261.48333333333335</v>
      </c>
      <c r="F63" s="45">
        <v>480.20000000000005</v>
      </c>
      <c r="G63"/>
      <c r="I63"/>
      <c r="J63"/>
    </row>
    <row r="64" spans="1:10" x14ac:dyDescent="0.3">
      <c r="A64" s="6">
        <f t="shared" si="0"/>
        <v>3</v>
      </c>
      <c r="B64" s="18" t="s">
        <v>630</v>
      </c>
      <c r="C64" s="9">
        <v>203.33333333333334</v>
      </c>
      <c r="D64" s="9">
        <v>273.25</v>
      </c>
      <c r="E64" s="9">
        <v>0</v>
      </c>
      <c r="F64" s="45">
        <v>476.58333333333337</v>
      </c>
      <c r="G64"/>
      <c r="I64"/>
      <c r="J64"/>
    </row>
    <row r="65" spans="1:10" x14ac:dyDescent="0.3">
      <c r="A65" s="6">
        <f t="shared" si="0"/>
        <v>4</v>
      </c>
      <c r="B65" s="18" t="s">
        <v>2063</v>
      </c>
      <c r="C65" s="9">
        <v>155.33333333333334</v>
      </c>
      <c r="D65" s="9">
        <v>0</v>
      </c>
      <c r="E65" s="9">
        <v>266.66666666666669</v>
      </c>
      <c r="F65" s="45">
        <v>422</v>
      </c>
      <c r="G65"/>
      <c r="I65"/>
      <c r="J65"/>
    </row>
    <row r="66" spans="1:10" x14ac:dyDescent="0.3">
      <c r="A66" s="6">
        <f t="shared" si="0"/>
        <v>5</v>
      </c>
      <c r="B66" s="18" t="s">
        <v>2061</v>
      </c>
      <c r="C66" s="9">
        <v>192.5</v>
      </c>
      <c r="D66" s="9">
        <v>0</v>
      </c>
      <c r="E66" s="9">
        <v>174.78333333333333</v>
      </c>
      <c r="F66" s="45">
        <v>367.2833333333333</v>
      </c>
      <c r="G66"/>
      <c r="I66"/>
      <c r="J66"/>
    </row>
    <row r="67" spans="1:10" x14ac:dyDescent="0.3">
      <c r="A67" s="6">
        <f t="shared" si="0"/>
        <v>6</v>
      </c>
      <c r="B67" s="18" t="s">
        <v>928</v>
      </c>
      <c r="C67" s="9">
        <v>130.5</v>
      </c>
      <c r="D67" s="9">
        <v>221.66666666666666</v>
      </c>
      <c r="E67" s="9">
        <v>0</v>
      </c>
      <c r="F67" s="45">
        <v>352.16666666666663</v>
      </c>
      <c r="G67"/>
      <c r="I67"/>
      <c r="J67"/>
    </row>
    <row r="68" spans="1:10" x14ac:dyDescent="0.3">
      <c r="A68" s="6">
        <f t="shared" si="0"/>
        <v>7</v>
      </c>
      <c r="B68" s="18" t="s">
        <v>145</v>
      </c>
      <c r="C68" s="9">
        <v>160.96666666666667</v>
      </c>
      <c r="D68" s="9">
        <v>0</v>
      </c>
      <c r="E68" s="9">
        <v>190.58333333333334</v>
      </c>
      <c r="F68" s="45">
        <v>351.55</v>
      </c>
      <c r="G68"/>
      <c r="I68"/>
      <c r="J68"/>
    </row>
    <row r="69" spans="1:10" x14ac:dyDescent="0.3">
      <c r="A69" s="6">
        <f t="shared" si="0"/>
        <v>8</v>
      </c>
      <c r="B69" s="18" t="s">
        <v>535</v>
      </c>
      <c r="C69" s="9">
        <v>300</v>
      </c>
      <c r="D69" s="9">
        <v>0</v>
      </c>
      <c r="E69" s="9">
        <v>0</v>
      </c>
      <c r="F69" s="45">
        <v>300</v>
      </c>
      <c r="G69"/>
      <c r="I69"/>
      <c r="J69"/>
    </row>
    <row r="70" spans="1:10" x14ac:dyDescent="0.3">
      <c r="A70" s="6">
        <f t="shared" si="0"/>
        <v>9</v>
      </c>
      <c r="B70" s="18" t="s">
        <v>2059</v>
      </c>
      <c r="C70" s="9">
        <v>237</v>
      </c>
      <c r="D70" s="9">
        <v>0</v>
      </c>
      <c r="E70" s="9">
        <v>0</v>
      </c>
      <c r="F70" s="45">
        <v>237</v>
      </c>
      <c r="G70"/>
      <c r="I70"/>
      <c r="J70"/>
    </row>
    <row r="71" spans="1:10" x14ac:dyDescent="0.3">
      <c r="A71" s="6">
        <f t="shared" ref="A71:A134" si="1">IF(SUM(C71:N71)=0,"",IF(SUM(C70:N70)=0,IF(SUM(C71:N71)&gt;0,1,A70+1),A70+1))</f>
        <v>10</v>
      </c>
      <c r="B71" s="18" t="s">
        <v>2060</v>
      </c>
      <c r="C71" s="9">
        <v>231.71666666666667</v>
      </c>
      <c r="D71" s="9">
        <v>0</v>
      </c>
      <c r="E71" s="9">
        <v>0</v>
      </c>
      <c r="F71" s="45">
        <v>231.71666666666667</v>
      </c>
      <c r="G71"/>
      <c r="I71"/>
      <c r="J71"/>
    </row>
    <row r="72" spans="1:10" x14ac:dyDescent="0.3">
      <c r="A72" s="6">
        <f t="shared" si="1"/>
        <v>11</v>
      </c>
      <c r="B72" s="18" t="s">
        <v>625</v>
      </c>
      <c r="C72" s="9">
        <v>0</v>
      </c>
      <c r="D72" s="9">
        <v>226.86666666666667</v>
      </c>
      <c r="E72" s="9">
        <v>0</v>
      </c>
      <c r="F72" s="45">
        <v>226.86666666666667</v>
      </c>
      <c r="G72"/>
      <c r="I72"/>
      <c r="J72"/>
    </row>
    <row r="73" spans="1:10" x14ac:dyDescent="0.3">
      <c r="A73" s="6">
        <f t="shared" si="1"/>
        <v>12</v>
      </c>
      <c r="B73" s="18" t="s">
        <v>629</v>
      </c>
      <c r="C73" s="9">
        <v>187.45</v>
      </c>
      <c r="D73" s="9">
        <v>0</v>
      </c>
      <c r="E73" s="9">
        <v>0</v>
      </c>
      <c r="F73" s="45">
        <v>187.45</v>
      </c>
      <c r="G73"/>
      <c r="I73"/>
      <c r="J73"/>
    </row>
    <row r="74" spans="1:10" x14ac:dyDescent="0.3">
      <c r="A74" s="6">
        <f t="shared" si="1"/>
        <v>13</v>
      </c>
      <c r="B74" s="18" t="s">
        <v>162</v>
      </c>
      <c r="C74" s="9">
        <v>171.08333333333334</v>
      </c>
      <c r="D74" s="9">
        <v>0</v>
      </c>
      <c r="E74" s="9">
        <v>0</v>
      </c>
      <c r="F74" s="45">
        <v>171.08333333333334</v>
      </c>
      <c r="G74"/>
      <c r="I74"/>
      <c r="J74"/>
    </row>
    <row r="75" spans="1:10" x14ac:dyDescent="0.3">
      <c r="A75" s="6">
        <f t="shared" si="1"/>
        <v>14</v>
      </c>
      <c r="B75" s="18" t="s">
        <v>2062</v>
      </c>
      <c r="C75" s="9">
        <v>166.01666666666665</v>
      </c>
      <c r="D75" s="9">
        <v>0</v>
      </c>
      <c r="E75" s="9">
        <v>0</v>
      </c>
      <c r="F75" s="45">
        <v>166.01666666666665</v>
      </c>
      <c r="G75"/>
      <c r="I75"/>
      <c r="J75"/>
    </row>
    <row r="76" spans="1:10" x14ac:dyDescent="0.3">
      <c r="A76" s="6">
        <f t="shared" si="1"/>
        <v>15</v>
      </c>
      <c r="B76" s="18" t="s">
        <v>541</v>
      </c>
      <c r="C76" s="9">
        <v>125.46666666666667</v>
      </c>
      <c r="D76" s="9">
        <v>0</v>
      </c>
      <c r="E76" s="9">
        <v>0</v>
      </c>
      <c r="F76" s="45">
        <v>125.46666666666667</v>
      </c>
      <c r="G76"/>
      <c r="I76"/>
      <c r="J76"/>
    </row>
    <row r="77" spans="1:10" x14ac:dyDescent="0.3">
      <c r="A77" s="6">
        <f t="shared" si="1"/>
        <v>16</v>
      </c>
      <c r="B77" s="18" t="s">
        <v>146</v>
      </c>
      <c r="C77" s="9">
        <v>102.61666666666667</v>
      </c>
      <c r="D77" s="9">
        <v>0</v>
      </c>
      <c r="E77" s="9">
        <v>0</v>
      </c>
      <c r="F77" s="45">
        <v>102.61666666666667</v>
      </c>
      <c r="G77"/>
      <c r="I77"/>
      <c r="J77"/>
    </row>
    <row r="78" spans="1:10" x14ac:dyDescent="0.3">
      <c r="A78" s="6" t="str">
        <f t="shared" si="1"/>
        <v/>
      </c>
      <c r="B78" s="4"/>
      <c r="C78" s="9"/>
      <c r="D78" s="9"/>
      <c r="E78" s="9"/>
      <c r="F78" s="45"/>
      <c r="G78"/>
      <c r="I78"/>
      <c r="J78"/>
    </row>
    <row r="79" spans="1:10" x14ac:dyDescent="0.3">
      <c r="A79" s="6" t="str">
        <f t="shared" si="1"/>
        <v/>
      </c>
      <c r="B79" s="3" t="s">
        <v>53</v>
      </c>
      <c r="C79" s="9"/>
      <c r="D79" s="9"/>
      <c r="E79" s="9"/>
      <c r="F79" s="45"/>
      <c r="G79"/>
      <c r="I79"/>
      <c r="J79"/>
    </row>
    <row r="80" spans="1:10" x14ac:dyDescent="0.3">
      <c r="A80" s="6" t="str">
        <f t="shared" si="1"/>
        <v/>
      </c>
      <c r="B80" s="4" t="s">
        <v>232</v>
      </c>
      <c r="C80" s="9"/>
      <c r="D80" s="9"/>
      <c r="E80" s="9"/>
      <c r="F80" s="45"/>
      <c r="G80"/>
      <c r="I80"/>
      <c r="J80"/>
    </row>
    <row r="81" spans="1:10" x14ac:dyDescent="0.3">
      <c r="A81" s="6">
        <f t="shared" si="1"/>
        <v>1</v>
      </c>
      <c r="B81" s="18" t="s">
        <v>2067</v>
      </c>
      <c r="C81" s="9">
        <v>232.86666666666667</v>
      </c>
      <c r="D81" s="9">
        <v>0</v>
      </c>
      <c r="E81" s="9">
        <v>174.43333333333334</v>
      </c>
      <c r="F81" s="45">
        <v>407.3</v>
      </c>
      <c r="G81"/>
      <c r="I81"/>
      <c r="J81"/>
    </row>
    <row r="82" spans="1:10" x14ac:dyDescent="0.3">
      <c r="A82" s="6">
        <f t="shared" si="1"/>
        <v>2</v>
      </c>
      <c r="B82" s="18" t="s">
        <v>2071</v>
      </c>
      <c r="C82" s="9">
        <v>0</v>
      </c>
      <c r="D82" s="9">
        <v>0</v>
      </c>
      <c r="E82" s="9">
        <v>283</v>
      </c>
      <c r="F82" s="45">
        <v>283</v>
      </c>
      <c r="G82"/>
      <c r="I82"/>
      <c r="J82"/>
    </row>
    <row r="83" spans="1:10" x14ac:dyDescent="0.3">
      <c r="A83" s="6">
        <f t="shared" si="1"/>
        <v>3</v>
      </c>
      <c r="B83" s="18" t="s">
        <v>238</v>
      </c>
      <c r="C83" s="9">
        <v>280</v>
      </c>
      <c r="D83" s="9">
        <v>0</v>
      </c>
      <c r="E83" s="9">
        <v>0</v>
      </c>
      <c r="F83" s="45">
        <v>280</v>
      </c>
      <c r="G83"/>
      <c r="I83"/>
      <c r="J83"/>
    </row>
    <row r="84" spans="1:10" x14ac:dyDescent="0.3">
      <c r="A84" s="6">
        <f t="shared" si="1"/>
        <v>4</v>
      </c>
      <c r="B84" s="18" t="s">
        <v>626</v>
      </c>
      <c r="C84" s="9">
        <v>0</v>
      </c>
      <c r="D84" s="9">
        <v>280</v>
      </c>
      <c r="E84" s="9">
        <v>0</v>
      </c>
      <c r="F84" s="45">
        <v>280</v>
      </c>
      <c r="G84"/>
      <c r="I84"/>
      <c r="J84"/>
    </row>
    <row r="85" spans="1:10" x14ac:dyDescent="0.3">
      <c r="A85" s="6">
        <f t="shared" si="1"/>
        <v>5</v>
      </c>
      <c r="B85" s="18" t="s">
        <v>2064</v>
      </c>
      <c r="C85" s="9">
        <v>272.56666666666666</v>
      </c>
      <c r="D85" s="9">
        <v>0</v>
      </c>
      <c r="E85" s="9">
        <v>0</v>
      </c>
      <c r="F85" s="45">
        <v>272.56666666666666</v>
      </c>
      <c r="G85"/>
      <c r="I85"/>
      <c r="J85"/>
    </row>
    <row r="86" spans="1:10" x14ac:dyDescent="0.3">
      <c r="A86" s="6">
        <f t="shared" si="1"/>
        <v>6</v>
      </c>
      <c r="B86" s="18" t="s">
        <v>161</v>
      </c>
      <c r="C86" s="9">
        <v>0</v>
      </c>
      <c r="D86" s="9">
        <v>263.33333333333331</v>
      </c>
      <c r="E86" s="9">
        <v>0</v>
      </c>
      <c r="F86" s="45">
        <v>263.33333333333331</v>
      </c>
      <c r="G86"/>
      <c r="I86"/>
      <c r="J86"/>
    </row>
    <row r="87" spans="1:10" x14ac:dyDescent="0.3">
      <c r="A87" s="6">
        <f t="shared" si="1"/>
        <v>7</v>
      </c>
      <c r="B87" s="18" t="s">
        <v>819</v>
      </c>
      <c r="C87" s="9">
        <v>261.51666666666665</v>
      </c>
      <c r="D87" s="9">
        <v>0</v>
      </c>
      <c r="E87" s="9">
        <v>0</v>
      </c>
      <c r="F87" s="45">
        <v>261.51666666666665</v>
      </c>
      <c r="G87"/>
      <c r="I87"/>
      <c r="J87"/>
    </row>
    <row r="88" spans="1:10" x14ac:dyDescent="0.3">
      <c r="A88" s="6">
        <f t="shared" si="1"/>
        <v>8</v>
      </c>
      <c r="B88" s="18" t="s">
        <v>2065</v>
      </c>
      <c r="C88" s="9">
        <v>0</v>
      </c>
      <c r="D88" s="9">
        <v>258.28333333333336</v>
      </c>
      <c r="E88" s="9">
        <v>0</v>
      </c>
      <c r="F88" s="45">
        <v>258.28333333333336</v>
      </c>
      <c r="G88"/>
      <c r="I88"/>
      <c r="J88"/>
    </row>
    <row r="89" spans="1:10" x14ac:dyDescent="0.3">
      <c r="A89" s="6">
        <f t="shared" si="1"/>
        <v>9</v>
      </c>
      <c r="B89" s="18" t="s">
        <v>2066</v>
      </c>
      <c r="C89" s="9">
        <v>256.3</v>
      </c>
      <c r="D89" s="9">
        <v>0</v>
      </c>
      <c r="E89" s="9">
        <v>0</v>
      </c>
      <c r="F89" s="45">
        <v>256.3</v>
      </c>
      <c r="G89"/>
      <c r="I89"/>
      <c r="J89"/>
    </row>
    <row r="90" spans="1:10" x14ac:dyDescent="0.3">
      <c r="A90" s="6">
        <f t="shared" si="1"/>
        <v>10</v>
      </c>
      <c r="B90" s="18" t="s">
        <v>543</v>
      </c>
      <c r="C90" s="9">
        <v>0</v>
      </c>
      <c r="D90" s="9">
        <v>0</v>
      </c>
      <c r="E90" s="9">
        <v>251.55</v>
      </c>
      <c r="F90" s="45">
        <v>251.55</v>
      </c>
      <c r="G90"/>
      <c r="I90"/>
      <c r="J90"/>
    </row>
    <row r="91" spans="1:10" x14ac:dyDescent="0.3">
      <c r="A91" s="6">
        <f t="shared" si="1"/>
        <v>11</v>
      </c>
      <c r="B91" s="18" t="s">
        <v>3002</v>
      </c>
      <c r="C91" s="9">
        <v>0</v>
      </c>
      <c r="D91" s="9">
        <v>0</v>
      </c>
      <c r="E91" s="9">
        <v>245.1</v>
      </c>
      <c r="F91" s="45">
        <v>245.1</v>
      </c>
      <c r="G91"/>
      <c r="I91"/>
      <c r="J91"/>
    </row>
    <row r="92" spans="1:10" x14ac:dyDescent="0.3">
      <c r="A92" s="6">
        <f t="shared" si="1"/>
        <v>12</v>
      </c>
      <c r="B92" s="18" t="s">
        <v>745</v>
      </c>
      <c r="C92" s="9">
        <v>0</v>
      </c>
      <c r="D92" s="9">
        <v>224.36666666666667</v>
      </c>
      <c r="E92" s="9">
        <v>0</v>
      </c>
      <c r="F92" s="45">
        <v>224.36666666666667</v>
      </c>
      <c r="G92"/>
      <c r="I92"/>
      <c r="J92"/>
    </row>
    <row r="93" spans="1:10" x14ac:dyDescent="0.3">
      <c r="A93" s="6">
        <f t="shared" si="1"/>
        <v>13</v>
      </c>
      <c r="B93" s="18" t="s">
        <v>65</v>
      </c>
      <c r="C93" s="9">
        <v>0</v>
      </c>
      <c r="D93" s="9">
        <v>0</v>
      </c>
      <c r="E93" s="9">
        <v>217.58333333333334</v>
      </c>
      <c r="F93" s="45">
        <v>217.58333333333334</v>
      </c>
      <c r="G93"/>
      <c r="I93"/>
      <c r="J93"/>
    </row>
    <row r="94" spans="1:10" x14ac:dyDescent="0.3">
      <c r="A94" s="6">
        <f t="shared" si="1"/>
        <v>14</v>
      </c>
      <c r="B94" s="18" t="s">
        <v>69</v>
      </c>
      <c r="C94" s="9">
        <v>0</v>
      </c>
      <c r="D94" s="9">
        <v>0</v>
      </c>
      <c r="E94" s="9">
        <v>211.26666666666665</v>
      </c>
      <c r="F94" s="45">
        <v>211.26666666666665</v>
      </c>
      <c r="G94"/>
      <c r="I94"/>
      <c r="J94"/>
    </row>
    <row r="95" spans="1:10" x14ac:dyDescent="0.3">
      <c r="A95" s="6">
        <f t="shared" si="1"/>
        <v>15</v>
      </c>
      <c r="B95" s="18" t="s">
        <v>3008</v>
      </c>
      <c r="C95" s="9">
        <v>0</v>
      </c>
      <c r="D95" s="9">
        <v>0</v>
      </c>
      <c r="E95" s="9">
        <v>204.58333333333334</v>
      </c>
      <c r="F95" s="45">
        <v>204.58333333333334</v>
      </c>
      <c r="G95"/>
      <c r="I95"/>
      <c r="J95"/>
    </row>
    <row r="96" spans="1:10" x14ac:dyDescent="0.3">
      <c r="A96" s="6">
        <f t="shared" si="1"/>
        <v>16</v>
      </c>
      <c r="B96" s="18" t="s">
        <v>2048</v>
      </c>
      <c r="C96" s="9">
        <v>0</v>
      </c>
      <c r="D96" s="9">
        <v>0</v>
      </c>
      <c r="E96" s="9">
        <v>198.08333333333334</v>
      </c>
      <c r="F96" s="45">
        <v>198.08333333333334</v>
      </c>
      <c r="G96"/>
      <c r="I96"/>
      <c r="J96"/>
    </row>
    <row r="97" spans="1:10" x14ac:dyDescent="0.3">
      <c r="A97" s="6">
        <f t="shared" si="1"/>
        <v>17</v>
      </c>
      <c r="B97" s="18" t="s">
        <v>240</v>
      </c>
      <c r="C97" s="9">
        <v>0</v>
      </c>
      <c r="D97" s="9">
        <v>0</v>
      </c>
      <c r="E97" s="9">
        <v>188.03333333333333</v>
      </c>
      <c r="F97" s="45">
        <v>188.03333333333333</v>
      </c>
      <c r="G97"/>
      <c r="I97"/>
      <c r="J97"/>
    </row>
    <row r="98" spans="1:10" x14ac:dyDescent="0.3">
      <c r="A98" s="6">
        <f t="shared" si="1"/>
        <v>18</v>
      </c>
      <c r="B98" s="18" t="s">
        <v>2050</v>
      </c>
      <c r="C98" s="9">
        <v>187.33333333333334</v>
      </c>
      <c r="D98" s="9">
        <v>0</v>
      </c>
      <c r="E98" s="9">
        <v>0</v>
      </c>
      <c r="F98" s="45">
        <v>187.33333333333334</v>
      </c>
      <c r="G98"/>
      <c r="I98"/>
      <c r="J98"/>
    </row>
    <row r="99" spans="1:10" x14ac:dyDescent="0.3">
      <c r="A99" s="6">
        <f t="shared" si="1"/>
        <v>19</v>
      </c>
      <c r="B99" s="18" t="s">
        <v>3003</v>
      </c>
      <c r="C99" s="9">
        <v>0</v>
      </c>
      <c r="D99" s="9">
        <v>0</v>
      </c>
      <c r="E99" s="9">
        <v>182.55</v>
      </c>
      <c r="F99" s="45">
        <v>182.55</v>
      </c>
      <c r="G99"/>
      <c r="I99"/>
      <c r="J99"/>
    </row>
    <row r="100" spans="1:10" x14ac:dyDescent="0.3">
      <c r="A100" s="6">
        <f t="shared" si="1"/>
        <v>20</v>
      </c>
      <c r="B100" s="18" t="s">
        <v>2051</v>
      </c>
      <c r="C100" s="9">
        <v>170.05</v>
      </c>
      <c r="D100" s="9">
        <v>0</v>
      </c>
      <c r="E100" s="9">
        <v>0</v>
      </c>
      <c r="F100" s="45">
        <v>170.05</v>
      </c>
      <c r="G100"/>
      <c r="I100"/>
      <c r="J100"/>
    </row>
    <row r="101" spans="1:10" x14ac:dyDescent="0.3">
      <c r="A101" s="6">
        <f t="shared" si="1"/>
        <v>21</v>
      </c>
      <c r="B101" s="18" t="s">
        <v>2068</v>
      </c>
      <c r="C101" s="9">
        <v>164.61666666666667</v>
      </c>
      <c r="D101" s="9">
        <v>0</v>
      </c>
      <c r="E101" s="9">
        <v>0</v>
      </c>
      <c r="F101" s="45">
        <v>164.61666666666667</v>
      </c>
      <c r="G101"/>
      <c r="I101"/>
      <c r="J101"/>
    </row>
    <row r="102" spans="1:10" x14ac:dyDescent="0.3">
      <c r="A102" s="6" t="str">
        <f t="shared" si="1"/>
        <v/>
      </c>
      <c r="B102" s="4"/>
      <c r="C102" s="9"/>
      <c r="D102" s="9"/>
      <c r="E102" s="9"/>
      <c r="F102" s="45"/>
      <c r="G102"/>
      <c r="I102"/>
      <c r="J102"/>
    </row>
    <row r="103" spans="1:10" x14ac:dyDescent="0.3">
      <c r="A103" s="6" t="str">
        <f t="shared" si="1"/>
        <v/>
      </c>
      <c r="B103" s="4" t="s">
        <v>235</v>
      </c>
      <c r="C103" s="9"/>
      <c r="D103" s="9"/>
      <c r="E103" s="9"/>
      <c r="F103" s="45"/>
      <c r="G103"/>
      <c r="I103"/>
      <c r="J103"/>
    </row>
    <row r="104" spans="1:10" x14ac:dyDescent="0.3">
      <c r="A104" s="6">
        <f t="shared" si="1"/>
        <v>1</v>
      </c>
      <c r="B104" s="18" t="s">
        <v>2062</v>
      </c>
      <c r="C104" s="9">
        <v>251.18333333333334</v>
      </c>
      <c r="D104" s="9">
        <v>0</v>
      </c>
      <c r="E104" s="9">
        <v>224.68333333333334</v>
      </c>
      <c r="F104" s="45">
        <v>475.86666666666667</v>
      </c>
      <c r="G104"/>
      <c r="I104"/>
      <c r="J104"/>
    </row>
    <row r="105" spans="1:10" x14ac:dyDescent="0.3">
      <c r="A105" s="6">
        <f t="shared" si="1"/>
        <v>2</v>
      </c>
      <c r="B105" s="18" t="s">
        <v>929</v>
      </c>
      <c r="C105" s="9">
        <v>194.46666666666667</v>
      </c>
      <c r="D105" s="9">
        <v>251.75</v>
      </c>
      <c r="E105" s="9">
        <v>0</v>
      </c>
      <c r="F105" s="45">
        <v>446.2166666666667</v>
      </c>
      <c r="G105"/>
      <c r="I105"/>
      <c r="J105"/>
    </row>
    <row r="106" spans="1:10" x14ac:dyDescent="0.3">
      <c r="A106" s="6">
        <f t="shared" si="1"/>
        <v>3</v>
      </c>
      <c r="B106" s="18" t="s">
        <v>162</v>
      </c>
      <c r="C106" s="9">
        <v>246.13333333333333</v>
      </c>
      <c r="D106" s="9">
        <v>0</v>
      </c>
      <c r="E106" s="9">
        <v>0</v>
      </c>
      <c r="F106" s="45">
        <v>246.13333333333333</v>
      </c>
      <c r="G106"/>
      <c r="I106"/>
      <c r="J106"/>
    </row>
    <row r="107" spans="1:10" x14ac:dyDescent="0.3">
      <c r="A107" s="6">
        <f t="shared" si="1"/>
        <v>4</v>
      </c>
      <c r="B107" s="18" t="s">
        <v>3014</v>
      </c>
      <c r="C107" s="9">
        <v>0</v>
      </c>
      <c r="D107" s="9">
        <v>0</v>
      </c>
      <c r="E107" s="9">
        <v>229.75</v>
      </c>
      <c r="F107" s="45">
        <v>229.75</v>
      </c>
      <c r="G107"/>
      <c r="I107"/>
      <c r="J107"/>
    </row>
    <row r="108" spans="1:10" x14ac:dyDescent="0.3">
      <c r="A108" s="6">
        <f t="shared" si="1"/>
        <v>5</v>
      </c>
      <c r="B108" s="18" t="s">
        <v>2069</v>
      </c>
      <c r="C108" s="9">
        <v>0</v>
      </c>
      <c r="D108" s="9">
        <v>217.05</v>
      </c>
      <c r="E108" s="9">
        <v>0</v>
      </c>
      <c r="F108" s="45">
        <v>217.05</v>
      </c>
      <c r="G108"/>
      <c r="I108"/>
      <c r="J108"/>
    </row>
    <row r="109" spans="1:10" x14ac:dyDescent="0.3">
      <c r="A109" s="6">
        <f t="shared" si="1"/>
        <v>6</v>
      </c>
      <c r="B109" s="18" t="s">
        <v>3015</v>
      </c>
      <c r="C109" s="9">
        <v>0</v>
      </c>
      <c r="D109" s="9">
        <v>0</v>
      </c>
      <c r="E109" s="9">
        <v>165.83333333333334</v>
      </c>
      <c r="F109" s="45">
        <v>165.83333333333334</v>
      </c>
      <c r="G109"/>
      <c r="I109"/>
      <c r="J109"/>
    </row>
    <row r="110" spans="1:10" x14ac:dyDescent="0.3">
      <c r="A110" s="6" t="str">
        <f t="shared" si="1"/>
        <v/>
      </c>
      <c r="B110" s="4"/>
      <c r="C110" s="9"/>
      <c r="D110" s="9"/>
      <c r="E110" s="9"/>
      <c r="F110" s="45"/>
      <c r="G110"/>
      <c r="I110"/>
      <c r="J110"/>
    </row>
    <row r="111" spans="1:10" x14ac:dyDescent="0.3">
      <c r="A111" s="6" t="str">
        <f t="shared" si="1"/>
        <v/>
      </c>
      <c r="B111" s="4" t="s">
        <v>233</v>
      </c>
      <c r="C111" s="9"/>
      <c r="D111" s="9"/>
      <c r="E111" s="9"/>
      <c r="F111" s="45"/>
      <c r="G111"/>
      <c r="I111"/>
      <c r="J111"/>
    </row>
    <row r="112" spans="1:10" x14ac:dyDescent="0.3">
      <c r="A112" s="6">
        <f t="shared" si="1"/>
        <v>1</v>
      </c>
      <c r="B112" s="18" t="s">
        <v>538</v>
      </c>
      <c r="C112" s="9">
        <v>228.9</v>
      </c>
      <c r="D112" s="9">
        <v>198.66666666666666</v>
      </c>
      <c r="E112" s="9">
        <v>203.81666666666666</v>
      </c>
      <c r="F112" s="45">
        <v>631.38333333333333</v>
      </c>
      <c r="G112"/>
      <c r="I112"/>
      <c r="J112"/>
    </row>
    <row r="113" spans="1:10" x14ac:dyDescent="0.3">
      <c r="A113" s="6">
        <f t="shared" si="1"/>
        <v>2</v>
      </c>
      <c r="B113" s="18" t="s">
        <v>978</v>
      </c>
      <c r="C113" s="9">
        <v>0</v>
      </c>
      <c r="D113" s="9">
        <v>240</v>
      </c>
      <c r="E113" s="9">
        <v>232.91666666666666</v>
      </c>
      <c r="F113" s="45">
        <v>472.91666666666663</v>
      </c>
      <c r="G113"/>
      <c r="I113"/>
      <c r="J113"/>
    </row>
    <row r="114" spans="1:10" x14ac:dyDescent="0.3">
      <c r="A114" s="6">
        <f t="shared" si="1"/>
        <v>3</v>
      </c>
      <c r="B114" s="18" t="s">
        <v>623</v>
      </c>
      <c r="C114" s="9">
        <v>0</v>
      </c>
      <c r="D114" s="9">
        <v>205.86666666666667</v>
      </c>
      <c r="E114" s="9">
        <v>218.3</v>
      </c>
      <c r="F114" s="45">
        <v>424.16666666666669</v>
      </c>
      <c r="G114"/>
      <c r="I114"/>
      <c r="J114"/>
    </row>
    <row r="115" spans="1:10" x14ac:dyDescent="0.3">
      <c r="A115" s="6">
        <f t="shared" si="1"/>
        <v>4</v>
      </c>
      <c r="B115" s="18" t="s">
        <v>536</v>
      </c>
      <c r="C115" s="9">
        <v>172.18333333333334</v>
      </c>
      <c r="D115" s="9">
        <v>142.28333333333333</v>
      </c>
      <c r="E115" s="9">
        <v>0</v>
      </c>
      <c r="F115" s="45">
        <v>314.4666666666667</v>
      </c>
      <c r="G115"/>
      <c r="I115"/>
      <c r="J115"/>
    </row>
    <row r="116" spans="1:10" x14ac:dyDescent="0.3">
      <c r="A116" s="6">
        <f t="shared" si="1"/>
        <v>5</v>
      </c>
      <c r="B116" s="18" t="s">
        <v>168</v>
      </c>
      <c r="C116" s="9">
        <v>166.83333333333334</v>
      </c>
      <c r="D116" s="9">
        <v>110.31666666666666</v>
      </c>
      <c r="E116" s="9">
        <v>0</v>
      </c>
      <c r="F116" s="45">
        <v>277.14999999999998</v>
      </c>
      <c r="G116"/>
      <c r="I116"/>
      <c r="J116"/>
    </row>
    <row r="117" spans="1:10" x14ac:dyDescent="0.3">
      <c r="A117" s="6">
        <f t="shared" si="1"/>
        <v>6</v>
      </c>
      <c r="B117" s="18" t="s">
        <v>745</v>
      </c>
      <c r="C117" s="9">
        <v>0</v>
      </c>
      <c r="D117" s="9">
        <v>180</v>
      </c>
      <c r="E117" s="9">
        <v>74.433333333333337</v>
      </c>
      <c r="F117" s="45">
        <v>254.43333333333334</v>
      </c>
      <c r="G117"/>
      <c r="I117"/>
      <c r="J117"/>
    </row>
    <row r="118" spans="1:10" x14ac:dyDescent="0.3">
      <c r="A118" s="6">
        <f t="shared" si="1"/>
        <v>7</v>
      </c>
      <c r="B118" s="18" t="s">
        <v>746</v>
      </c>
      <c r="C118" s="9">
        <v>240</v>
      </c>
      <c r="D118" s="9">
        <v>0</v>
      </c>
      <c r="E118" s="9">
        <v>0</v>
      </c>
      <c r="F118" s="45">
        <v>240</v>
      </c>
      <c r="G118"/>
      <c r="I118"/>
      <c r="J118"/>
    </row>
    <row r="119" spans="1:10" x14ac:dyDescent="0.3">
      <c r="A119" s="6">
        <f t="shared" si="1"/>
        <v>8</v>
      </c>
      <c r="B119" s="18" t="s">
        <v>540</v>
      </c>
      <c r="C119" s="9">
        <v>0</v>
      </c>
      <c r="D119" s="9">
        <v>0</v>
      </c>
      <c r="E119" s="9">
        <v>238</v>
      </c>
      <c r="F119" s="45">
        <v>238</v>
      </c>
      <c r="G119"/>
      <c r="I119"/>
      <c r="J119"/>
    </row>
    <row r="120" spans="1:10" x14ac:dyDescent="0.3">
      <c r="A120" s="6">
        <f t="shared" si="1"/>
        <v>9</v>
      </c>
      <c r="B120" s="18" t="s">
        <v>2070</v>
      </c>
      <c r="C120" s="9">
        <v>0</v>
      </c>
      <c r="D120" s="9">
        <v>234.78333333333333</v>
      </c>
      <c r="E120" s="9">
        <v>0</v>
      </c>
      <c r="F120" s="45">
        <v>234.78333333333333</v>
      </c>
      <c r="G120"/>
      <c r="I120"/>
      <c r="J120"/>
    </row>
    <row r="121" spans="1:10" x14ac:dyDescent="0.3">
      <c r="A121" s="6">
        <f t="shared" si="1"/>
        <v>10</v>
      </c>
      <c r="B121" s="18" t="s">
        <v>542</v>
      </c>
      <c r="C121" s="9">
        <v>234.23333333333332</v>
      </c>
      <c r="D121" s="9">
        <v>0</v>
      </c>
      <c r="E121" s="9">
        <v>0</v>
      </c>
      <c r="F121" s="45">
        <v>234.23333333333332</v>
      </c>
      <c r="G121"/>
      <c r="I121"/>
      <c r="J121"/>
    </row>
    <row r="122" spans="1:10" x14ac:dyDescent="0.3">
      <c r="A122" s="6">
        <f t="shared" si="1"/>
        <v>11</v>
      </c>
      <c r="B122" s="18" t="s">
        <v>3013</v>
      </c>
      <c r="C122" s="9">
        <v>0</v>
      </c>
      <c r="D122" s="9">
        <v>0</v>
      </c>
      <c r="E122" s="9">
        <v>227.86666666666667</v>
      </c>
      <c r="F122" s="45">
        <v>227.86666666666667</v>
      </c>
      <c r="G122"/>
      <c r="I122"/>
      <c r="J122"/>
    </row>
    <row r="123" spans="1:10" x14ac:dyDescent="0.3">
      <c r="A123" s="6">
        <f t="shared" si="1"/>
        <v>12</v>
      </c>
      <c r="B123" s="18" t="s">
        <v>2071</v>
      </c>
      <c r="C123" s="9">
        <v>0</v>
      </c>
      <c r="D123" s="9">
        <v>226.5</v>
      </c>
      <c r="E123" s="9">
        <v>0</v>
      </c>
      <c r="F123" s="45">
        <v>226.5</v>
      </c>
      <c r="G123"/>
      <c r="I123"/>
      <c r="J123"/>
    </row>
    <row r="124" spans="1:10" x14ac:dyDescent="0.3">
      <c r="A124" s="6">
        <f t="shared" si="1"/>
        <v>13</v>
      </c>
      <c r="B124" s="18" t="s">
        <v>2072</v>
      </c>
      <c r="C124" s="9">
        <v>223.55</v>
      </c>
      <c r="D124" s="9">
        <v>0</v>
      </c>
      <c r="E124" s="9">
        <v>0</v>
      </c>
      <c r="F124" s="45">
        <v>223.55</v>
      </c>
      <c r="G124"/>
      <c r="I124"/>
      <c r="J124"/>
    </row>
    <row r="125" spans="1:10" x14ac:dyDescent="0.3">
      <c r="A125" s="6">
        <f t="shared" si="1"/>
        <v>14</v>
      </c>
      <c r="B125" s="18" t="s">
        <v>410</v>
      </c>
      <c r="C125" s="9">
        <v>218.25</v>
      </c>
      <c r="D125" s="9">
        <v>0</v>
      </c>
      <c r="E125" s="9">
        <v>0</v>
      </c>
      <c r="F125" s="45">
        <v>218.25</v>
      </c>
      <c r="G125"/>
      <c r="I125"/>
      <c r="J125"/>
    </row>
    <row r="126" spans="1:10" x14ac:dyDescent="0.3">
      <c r="A126" s="6">
        <f t="shared" si="1"/>
        <v>15</v>
      </c>
      <c r="B126" s="18" t="s">
        <v>626</v>
      </c>
      <c r="C126" s="9">
        <v>0</v>
      </c>
      <c r="D126" s="9">
        <v>0</v>
      </c>
      <c r="E126" s="9">
        <v>211.88333333333333</v>
      </c>
      <c r="F126" s="45">
        <v>211.88333333333333</v>
      </c>
      <c r="G126"/>
      <c r="I126"/>
      <c r="J126"/>
    </row>
    <row r="127" spans="1:10" x14ac:dyDescent="0.3">
      <c r="A127" s="6">
        <f t="shared" si="1"/>
        <v>16</v>
      </c>
      <c r="B127" s="18" t="s">
        <v>2073</v>
      </c>
      <c r="C127" s="9">
        <v>206.46666666666667</v>
      </c>
      <c r="D127" s="9">
        <v>0</v>
      </c>
      <c r="E127" s="9">
        <v>0</v>
      </c>
      <c r="F127" s="45">
        <v>206.46666666666667</v>
      </c>
      <c r="G127"/>
      <c r="I127"/>
      <c r="J127"/>
    </row>
    <row r="128" spans="1:10" x14ac:dyDescent="0.3">
      <c r="A128" s="6">
        <f t="shared" si="1"/>
        <v>17</v>
      </c>
      <c r="B128" s="18" t="s">
        <v>539</v>
      </c>
      <c r="C128" s="9">
        <v>187.66666666666666</v>
      </c>
      <c r="D128" s="9">
        <v>0</v>
      </c>
      <c r="E128" s="9">
        <v>0</v>
      </c>
      <c r="F128" s="45">
        <v>187.66666666666666</v>
      </c>
      <c r="G128"/>
      <c r="I128"/>
      <c r="J128"/>
    </row>
    <row r="129" spans="1:10" x14ac:dyDescent="0.3">
      <c r="A129" s="6">
        <f t="shared" si="1"/>
        <v>18</v>
      </c>
      <c r="B129" s="18" t="s">
        <v>230</v>
      </c>
      <c r="C129" s="9">
        <v>0</v>
      </c>
      <c r="D129" s="9">
        <v>0</v>
      </c>
      <c r="E129" s="9">
        <v>156.96666666666667</v>
      </c>
      <c r="F129" s="45">
        <v>156.96666666666667</v>
      </c>
      <c r="G129"/>
      <c r="I129"/>
      <c r="J129"/>
    </row>
    <row r="130" spans="1:10" x14ac:dyDescent="0.3">
      <c r="A130" s="6">
        <f t="shared" si="1"/>
        <v>19</v>
      </c>
      <c r="B130" s="18" t="s">
        <v>308</v>
      </c>
      <c r="C130" s="9">
        <v>0</v>
      </c>
      <c r="D130" s="9">
        <v>0</v>
      </c>
      <c r="E130" s="9">
        <v>147.71666666666667</v>
      </c>
      <c r="F130" s="45">
        <v>147.71666666666667</v>
      </c>
      <c r="G130"/>
      <c r="I130"/>
      <c r="J130"/>
    </row>
    <row r="131" spans="1:10" x14ac:dyDescent="0.3">
      <c r="A131" s="6">
        <f t="shared" si="1"/>
        <v>20</v>
      </c>
      <c r="B131" s="18" t="s">
        <v>2074</v>
      </c>
      <c r="C131" s="9">
        <v>0</v>
      </c>
      <c r="D131" s="9">
        <v>147.30000000000001</v>
      </c>
      <c r="E131" s="9">
        <v>0</v>
      </c>
      <c r="F131" s="45">
        <v>147.30000000000001</v>
      </c>
      <c r="G131"/>
      <c r="I131"/>
      <c r="J131"/>
    </row>
    <row r="132" spans="1:10" x14ac:dyDescent="0.3">
      <c r="A132" s="6">
        <f t="shared" si="1"/>
        <v>21</v>
      </c>
      <c r="B132" s="18" t="s">
        <v>3011</v>
      </c>
      <c r="C132" s="9">
        <v>0</v>
      </c>
      <c r="D132" s="9">
        <v>0</v>
      </c>
      <c r="E132" s="9">
        <v>140.5</v>
      </c>
      <c r="F132" s="45">
        <v>140.5</v>
      </c>
      <c r="G132"/>
      <c r="I132"/>
      <c r="J132"/>
    </row>
    <row r="133" spans="1:10" x14ac:dyDescent="0.3">
      <c r="A133" s="6">
        <f t="shared" si="1"/>
        <v>22</v>
      </c>
      <c r="B133" s="18" t="s">
        <v>2075</v>
      </c>
      <c r="C133" s="9">
        <v>0</v>
      </c>
      <c r="D133" s="9">
        <v>115.41666666666666</v>
      </c>
      <c r="E133" s="9">
        <v>0</v>
      </c>
      <c r="F133" s="45">
        <v>115.41666666666666</v>
      </c>
      <c r="G133"/>
      <c r="I133"/>
      <c r="J133"/>
    </row>
    <row r="134" spans="1:10" x14ac:dyDescent="0.3">
      <c r="A134" s="6">
        <f t="shared" si="1"/>
        <v>23</v>
      </c>
      <c r="B134" s="18" t="s">
        <v>2076</v>
      </c>
      <c r="C134" s="9">
        <v>0</v>
      </c>
      <c r="D134" s="9">
        <v>105.26666666666667</v>
      </c>
      <c r="E134" s="9">
        <v>0</v>
      </c>
      <c r="F134" s="45">
        <v>105.26666666666667</v>
      </c>
      <c r="G134"/>
      <c r="I134"/>
      <c r="J134"/>
    </row>
    <row r="135" spans="1:10" x14ac:dyDescent="0.3">
      <c r="A135" s="6">
        <f t="shared" ref="A135:A180" si="2">IF(SUM(C135:N135)=0,"",IF(SUM(C134:N134)=0,IF(SUM(C135:N135)&gt;0,1,A134+1),A134+1))</f>
        <v>24</v>
      </c>
      <c r="B135" s="18" t="s">
        <v>3012</v>
      </c>
      <c r="C135" s="9">
        <v>0</v>
      </c>
      <c r="D135" s="9">
        <v>0</v>
      </c>
      <c r="E135" s="9">
        <v>104.7</v>
      </c>
      <c r="F135" s="45">
        <v>104.7</v>
      </c>
      <c r="G135"/>
      <c r="I135"/>
      <c r="J135"/>
    </row>
    <row r="136" spans="1:10" x14ac:dyDescent="0.3">
      <c r="A136" s="6">
        <f t="shared" si="2"/>
        <v>25</v>
      </c>
      <c r="B136" s="18" t="s">
        <v>3006</v>
      </c>
      <c r="C136" s="9">
        <v>0</v>
      </c>
      <c r="D136" s="9">
        <v>0</v>
      </c>
      <c r="E136" s="9">
        <v>98.783333333333331</v>
      </c>
      <c r="F136" s="45">
        <v>98.783333333333331</v>
      </c>
      <c r="G136"/>
      <c r="I136"/>
      <c r="J136"/>
    </row>
    <row r="137" spans="1:10" x14ac:dyDescent="0.3">
      <c r="A137" s="6">
        <f t="shared" si="2"/>
        <v>26</v>
      </c>
      <c r="B137" s="18" t="s">
        <v>3009</v>
      </c>
      <c r="C137" s="9">
        <v>0</v>
      </c>
      <c r="D137" s="9">
        <v>0</v>
      </c>
      <c r="E137" s="9">
        <v>92.983333333333334</v>
      </c>
      <c r="F137" s="45">
        <v>92.983333333333334</v>
      </c>
      <c r="G137"/>
      <c r="I137"/>
      <c r="J137"/>
    </row>
    <row r="138" spans="1:10" x14ac:dyDescent="0.3">
      <c r="A138" s="6">
        <f t="shared" si="2"/>
        <v>27</v>
      </c>
      <c r="B138" s="18" t="s">
        <v>66</v>
      </c>
      <c r="C138" s="9">
        <v>0</v>
      </c>
      <c r="D138" s="9">
        <v>50.083333333333329</v>
      </c>
      <c r="E138" s="9">
        <v>37.999999819999999</v>
      </c>
      <c r="F138" s="45">
        <v>88.083333153333328</v>
      </c>
      <c r="G138"/>
      <c r="I138"/>
      <c r="J138"/>
    </row>
    <row r="139" spans="1:10" x14ac:dyDescent="0.3">
      <c r="A139" s="6">
        <f t="shared" si="2"/>
        <v>28</v>
      </c>
      <c r="B139" s="18" t="s">
        <v>3004</v>
      </c>
      <c r="C139" s="9">
        <v>0</v>
      </c>
      <c r="D139" s="9">
        <v>0</v>
      </c>
      <c r="E139" s="9">
        <v>82.966666666666669</v>
      </c>
      <c r="F139" s="45">
        <v>82.966666666666669</v>
      </c>
      <c r="G139"/>
      <c r="I139"/>
      <c r="J139"/>
    </row>
    <row r="140" spans="1:10" x14ac:dyDescent="0.3">
      <c r="A140" s="6">
        <f t="shared" si="2"/>
        <v>29</v>
      </c>
      <c r="B140" s="18" t="s">
        <v>457</v>
      </c>
      <c r="C140" s="9">
        <v>0</v>
      </c>
      <c r="D140" s="9">
        <v>69.516666666666666</v>
      </c>
      <c r="E140" s="9">
        <v>0</v>
      </c>
      <c r="F140" s="45">
        <v>69.516666666666666</v>
      </c>
      <c r="G140"/>
      <c r="I140"/>
      <c r="J140"/>
    </row>
    <row r="141" spans="1:10" x14ac:dyDescent="0.3">
      <c r="A141" s="6">
        <f t="shared" si="2"/>
        <v>30</v>
      </c>
      <c r="B141" s="18" t="s">
        <v>71</v>
      </c>
      <c r="C141" s="9">
        <v>0</v>
      </c>
      <c r="D141" s="9">
        <v>0</v>
      </c>
      <c r="E141" s="9">
        <v>69.233333333333334</v>
      </c>
      <c r="F141" s="45">
        <v>69.233333333333334</v>
      </c>
      <c r="G141"/>
      <c r="I141"/>
      <c r="J141"/>
    </row>
    <row r="142" spans="1:10" x14ac:dyDescent="0.3">
      <c r="A142" s="6">
        <f t="shared" si="2"/>
        <v>31</v>
      </c>
      <c r="B142" s="18" t="s">
        <v>3010</v>
      </c>
      <c r="C142" s="9">
        <v>0</v>
      </c>
      <c r="D142" s="9">
        <v>0</v>
      </c>
      <c r="E142" s="9">
        <v>47.383333333333326</v>
      </c>
      <c r="F142" s="45">
        <v>47.383333333333326</v>
      </c>
      <c r="G142"/>
      <c r="I142"/>
      <c r="J142"/>
    </row>
    <row r="143" spans="1:10" x14ac:dyDescent="0.3">
      <c r="A143" s="6">
        <f t="shared" si="2"/>
        <v>32</v>
      </c>
      <c r="B143" s="18" t="s">
        <v>2077</v>
      </c>
      <c r="C143" s="9">
        <v>0</v>
      </c>
      <c r="D143" s="9">
        <v>42.016666666666666</v>
      </c>
      <c r="E143" s="9">
        <v>0</v>
      </c>
      <c r="F143" s="45">
        <v>42.016666666666666</v>
      </c>
      <c r="G143"/>
      <c r="I143"/>
      <c r="J143"/>
    </row>
    <row r="144" spans="1:10" x14ac:dyDescent="0.3">
      <c r="A144" s="6">
        <f t="shared" si="2"/>
        <v>33</v>
      </c>
      <c r="B144" s="18" t="s">
        <v>3000</v>
      </c>
      <c r="C144" s="9">
        <v>0</v>
      </c>
      <c r="D144" s="9">
        <v>0</v>
      </c>
      <c r="E144" s="9">
        <v>37.99999983</v>
      </c>
      <c r="F144" s="45">
        <v>37.99999983</v>
      </c>
      <c r="G144"/>
      <c r="I144"/>
      <c r="J144"/>
    </row>
    <row r="145" spans="1:10" x14ac:dyDescent="0.3">
      <c r="A145" s="6" t="str">
        <f t="shared" si="2"/>
        <v/>
      </c>
      <c r="B145" s="4"/>
      <c r="C145" s="9"/>
      <c r="D145" s="9"/>
      <c r="E145" s="9"/>
      <c r="F145" s="45"/>
      <c r="G145"/>
      <c r="I145"/>
      <c r="J145"/>
    </row>
    <row r="146" spans="1:10" x14ac:dyDescent="0.3">
      <c r="A146" s="6" t="str">
        <f t="shared" si="2"/>
        <v/>
      </c>
      <c r="B146" s="4" t="s">
        <v>236</v>
      </c>
      <c r="C146" s="9"/>
      <c r="D146" s="9"/>
      <c r="E146" s="9"/>
      <c r="F146" s="45"/>
      <c r="G146"/>
      <c r="I146"/>
      <c r="J146"/>
    </row>
    <row r="147" spans="1:10" x14ac:dyDescent="0.3">
      <c r="A147" s="6">
        <f t="shared" si="2"/>
        <v>1</v>
      </c>
      <c r="B147" s="18" t="s">
        <v>931</v>
      </c>
      <c r="C147" s="9">
        <v>211.63333333333333</v>
      </c>
      <c r="D147" s="9">
        <v>161.91666666666666</v>
      </c>
      <c r="E147" s="9">
        <v>0</v>
      </c>
      <c r="F147" s="45">
        <v>373.54999999999995</v>
      </c>
      <c r="G147"/>
      <c r="I147"/>
      <c r="J147"/>
    </row>
    <row r="148" spans="1:10" x14ac:dyDescent="0.3">
      <c r="A148" s="6">
        <f t="shared" si="2"/>
        <v>2</v>
      </c>
      <c r="B148" s="18" t="s">
        <v>2199</v>
      </c>
      <c r="C148" s="9">
        <v>198.48333333333332</v>
      </c>
      <c r="D148" s="9">
        <v>155.83333333333334</v>
      </c>
      <c r="E148" s="9">
        <v>0</v>
      </c>
      <c r="F148" s="45">
        <v>354.31666666666666</v>
      </c>
      <c r="G148"/>
      <c r="I148"/>
      <c r="J148"/>
    </row>
    <row r="149" spans="1:10" x14ac:dyDescent="0.3">
      <c r="A149" s="6">
        <f t="shared" si="2"/>
        <v>3</v>
      </c>
      <c r="B149" s="18" t="s">
        <v>930</v>
      </c>
      <c r="C149" s="9">
        <v>192.81666666666666</v>
      </c>
      <c r="D149" s="9">
        <v>125.55</v>
      </c>
      <c r="E149" s="9">
        <v>0</v>
      </c>
      <c r="F149" s="45">
        <v>318.36666666666667</v>
      </c>
      <c r="G149"/>
      <c r="I149"/>
      <c r="J149"/>
    </row>
    <row r="150" spans="1:10" x14ac:dyDescent="0.3">
      <c r="A150" s="6">
        <f t="shared" si="2"/>
        <v>4</v>
      </c>
      <c r="B150" s="18" t="s">
        <v>2079</v>
      </c>
      <c r="C150" s="9">
        <v>0</v>
      </c>
      <c r="D150" s="9">
        <v>130.86666666666667</v>
      </c>
      <c r="E150" s="9">
        <v>176.81666666666666</v>
      </c>
      <c r="F150" s="45">
        <v>307.68333333333334</v>
      </c>
      <c r="G150"/>
      <c r="I150"/>
      <c r="J150"/>
    </row>
    <row r="151" spans="1:10" x14ac:dyDescent="0.3">
      <c r="A151" s="6">
        <f t="shared" si="2"/>
        <v>5</v>
      </c>
      <c r="B151" s="18" t="s">
        <v>927</v>
      </c>
      <c r="C151" s="9">
        <v>0</v>
      </c>
      <c r="D151" s="9">
        <v>135.88333333333333</v>
      </c>
      <c r="E151" s="9">
        <v>171.71666666666667</v>
      </c>
      <c r="F151" s="45">
        <v>307.60000000000002</v>
      </c>
      <c r="G151"/>
      <c r="I151"/>
      <c r="J151"/>
    </row>
    <row r="152" spans="1:10" x14ac:dyDescent="0.3">
      <c r="A152" s="6">
        <f t="shared" si="2"/>
        <v>6</v>
      </c>
      <c r="B152" s="18" t="s">
        <v>980</v>
      </c>
      <c r="C152" s="9">
        <v>0</v>
      </c>
      <c r="D152" s="9">
        <v>188.28333333333333</v>
      </c>
      <c r="E152" s="9">
        <v>0</v>
      </c>
      <c r="F152" s="45">
        <v>188.28333333333333</v>
      </c>
      <c r="G152"/>
      <c r="I152"/>
      <c r="J152"/>
    </row>
    <row r="153" spans="1:10" x14ac:dyDescent="0.3">
      <c r="A153" s="6">
        <f t="shared" si="2"/>
        <v>7</v>
      </c>
      <c r="B153" s="18" t="s">
        <v>3007</v>
      </c>
      <c r="C153" s="9">
        <v>0</v>
      </c>
      <c r="D153" s="9">
        <v>0</v>
      </c>
      <c r="E153" s="9">
        <v>183.13333333333333</v>
      </c>
      <c r="F153" s="45">
        <v>183.13333333333333</v>
      </c>
      <c r="G153"/>
      <c r="I153"/>
      <c r="J153"/>
    </row>
    <row r="154" spans="1:10" x14ac:dyDescent="0.3">
      <c r="A154" s="6">
        <f t="shared" si="2"/>
        <v>8</v>
      </c>
      <c r="B154" s="18" t="s">
        <v>2078</v>
      </c>
      <c r="C154" s="9">
        <v>0</v>
      </c>
      <c r="D154" s="9">
        <v>174.23333333333335</v>
      </c>
      <c r="E154" s="9">
        <v>0</v>
      </c>
      <c r="F154" s="45">
        <v>174.23333333333335</v>
      </c>
      <c r="G154"/>
      <c r="I154"/>
      <c r="J154"/>
    </row>
    <row r="155" spans="1:10" x14ac:dyDescent="0.3">
      <c r="A155" s="6">
        <f t="shared" si="2"/>
        <v>9</v>
      </c>
      <c r="B155" s="18" t="s">
        <v>2080</v>
      </c>
      <c r="C155" s="9">
        <v>0</v>
      </c>
      <c r="D155" s="9">
        <v>120.48333333333333</v>
      </c>
      <c r="E155" s="9">
        <v>0</v>
      </c>
      <c r="F155" s="45">
        <v>120.48333333333333</v>
      </c>
      <c r="G155"/>
      <c r="I155"/>
      <c r="J155"/>
    </row>
    <row r="156" spans="1:10" x14ac:dyDescent="0.3">
      <c r="A156" s="6" t="str">
        <f t="shared" si="2"/>
        <v/>
      </c>
      <c r="B156" s="4"/>
      <c r="C156" s="9"/>
      <c r="D156" s="9"/>
      <c r="E156" s="9"/>
      <c r="F156" s="45"/>
      <c r="G156"/>
      <c r="I156"/>
      <c r="J156"/>
    </row>
    <row r="157" spans="1:10" x14ac:dyDescent="0.3">
      <c r="A157" s="6" t="str">
        <f t="shared" si="2"/>
        <v/>
      </c>
      <c r="C157"/>
      <c r="D157"/>
      <c r="E157"/>
      <c r="F157"/>
      <c r="G157"/>
      <c r="I157"/>
      <c r="J157"/>
    </row>
    <row r="158" spans="1:10" x14ac:dyDescent="0.3">
      <c r="A158" s="6" t="str">
        <f t="shared" si="2"/>
        <v/>
      </c>
      <c r="C158"/>
      <c r="D158"/>
      <c r="E158"/>
      <c r="F158"/>
      <c r="G158"/>
      <c r="I158"/>
      <c r="J158"/>
    </row>
    <row r="159" spans="1:10" x14ac:dyDescent="0.3">
      <c r="A159" s="6" t="str">
        <f t="shared" si="2"/>
        <v/>
      </c>
      <c r="C159"/>
      <c r="D159"/>
      <c r="E159"/>
      <c r="F159"/>
      <c r="G159"/>
      <c r="I159"/>
      <c r="J159"/>
    </row>
    <row r="160" spans="1:10" x14ac:dyDescent="0.3">
      <c r="A160" s="6" t="str">
        <f t="shared" si="2"/>
        <v/>
      </c>
      <c r="C160"/>
      <c r="D160"/>
      <c r="E160"/>
      <c r="F160"/>
      <c r="G160"/>
      <c r="I160"/>
      <c r="J160"/>
    </row>
    <row r="161" spans="1:10" x14ac:dyDescent="0.3">
      <c r="A161" s="6" t="str">
        <f t="shared" si="2"/>
        <v/>
      </c>
      <c r="C161"/>
      <c r="D161"/>
      <c r="E161"/>
      <c r="F161"/>
      <c r="G161"/>
      <c r="I161"/>
      <c r="J161"/>
    </row>
    <row r="162" spans="1:10" x14ac:dyDescent="0.3">
      <c r="A162" s="6" t="str">
        <f t="shared" si="2"/>
        <v/>
      </c>
      <c r="C162"/>
      <c r="D162"/>
      <c r="E162"/>
      <c r="F162"/>
      <c r="G162"/>
      <c r="I162"/>
      <c r="J162"/>
    </row>
    <row r="163" spans="1:10" x14ac:dyDescent="0.3">
      <c r="A163" s="6" t="str">
        <f t="shared" si="2"/>
        <v/>
      </c>
      <c r="C163"/>
      <c r="D163"/>
      <c r="E163"/>
      <c r="F163"/>
      <c r="G163"/>
      <c r="I163"/>
      <c r="J163"/>
    </row>
    <row r="164" spans="1:10" x14ac:dyDescent="0.3">
      <c r="A164" s="6" t="str">
        <f t="shared" si="2"/>
        <v/>
      </c>
      <c r="C164"/>
      <c r="D164"/>
      <c r="E164"/>
      <c r="F164"/>
      <c r="G164"/>
      <c r="I164"/>
      <c r="J164"/>
    </row>
    <row r="165" spans="1:10" x14ac:dyDescent="0.3">
      <c r="A165" s="6" t="str">
        <f t="shared" si="2"/>
        <v/>
      </c>
      <c r="C165"/>
      <c r="D165"/>
      <c r="E165"/>
      <c r="F165"/>
      <c r="G165"/>
      <c r="I165"/>
      <c r="J165"/>
    </row>
    <row r="166" spans="1:10" x14ac:dyDescent="0.3">
      <c r="A166" s="6" t="str">
        <f t="shared" si="2"/>
        <v/>
      </c>
      <c r="C166"/>
      <c r="D166"/>
      <c r="E166"/>
      <c r="F166"/>
      <c r="G166"/>
      <c r="I166"/>
      <c r="J166"/>
    </row>
    <row r="167" spans="1:10" x14ac:dyDescent="0.3">
      <c r="A167" s="6" t="str">
        <f t="shared" si="2"/>
        <v/>
      </c>
      <c r="C167"/>
      <c r="D167"/>
      <c r="E167"/>
      <c r="F167"/>
      <c r="G167"/>
      <c r="I167"/>
      <c r="J167"/>
    </row>
    <row r="168" spans="1:10" x14ac:dyDescent="0.3">
      <c r="A168" s="6" t="str">
        <f t="shared" si="2"/>
        <v/>
      </c>
      <c r="C168"/>
      <c r="D168"/>
      <c r="E168"/>
      <c r="F168"/>
      <c r="G168"/>
      <c r="I168"/>
      <c r="J168"/>
    </row>
    <row r="169" spans="1:10" x14ac:dyDescent="0.3">
      <c r="A169" s="6" t="str">
        <f t="shared" si="2"/>
        <v/>
      </c>
      <c r="C169"/>
      <c r="D169"/>
      <c r="E169"/>
      <c r="F169"/>
      <c r="G169"/>
      <c r="I169"/>
      <c r="J169"/>
    </row>
    <row r="170" spans="1:10" x14ac:dyDescent="0.3">
      <c r="A170" s="6" t="str">
        <f t="shared" si="2"/>
        <v/>
      </c>
      <c r="C170"/>
      <c r="D170"/>
      <c r="E170"/>
      <c r="F170"/>
      <c r="G170"/>
      <c r="I170"/>
      <c r="J170"/>
    </row>
    <row r="171" spans="1:10" x14ac:dyDescent="0.3">
      <c r="A171" s="6" t="str">
        <f t="shared" si="2"/>
        <v/>
      </c>
      <c r="C171"/>
      <c r="D171"/>
      <c r="E171"/>
      <c r="F171"/>
      <c r="G171"/>
      <c r="I171"/>
      <c r="J171"/>
    </row>
    <row r="172" spans="1:10" x14ac:dyDescent="0.3">
      <c r="A172" s="6" t="str">
        <f t="shared" si="2"/>
        <v/>
      </c>
      <c r="C172"/>
      <c r="D172"/>
      <c r="E172"/>
      <c r="F172"/>
      <c r="G172"/>
      <c r="I172"/>
      <c r="J172"/>
    </row>
    <row r="173" spans="1:10" x14ac:dyDescent="0.3">
      <c r="A173" s="6" t="str">
        <f t="shared" si="2"/>
        <v/>
      </c>
      <c r="C173"/>
      <c r="D173"/>
      <c r="E173"/>
      <c r="F173"/>
      <c r="G173"/>
      <c r="I173"/>
      <c r="J173"/>
    </row>
    <row r="174" spans="1:10" x14ac:dyDescent="0.3">
      <c r="A174" s="6" t="str">
        <f t="shared" si="2"/>
        <v/>
      </c>
      <c r="C174"/>
      <c r="D174"/>
      <c r="E174"/>
      <c r="F174"/>
      <c r="G174"/>
      <c r="I174"/>
      <c r="J174"/>
    </row>
    <row r="175" spans="1:10" x14ac:dyDescent="0.3">
      <c r="A175" s="6" t="str">
        <f t="shared" si="2"/>
        <v/>
      </c>
      <c r="C175"/>
      <c r="D175"/>
      <c r="E175"/>
      <c r="F175"/>
      <c r="G175"/>
      <c r="I175"/>
      <c r="J175"/>
    </row>
    <row r="176" spans="1:10" x14ac:dyDescent="0.3">
      <c r="A176" s="6" t="str">
        <f t="shared" si="2"/>
        <v/>
      </c>
      <c r="C176"/>
      <c r="D176"/>
      <c r="E176"/>
      <c r="F176"/>
      <c r="G176"/>
      <c r="I176"/>
      <c r="J176"/>
    </row>
    <row r="177" spans="1:10" x14ac:dyDescent="0.3">
      <c r="A177" s="6" t="str">
        <f t="shared" si="2"/>
        <v/>
      </c>
      <c r="C177"/>
      <c r="D177"/>
      <c r="E177"/>
      <c r="F177"/>
      <c r="G177"/>
      <c r="I177"/>
      <c r="J177"/>
    </row>
    <row r="178" spans="1:10" x14ac:dyDescent="0.3">
      <c r="A178" s="6" t="str">
        <f t="shared" si="2"/>
        <v/>
      </c>
      <c r="C178"/>
      <c r="D178"/>
      <c r="E178"/>
      <c r="F178"/>
      <c r="G178"/>
      <c r="I178"/>
      <c r="J178"/>
    </row>
    <row r="179" spans="1:10" x14ac:dyDescent="0.3">
      <c r="A179" s="6" t="str">
        <f t="shared" si="2"/>
        <v/>
      </c>
      <c r="C179"/>
      <c r="D179"/>
      <c r="E179"/>
      <c r="F179"/>
      <c r="G179"/>
      <c r="I179"/>
      <c r="J179"/>
    </row>
    <row r="180" spans="1:10" x14ac:dyDescent="0.3">
      <c r="A180" s="6" t="str">
        <f t="shared" si="2"/>
        <v/>
      </c>
      <c r="C180"/>
      <c r="D180"/>
      <c r="E180"/>
      <c r="F180"/>
      <c r="G180"/>
      <c r="I180"/>
      <c r="J180"/>
    </row>
    <row r="181" spans="1:10" x14ac:dyDescent="0.3">
      <c r="A181" s="6" t="str">
        <f t="shared" ref="A181:A209" si="3">IF(SUM(C181:N181)=0,"",IF(SUM(C180:N180)=0,IF(SUM(C181:N181)&gt;0,1,A180+1),A180+1))</f>
        <v/>
      </c>
      <c r="C181"/>
      <c r="D181"/>
      <c r="E181"/>
      <c r="F181"/>
      <c r="G181"/>
      <c r="I181"/>
      <c r="J181"/>
    </row>
    <row r="182" spans="1:10" x14ac:dyDescent="0.3">
      <c r="A182" s="6" t="str">
        <f t="shared" si="3"/>
        <v/>
      </c>
      <c r="C182"/>
      <c r="D182"/>
      <c r="E182"/>
      <c r="F182"/>
      <c r="G182"/>
      <c r="I182"/>
      <c r="J182"/>
    </row>
    <row r="183" spans="1:10" x14ac:dyDescent="0.3">
      <c r="A183" s="6" t="str">
        <f t="shared" si="3"/>
        <v/>
      </c>
      <c r="C183"/>
      <c r="D183"/>
      <c r="E183"/>
      <c r="F183"/>
      <c r="G183"/>
      <c r="I183"/>
      <c r="J183"/>
    </row>
    <row r="184" spans="1:10" x14ac:dyDescent="0.3">
      <c r="A184" s="6" t="str">
        <f t="shared" si="3"/>
        <v/>
      </c>
      <c r="C184"/>
      <c r="D184"/>
      <c r="E184"/>
      <c r="F184"/>
      <c r="G184"/>
      <c r="I184"/>
      <c r="J184"/>
    </row>
    <row r="185" spans="1:10" x14ac:dyDescent="0.3">
      <c r="A185" s="6" t="str">
        <f t="shared" si="3"/>
        <v/>
      </c>
      <c r="C185"/>
      <c r="D185"/>
      <c r="E185"/>
      <c r="F185"/>
      <c r="G185"/>
      <c r="I185"/>
      <c r="J185"/>
    </row>
    <row r="186" spans="1:10" x14ac:dyDescent="0.3">
      <c r="A186" s="6" t="str">
        <f t="shared" si="3"/>
        <v/>
      </c>
      <c r="C186"/>
      <c r="D186"/>
      <c r="E186"/>
      <c r="F186"/>
      <c r="G186"/>
      <c r="I186"/>
      <c r="J186"/>
    </row>
    <row r="187" spans="1:10" x14ac:dyDescent="0.3">
      <c r="A187" s="6" t="str">
        <f t="shared" si="3"/>
        <v/>
      </c>
      <c r="C187"/>
      <c r="D187"/>
      <c r="E187"/>
      <c r="F187"/>
      <c r="G187"/>
      <c r="I187"/>
      <c r="J187"/>
    </row>
    <row r="188" spans="1:10" x14ac:dyDescent="0.3">
      <c r="A188" s="6" t="str">
        <f t="shared" si="3"/>
        <v/>
      </c>
      <c r="C188"/>
      <c r="D188"/>
      <c r="E188"/>
      <c r="F188"/>
      <c r="G188"/>
      <c r="I188"/>
      <c r="J188"/>
    </row>
    <row r="189" spans="1:10" x14ac:dyDescent="0.3">
      <c r="A189" s="6" t="str">
        <f t="shared" si="3"/>
        <v/>
      </c>
      <c r="C189"/>
      <c r="D189"/>
      <c r="E189"/>
      <c r="F189"/>
      <c r="G189"/>
      <c r="I189"/>
      <c r="J189"/>
    </row>
    <row r="190" spans="1:10" x14ac:dyDescent="0.3">
      <c r="A190" s="6" t="str">
        <f t="shared" si="3"/>
        <v/>
      </c>
      <c r="C190"/>
      <c r="D190"/>
      <c r="E190"/>
      <c r="F190"/>
      <c r="G190"/>
      <c r="I190"/>
      <c r="J190"/>
    </row>
    <row r="191" spans="1:10" x14ac:dyDescent="0.3">
      <c r="A191" s="6" t="str">
        <f t="shared" si="3"/>
        <v/>
      </c>
      <c r="C191"/>
      <c r="D191"/>
      <c r="E191"/>
      <c r="F191"/>
      <c r="G191"/>
      <c r="I191"/>
      <c r="J191"/>
    </row>
    <row r="192" spans="1:10" x14ac:dyDescent="0.3">
      <c r="A192" s="6" t="str">
        <f t="shared" si="3"/>
        <v/>
      </c>
      <c r="C192"/>
      <c r="D192"/>
      <c r="E192"/>
      <c r="F192"/>
      <c r="G192"/>
      <c r="I192"/>
      <c r="J192"/>
    </row>
    <row r="193" spans="1:10" x14ac:dyDescent="0.3">
      <c r="A193" s="6" t="str">
        <f t="shared" si="3"/>
        <v/>
      </c>
      <c r="C193"/>
      <c r="D193"/>
      <c r="E193"/>
      <c r="F193"/>
      <c r="G193"/>
      <c r="I193"/>
      <c r="J193"/>
    </row>
    <row r="194" spans="1:10" x14ac:dyDescent="0.3">
      <c r="A194" s="6" t="str">
        <f t="shared" si="3"/>
        <v/>
      </c>
      <c r="C194"/>
      <c r="D194"/>
      <c r="E194"/>
      <c r="F194"/>
      <c r="G194"/>
      <c r="I194"/>
      <c r="J194"/>
    </row>
    <row r="195" spans="1:10" x14ac:dyDescent="0.3">
      <c r="A195" s="6" t="str">
        <f t="shared" si="3"/>
        <v/>
      </c>
      <c r="C195"/>
      <c r="D195"/>
      <c r="E195"/>
      <c r="F195"/>
      <c r="G195"/>
      <c r="I195"/>
      <c r="J195"/>
    </row>
    <row r="196" spans="1:10" x14ac:dyDescent="0.3">
      <c r="A196" s="6" t="str">
        <f t="shared" si="3"/>
        <v/>
      </c>
      <c r="C196"/>
      <c r="D196"/>
      <c r="E196"/>
      <c r="F196"/>
      <c r="G196"/>
      <c r="I196"/>
      <c r="J196"/>
    </row>
    <row r="197" spans="1:10" x14ac:dyDescent="0.3">
      <c r="A197" s="6" t="str">
        <f t="shared" si="3"/>
        <v/>
      </c>
      <c r="C197"/>
      <c r="D197"/>
      <c r="E197"/>
      <c r="F197"/>
      <c r="G197"/>
      <c r="I197"/>
      <c r="J197"/>
    </row>
    <row r="198" spans="1:10" x14ac:dyDescent="0.3">
      <c r="A198" s="6" t="str">
        <f t="shared" si="3"/>
        <v/>
      </c>
      <c r="C198"/>
      <c r="D198"/>
      <c r="E198"/>
      <c r="F198"/>
      <c r="G198"/>
      <c r="I198"/>
      <c r="J198"/>
    </row>
    <row r="199" spans="1:10" x14ac:dyDescent="0.3">
      <c r="A199" s="6" t="str">
        <f t="shared" si="3"/>
        <v/>
      </c>
      <c r="C199"/>
      <c r="D199"/>
      <c r="E199"/>
      <c r="F199"/>
      <c r="G199"/>
      <c r="I199"/>
      <c r="J199"/>
    </row>
    <row r="200" spans="1:10" x14ac:dyDescent="0.3">
      <c r="A200" s="6" t="str">
        <f t="shared" si="3"/>
        <v/>
      </c>
      <c r="C200"/>
      <c r="D200"/>
      <c r="E200"/>
      <c r="F200"/>
      <c r="G200"/>
      <c r="I200"/>
      <c r="J200"/>
    </row>
    <row r="201" spans="1:10" x14ac:dyDescent="0.3">
      <c r="A201" s="6" t="str">
        <f t="shared" si="3"/>
        <v/>
      </c>
      <c r="C201"/>
      <c r="D201"/>
      <c r="E201"/>
      <c r="F201"/>
      <c r="G201"/>
      <c r="I201"/>
      <c r="J201"/>
    </row>
    <row r="202" spans="1:10" x14ac:dyDescent="0.3">
      <c r="A202" s="6" t="str">
        <f t="shared" si="3"/>
        <v/>
      </c>
      <c r="C202"/>
      <c r="D202"/>
      <c r="E202"/>
      <c r="F202"/>
      <c r="G202"/>
      <c r="I202"/>
      <c r="J202"/>
    </row>
    <row r="203" spans="1:10" x14ac:dyDescent="0.3">
      <c r="A203" s="6" t="str">
        <f t="shared" si="3"/>
        <v/>
      </c>
      <c r="C203"/>
      <c r="D203"/>
      <c r="E203"/>
      <c r="F203"/>
      <c r="G203"/>
      <c r="I203"/>
      <c r="J203"/>
    </row>
    <row r="204" spans="1:10" x14ac:dyDescent="0.3">
      <c r="A204" s="6" t="str">
        <f t="shared" si="3"/>
        <v/>
      </c>
      <c r="C204"/>
      <c r="D204"/>
      <c r="E204"/>
      <c r="F204"/>
      <c r="G204"/>
      <c r="I204"/>
      <c r="J204"/>
    </row>
    <row r="205" spans="1:10" x14ac:dyDescent="0.3">
      <c r="A205" s="6" t="str">
        <f t="shared" si="3"/>
        <v/>
      </c>
      <c r="C205"/>
      <c r="D205"/>
      <c r="E205"/>
      <c r="F205"/>
      <c r="G205"/>
      <c r="I205"/>
      <c r="J205"/>
    </row>
    <row r="206" spans="1:10" x14ac:dyDescent="0.3">
      <c r="A206" s="6" t="str">
        <f t="shared" si="3"/>
        <v/>
      </c>
      <c r="C206"/>
      <c r="D206"/>
      <c r="E206"/>
      <c r="F206"/>
      <c r="G206"/>
      <c r="I206"/>
      <c r="J206"/>
    </row>
    <row r="207" spans="1:10" x14ac:dyDescent="0.3">
      <c r="A207" s="6" t="str">
        <f t="shared" si="3"/>
        <v/>
      </c>
      <c r="C207"/>
      <c r="D207"/>
      <c r="E207"/>
      <c r="F207"/>
      <c r="G207"/>
      <c r="I207"/>
      <c r="J207"/>
    </row>
    <row r="208" spans="1:10" x14ac:dyDescent="0.3">
      <c r="A208" s="6" t="str">
        <f t="shared" si="3"/>
        <v/>
      </c>
      <c r="C208"/>
      <c r="D208"/>
      <c r="E208"/>
      <c r="F208"/>
      <c r="G208"/>
      <c r="I208"/>
      <c r="J208"/>
    </row>
    <row r="209" spans="1:10" x14ac:dyDescent="0.3">
      <c r="A209" s="6" t="str">
        <f t="shared" si="3"/>
        <v/>
      </c>
      <c r="C209"/>
      <c r="D209"/>
      <c r="E209"/>
      <c r="F209"/>
      <c r="G209"/>
      <c r="I209"/>
      <c r="J209"/>
    </row>
    <row r="210" spans="1:10" x14ac:dyDescent="0.3">
      <c r="A210" s="6" t="str">
        <f t="shared" ref="A210:A273" si="4">IF(SUM(C210:N210)=0,"",IF(SUM(C209:N209)=0,IF(SUM(C210:N210)&gt;0,1,A209+1),A209+1))</f>
        <v/>
      </c>
      <c r="C210"/>
      <c r="D210"/>
      <c r="E210"/>
      <c r="F210"/>
      <c r="G210"/>
      <c r="I210"/>
      <c r="J210"/>
    </row>
    <row r="211" spans="1:10" x14ac:dyDescent="0.3">
      <c r="A211" s="6" t="str">
        <f t="shared" si="4"/>
        <v/>
      </c>
      <c r="C211"/>
      <c r="D211"/>
      <c r="E211"/>
      <c r="F211"/>
      <c r="G211"/>
      <c r="I211"/>
      <c r="J211"/>
    </row>
    <row r="212" spans="1:10" x14ac:dyDescent="0.3">
      <c r="A212" s="6" t="str">
        <f t="shared" si="4"/>
        <v/>
      </c>
      <c r="C212"/>
      <c r="D212"/>
      <c r="E212"/>
      <c r="F212"/>
      <c r="G212"/>
      <c r="I212"/>
      <c r="J212"/>
    </row>
    <row r="213" spans="1:10" x14ac:dyDescent="0.3">
      <c r="A213" s="6" t="str">
        <f t="shared" si="4"/>
        <v/>
      </c>
      <c r="C213"/>
      <c r="D213"/>
      <c r="E213"/>
      <c r="F213"/>
      <c r="G213"/>
      <c r="I213"/>
      <c r="J213"/>
    </row>
    <row r="214" spans="1:10" x14ac:dyDescent="0.3">
      <c r="A214" s="6" t="str">
        <f t="shared" si="4"/>
        <v/>
      </c>
      <c r="C214"/>
      <c r="D214"/>
      <c r="E214"/>
      <c r="F214"/>
      <c r="G214"/>
      <c r="I214"/>
      <c r="J214"/>
    </row>
    <row r="215" spans="1:10" x14ac:dyDescent="0.3">
      <c r="A215" s="6" t="str">
        <f t="shared" si="4"/>
        <v/>
      </c>
      <c r="C215"/>
      <c r="D215"/>
      <c r="E215"/>
      <c r="F215"/>
      <c r="G215"/>
      <c r="I215"/>
      <c r="J215"/>
    </row>
    <row r="216" spans="1:10" x14ac:dyDescent="0.3">
      <c r="A216" s="6" t="str">
        <f t="shared" si="4"/>
        <v/>
      </c>
      <c r="C216"/>
      <c r="D216"/>
      <c r="E216"/>
      <c r="F216"/>
      <c r="G216"/>
      <c r="I216"/>
      <c r="J216"/>
    </row>
    <row r="217" spans="1:10" x14ac:dyDescent="0.3">
      <c r="A217" s="6" t="str">
        <f t="shared" si="4"/>
        <v/>
      </c>
      <c r="C217"/>
      <c r="D217"/>
      <c r="E217"/>
      <c r="F217"/>
      <c r="G217"/>
      <c r="I217"/>
      <c r="J217"/>
    </row>
    <row r="218" spans="1:10" x14ac:dyDescent="0.3">
      <c r="A218" s="6" t="str">
        <f t="shared" si="4"/>
        <v/>
      </c>
      <c r="C218"/>
      <c r="D218"/>
      <c r="E218"/>
      <c r="F218"/>
      <c r="G218"/>
      <c r="I218"/>
      <c r="J218"/>
    </row>
    <row r="219" spans="1:10" x14ac:dyDescent="0.3">
      <c r="A219" s="6" t="str">
        <f t="shared" si="4"/>
        <v/>
      </c>
      <c r="C219"/>
      <c r="D219"/>
      <c r="E219"/>
      <c r="F219"/>
      <c r="G219"/>
      <c r="I219"/>
      <c r="J219"/>
    </row>
    <row r="220" spans="1:10" x14ac:dyDescent="0.3">
      <c r="A220" s="6" t="str">
        <f t="shared" si="4"/>
        <v/>
      </c>
      <c r="C220"/>
      <c r="D220"/>
      <c r="E220"/>
      <c r="F220"/>
      <c r="G220"/>
      <c r="I220"/>
      <c r="J220"/>
    </row>
    <row r="221" spans="1:10" x14ac:dyDescent="0.3">
      <c r="A221" s="6" t="str">
        <f t="shared" si="4"/>
        <v/>
      </c>
      <c r="C221"/>
      <c r="D221"/>
      <c r="E221"/>
      <c r="F221"/>
      <c r="G221"/>
      <c r="I221"/>
      <c r="J221"/>
    </row>
    <row r="222" spans="1:10" x14ac:dyDescent="0.3">
      <c r="A222" s="6" t="str">
        <f t="shared" si="4"/>
        <v/>
      </c>
      <c r="C222"/>
      <c r="D222"/>
      <c r="E222"/>
      <c r="F222"/>
      <c r="G222"/>
      <c r="I222"/>
      <c r="J222"/>
    </row>
    <row r="223" spans="1:10" x14ac:dyDescent="0.3">
      <c r="A223" s="6" t="str">
        <f t="shared" si="4"/>
        <v/>
      </c>
      <c r="C223"/>
      <c r="D223"/>
      <c r="E223"/>
      <c r="F223"/>
      <c r="G223"/>
      <c r="I223"/>
      <c r="J223"/>
    </row>
    <row r="224" spans="1:10" x14ac:dyDescent="0.3">
      <c r="A224" s="6" t="str">
        <f t="shared" si="4"/>
        <v/>
      </c>
      <c r="C224"/>
      <c r="D224"/>
      <c r="E224"/>
      <c r="F224"/>
      <c r="G224"/>
      <c r="I224"/>
      <c r="J224"/>
    </row>
    <row r="225" spans="1:10" x14ac:dyDescent="0.3">
      <c r="A225" s="6" t="str">
        <f t="shared" si="4"/>
        <v/>
      </c>
      <c r="C225"/>
      <c r="D225"/>
      <c r="E225"/>
      <c r="F225"/>
      <c r="G225"/>
      <c r="I225"/>
      <c r="J225"/>
    </row>
    <row r="226" spans="1:10" x14ac:dyDescent="0.3">
      <c r="A226" s="6" t="str">
        <f t="shared" si="4"/>
        <v/>
      </c>
      <c r="C226"/>
      <c r="D226"/>
      <c r="E226"/>
      <c r="F226"/>
      <c r="G226"/>
      <c r="I226"/>
      <c r="J226"/>
    </row>
    <row r="227" spans="1:10" x14ac:dyDescent="0.3">
      <c r="A227" s="6" t="str">
        <f t="shared" si="4"/>
        <v/>
      </c>
      <c r="C227"/>
      <c r="D227"/>
      <c r="E227"/>
      <c r="F227"/>
      <c r="G227"/>
      <c r="I227"/>
      <c r="J227"/>
    </row>
    <row r="228" spans="1:10" x14ac:dyDescent="0.3">
      <c r="A228" s="6" t="str">
        <f t="shared" si="4"/>
        <v/>
      </c>
      <c r="C228"/>
      <c r="D228"/>
      <c r="E228"/>
      <c r="F228"/>
      <c r="G228"/>
      <c r="I228"/>
      <c r="J228"/>
    </row>
    <row r="229" spans="1:10" x14ac:dyDescent="0.3">
      <c r="A229" s="6" t="str">
        <f t="shared" si="4"/>
        <v/>
      </c>
      <c r="C229"/>
      <c r="D229"/>
      <c r="E229"/>
      <c r="F229"/>
      <c r="G229"/>
      <c r="I229"/>
      <c r="J229"/>
    </row>
    <row r="230" spans="1:10" x14ac:dyDescent="0.3">
      <c r="A230" s="6" t="str">
        <f t="shared" si="4"/>
        <v/>
      </c>
      <c r="C230"/>
      <c r="D230"/>
      <c r="E230"/>
      <c r="F230"/>
      <c r="G230"/>
      <c r="I230"/>
      <c r="J230"/>
    </row>
    <row r="231" spans="1:10" x14ac:dyDescent="0.3">
      <c r="A231" s="6" t="str">
        <f t="shared" si="4"/>
        <v/>
      </c>
      <c r="C231"/>
      <c r="D231"/>
      <c r="E231"/>
      <c r="F231"/>
      <c r="G231"/>
      <c r="I231"/>
      <c r="J231"/>
    </row>
    <row r="232" spans="1:10" x14ac:dyDescent="0.3">
      <c r="A232" s="6" t="str">
        <f t="shared" si="4"/>
        <v/>
      </c>
      <c r="C232"/>
      <c r="D232"/>
      <c r="E232"/>
      <c r="F232"/>
      <c r="G232"/>
      <c r="I232"/>
      <c r="J232"/>
    </row>
    <row r="233" spans="1:10" x14ac:dyDescent="0.3">
      <c r="A233" s="6" t="str">
        <f t="shared" si="4"/>
        <v/>
      </c>
      <c r="C233"/>
      <c r="D233"/>
      <c r="E233"/>
      <c r="F233"/>
      <c r="G233"/>
      <c r="I233"/>
      <c r="J233"/>
    </row>
    <row r="234" spans="1:10" x14ac:dyDescent="0.3">
      <c r="A234" s="6" t="str">
        <f t="shared" si="4"/>
        <v/>
      </c>
      <c r="C234"/>
      <c r="D234"/>
      <c r="E234"/>
      <c r="F234"/>
      <c r="G234"/>
      <c r="I234"/>
      <c r="J234"/>
    </row>
    <row r="235" spans="1:10" x14ac:dyDescent="0.3">
      <c r="A235" s="6" t="str">
        <f t="shared" si="4"/>
        <v/>
      </c>
      <c r="C235"/>
      <c r="D235"/>
      <c r="E235"/>
      <c r="F235"/>
      <c r="G235"/>
      <c r="I235"/>
      <c r="J235"/>
    </row>
    <row r="236" spans="1:10" x14ac:dyDescent="0.3">
      <c r="A236" s="6" t="str">
        <f t="shared" si="4"/>
        <v/>
      </c>
      <c r="C236"/>
      <c r="D236"/>
      <c r="E236"/>
      <c r="F236"/>
      <c r="G236"/>
      <c r="I236"/>
      <c r="J236"/>
    </row>
    <row r="237" spans="1:10" x14ac:dyDescent="0.3">
      <c r="A237" s="6" t="str">
        <f t="shared" si="4"/>
        <v/>
      </c>
      <c r="C237"/>
      <c r="D237"/>
      <c r="E237"/>
      <c r="F237"/>
      <c r="G237"/>
      <c r="I237"/>
      <c r="J237"/>
    </row>
    <row r="238" spans="1:10" x14ac:dyDescent="0.3">
      <c r="A238" s="6" t="str">
        <f t="shared" si="4"/>
        <v/>
      </c>
      <c r="C238"/>
      <c r="D238"/>
      <c r="E238"/>
      <c r="F238"/>
      <c r="G238"/>
      <c r="I238"/>
      <c r="J238"/>
    </row>
    <row r="239" spans="1:10" x14ac:dyDescent="0.3">
      <c r="A239" s="6" t="str">
        <f t="shared" si="4"/>
        <v/>
      </c>
      <c r="C239"/>
      <c r="D239"/>
      <c r="E239"/>
      <c r="F239"/>
      <c r="G239"/>
      <c r="I239"/>
      <c r="J239"/>
    </row>
    <row r="240" spans="1:10" x14ac:dyDescent="0.3">
      <c r="A240" s="6" t="str">
        <f t="shared" si="4"/>
        <v/>
      </c>
      <c r="C240"/>
      <c r="D240"/>
      <c r="E240"/>
      <c r="F240"/>
      <c r="G240"/>
      <c r="I240"/>
      <c r="J240"/>
    </row>
    <row r="241" spans="1:10" x14ac:dyDescent="0.3">
      <c r="A241" s="6" t="str">
        <f t="shared" si="4"/>
        <v/>
      </c>
      <c r="C241"/>
      <c r="D241"/>
      <c r="E241"/>
      <c r="F241"/>
      <c r="G241"/>
      <c r="I241"/>
      <c r="J241"/>
    </row>
    <row r="242" spans="1:10" x14ac:dyDescent="0.3">
      <c r="A242" s="6" t="str">
        <f t="shared" si="4"/>
        <v/>
      </c>
      <c r="C242"/>
      <c r="D242"/>
      <c r="E242"/>
      <c r="F242"/>
      <c r="G242"/>
      <c r="I242"/>
      <c r="J242"/>
    </row>
    <row r="243" spans="1:10" x14ac:dyDescent="0.3">
      <c r="A243" s="6" t="str">
        <f t="shared" si="4"/>
        <v/>
      </c>
      <c r="C243"/>
      <c r="D243"/>
      <c r="E243"/>
      <c r="F243"/>
      <c r="G243"/>
      <c r="I243"/>
      <c r="J243"/>
    </row>
    <row r="244" spans="1:10" x14ac:dyDescent="0.3">
      <c r="A244" s="6" t="str">
        <f t="shared" si="4"/>
        <v/>
      </c>
      <c r="C244"/>
      <c r="D244"/>
      <c r="E244"/>
      <c r="F244"/>
      <c r="G244"/>
      <c r="I244"/>
      <c r="J244"/>
    </row>
    <row r="245" spans="1:10" x14ac:dyDescent="0.3">
      <c r="A245" s="6" t="str">
        <f t="shared" si="4"/>
        <v/>
      </c>
      <c r="C245"/>
      <c r="D245"/>
      <c r="E245"/>
      <c r="F245"/>
      <c r="G245"/>
      <c r="I245"/>
      <c r="J245"/>
    </row>
    <row r="246" spans="1:10" x14ac:dyDescent="0.3">
      <c r="A246" s="6" t="str">
        <f t="shared" si="4"/>
        <v/>
      </c>
      <c r="C246"/>
      <c r="D246"/>
      <c r="E246"/>
      <c r="F246"/>
      <c r="G246"/>
      <c r="I246"/>
      <c r="J246"/>
    </row>
    <row r="247" spans="1:10" x14ac:dyDescent="0.3">
      <c r="A247" s="6" t="str">
        <f t="shared" si="4"/>
        <v/>
      </c>
      <c r="C247"/>
      <c r="D247"/>
      <c r="E247"/>
      <c r="F247"/>
      <c r="G247"/>
      <c r="I247"/>
      <c r="J247"/>
    </row>
    <row r="248" spans="1:10" x14ac:dyDescent="0.3">
      <c r="A248" s="6" t="str">
        <f t="shared" si="4"/>
        <v/>
      </c>
      <c r="C248"/>
      <c r="D248"/>
      <c r="E248"/>
      <c r="F248"/>
      <c r="G248"/>
      <c r="I248"/>
      <c r="J248"/>
    </row>
    <row r="249" spans="1:10" x14ac:dyDescent="0.3">
      <c r="A249" s="6" t="str">
        <f t="shared" si="4"/>
        <v/>
      </c>
      <c r="C249"/>
      <c r="D249"/>
      <c r="E249"/>
      <c r="F249"/>
      <c r="G249"/>
      <c r="I249"/>
      <c r="J249"/>
    </row>
    <row r="250" spans="1:10" x14ac:dyDescent="0.3">
      <c r="A250" s="6" t="str">
        <f t="shared" si="4"/>
        <v/>
      </c>
      <c r="C250"/>
      <c r="D250"/>
      <c r="E250"/>
      <c r="F250"/>
      <c r="G250"/>
      <c r="I250"/>
      <c r="J250"/>
    </row>
    <row r="251" spans="1:10" x14ac:dyDescent="0.3">
      <c r="A251" s="6" t="str">
        <f t="shared" si="4"/>
        <v/>
      </c>
      <c r="C251"/>
      <c r="D251"/>
      <c r="E251"/>
      <c r="F251"/>
      <c r="G251"/>
      <c r="I251"/>
      <c r="J251"/>
    </row>
    <row r="252" spans="1:10" x14ac:dyDescent="0.3">
      <c r="A252" s="6" t="str">
        <f t="shared" si="4"/>
        <v/>
      </c>
      <c r="C252"/>
      <c r="D252"/>
      <c r="E252"/>
      <c r="F252"/>
      <c r="G252"/>
      <c r="I252"/>
      <c r="J252"/>
    </row>
    <row r="253" spans="1:10" x14ac:dyDescent="0.3">
      <c r="A253" s="6" t="str">
        <f t="shared" si="4"/>
        <v/>
      </c>
      <c r="C253"/>
      <c r="D253"/>
      <c r="E253"/>
      <c r="F253"/>
      <c r="G253"/>
      <c r="I253"/>
      <c r="J253"/>
    </row>
    <row r="254" spans="1:10" x14ac:dyDescent="0.3">
      <c r="A254" s="6" t="str">
        <f t="shared" si="4"/>
        <v/>
      </c>
      <c r="C254"/>
      <c r="D254"/>
      <c r="E254"/>
      <c r="F254"/>
      <c r="G254"/>
      <c r="I254"/>
      <c r="J254"/>
    </row>
    <row r="255" spans="1:10" x14ac:dyDescent="0.3">
      <c r="A255" s="6" t="str">
        <f t="shared" si="4"/>
        <v/>
      </c>
      <c r="C255"/>
      <c r="D255"/>
      <c r="E255"/>
      <c r="F255"/>
      <c r="G255"/>
      <c r="I255"/>
      <c r="J255"/>
    </row>
    <row r="256" spans="1:10" x14ac:dyDescent="0.3">
      <c r="A256" s="6" t="str">
        <f t="shared" si="4"/>
        <v/>
      </c>
      <c r="C256"/>
      <c r="D256"/>
      <c r="E256"/>
      <c r="F256"/>
      <c r="G256"/>
      <c r="I256"/>
      <c r="J256"/>
    </row>
    <row r="257" spans="1:10" x14ac:dyDescent="0.3">
      <c r="A257" s="6" t="str">
        <f t="shared" si="4"/>
        <v/>
      </c>
      <c r="C257"/>
      <c r="D257"/>
      <c r="E257"/>
      <c r="F257"/>
      <c r="G257"/>
      <c r="I257"/>
      <c r="J257"/>
    </row>
    <row r="258" spans="1:10" x14ac:dyDescent="0.3">
      <c r="A258" s="6" t="str">
        <f t="shared" si="4"/>
        <v/>
      </c>
      <c r="C258"/>
      <c r="D258"/>
      <c r="E258"/>
      <c r="F258"/>
      <c r="G258"/>
      <c r="I258"/>
      <c r="J258"/>
    </row>
    <row r="259" spans="1:10" x14ac:dyDescent="0.3">
      <c r="A259" s="6" t="str">
        <f t="shared" si="4"/>
        <v/>
      </c>
      <c r="C259"/>
      <c r="D259"/>
      <c r="E259"/>
      <c r="F259"/>
      <c r="G259"/>
      <c r="I259"/>
      <c r="J259"/>
    </row>
    <row r="260" spans="1:10" x14ac:dyDescent="0.3">
      <c r="A260" s="6" t="str">
        <f t="shared" si="4"/>
        <v/>
      </c>
      <c r="C260"/>
      <c r="D260"/>
      <c r="E260"/>
      <c r="F260"/>
      <c r="G260"/>
      <c r="I260"/>
      <c r="J260"/>
    </row>
    <row r="261" spans="1:10" x14ac:dyDescent="0.3">
      <c r="A261" s="6" t="str">
        <f t="shared" si="4"/>
        <v/>
      </c>
      <c r="C261"/>
      <c r="D261"/>
      <c r="E261"/>
      <c r="F261"/>
      <c r="G261"/>
      <c r="I261"/>
      <c r="J261"/>
    </row>
    <row r="262" spans="1:10" x14ac:dyDescent="0.3">
      <c r="A262" s="6" t="str">
        <f t="shared" si="4"/>
        <v/>
      </c>
      <c r="C262"/>
      <c r="D262"/>
      <c r="E262"/>
      <c r="F262"/>
      <c r="G262"/>
      <c r="I262"/>
      <c r="J262"/>
    </row>
    <row r="263" spans="1:10" x14ac:dyDescent="0.3">
      <c r="A263" s="6" t="str">
        <f t="shared" si="4"/>
        <v/>
      </c>
      <c r="C263"/>
      <c r="D263"/>
      <c r="E263"/>
      <c r="F263"/>
      <c r="G263"/>
      <c r="I263"/>
      <c r="J263"/>
    </row>
    <row r="264" spans="1:10" x14ac:dyDescent="0.3">
      <c r="A264" s="6" t="str">
        <f t="shared" si="4"/>
        <v/>
      </c>
      <c r="C264"/>
      <c r="D264"/>
      <c r="E264"/>
      <c r="F264"/>
      <c r="G264"/>
      <c r="I264"/>
      <c r="J264"/>
    </row>
    <row r="265" spans="1:10" x14ac:dyDescent="0.3">
      <c r="A265" s="6" t="str">
        <f t="shared" si="4"/>
        <v/>
      </c>
      <c r="C265"/>
      <c r="D265"/>
      <c r="E265"/>
      <c r="F265"/>
      <c r="G265"/>
      <c r="I265"/>
      <c r="J265"/>
    </row>
    <row r="266" spans="1:10" x14ac:dyDescent="0.3">
      <c r="A266" s="6" t="str">
        <f t="shared" si="4"/>
        <v/>
      </c>
      <c r="C266"/>
      <c r="D266"/>
      <c r="E266"/>
      <c r="F266"/>
      <c r="G266"/>
      <c r="I266"/>
      <c r="J266"/>
    </row>
    <row r="267" spans="1:10" x14ac:dyDescent="0.3">
      <c r="A267" s="6" t="str">
        <f t="shared" si="4"/>
        <v/>
      </c>
      <c r="C267"/>
      <c r="D267"/>
      <c r="E267"/>
      <c r="F267"/>
      <c r="G267"/>
      <c r="I267"/>
      <c r="J267"/>
    </row>
    <row r="268" spans="1:10" x14ac:dyDescent="0.3">
      <c r="A268" s="6" t="str">
        <f t="shared" si="4"/>
        <v/>
      </c>
      <c r="C268"/>
      <c r="D268"/>
      <c r="E268"/>
      <c r="F268"/>
      <c r="G268"/>
      <c r="I268"/>
      <c r="J268"/>
    </row>
    <row r="269" spans="1:10" x14ac:dyDescent="0.3">
      <c r="A269" s="6" t="str">
        <f t="shared" si="4"/>
        <v/>
      </c>
      <c r="C269"/>
      <c r="D269"/>
      <c r="E269"/>
      <c r="F269"/>
      <c r="G269"/>
      <c r="I269"/>
      <c r="J269"/>
    </row>
    <row r="270" spans="1:10" x14ac:dyDescent="0.3">
      <c r="A270" s="6" t="str">
        <f t="shared" si="4"/>
        <v/>
      </c>
      <c r="C270"/>
      <c r="D270"/>
      <c r="E270"/>
      <c r="F270"/>
      <c r="G270"/>
      <c r="I270"/>
      <c r="J270"/>
    </row>
    <row r="271" spans="1:10" x14ac:dyDescent="0.3">
      <c r="A271" s="6" t="str">
        <f t="shared" si="4"/>
        <v/>
      </c>
      <c r="C271"/>
      <c r="D271"/>
      <c r="E271"/>
      <c r="F271"/>
      <c r="G271"/>
      <c r="I271"/>
      <c r="J271"/>
    </row>
    <row r="272" spans="1:10" x14ac:dyDescent="0.3">
      <c r="A272" s="6" t="str">
        <f t="shared" si="4"/>
        <v/>
      </c>
      <c r="C272"/>
      <c r="D272"/>
      <c r="E272"/>
      <c r="F272"/>
      <c r="G272"/>
      <c r="I272"/>
      <c r="J272"/>
    </row>
    <row r="273" spans="1:10" x14ac:dyDescent="0.3">
      <c r="A273" s="6" t="str">
        <f t="shared" si="4"/>
        <v/>
      </c>
      <c r="C273"/>
      <c r="D273"/>
      <c r="E273"/>
      <c r="F273"/>
      <c r="G273"/>
      <c r="I273"/>
      <c r="J273"/>
    </row>
    <row r="274" spans="1:10" x14ac:dyDescent="0.3">
      <c r="A274" s="6" t="str">
        <f t="shared" ref="A274:A337" si="5">IF(SUM(C274:N274)=0,"",IF(SUM(C273:N273)=0,IF(SUM(C274:N274)&gt;0,1,A273+1),A273+1))</f>
        <v/>
      </c>
      <c r="C274"/>
      <c r="D274"/>
      <c r="E274"/>
      <c r="F274"/>
      <c r="G274"/>
      <c r="I274"/>
      <c r="J274"/>
    </row>
    <row r="275" spans="1:10" x14ac:dyDescent="0.3">
      <c r="A275" s="6" t="str">
        <f t="shared" si="5"/>
        <v/>
      </c>
      <c r="C275"/>
      <c r="D275"/>
      <c r="E275"/>
      <c r="F275"/>
      <c r="G275"/>
      <c r="I275"/>
      <c r="J275"/>
    </row>
    <row r="276" spans="1:10" x14ac:dyDescent="0.3">
      <c r="A276" s="6" t="str">
        <f t="shared" si="5"/>
        <v/>
      </c>
      <c r="C276"/>
      <c r="D276"/>
      <c r="E276"/>
      <c r="F276"/>
      <c r="G276"/>
      <c r="I276"/>
      <c r="J276"/>
    </row>
    <row r="277" spans="1:10" x14ac:dyDescent="0.3">
      <c r="A277" s="6" t="str">
        <f t="shared" si="5"/>
        <v/>
      </c>
      <c r="C277"/>
      <c r="D277"/>
      <c r="E277"/>
      <c r="F277"/>
      <c r="G277"/>
      <c r="I277"/>
      <c r="J277"/>
    </row>
    <row r="278" spans="1:10" x14ac:dyDescent="0.3">
      <c r="A278" s="6" t="str">
        <f t="shared" si="5"/>
        <v/>
      </c>
      <c r="C278"/>
      <c r="D278"/>
      <c r="E278"/>
      <c r="F278"/>
      <c r="G278"/>
      <c r="I278"/>
      <c r="J278"/>
    </row>
    <row r="279" spans="1:10" x14ac:dyDescent="0.3">
      <c r="A279" s="6" t="str">
        <f t="shared" si="5"/>
        <v/>
      </c>
      <c r="C279"/>
      <c r="D279"/>
      <c r="E279"/>
      <c r="F279"/>
      <c r="G279"/>
      <c r="I279"/>
      <c r="J279"/>
    </row>
    <row r="280" spans="1:10" x14ac:dyDescent="0.3">
      <c r="A280" s="6" t="str">
        <f t="shared" si="5"/>
        <v/>
      </c>
      <c r="C280"/>
      <c r="D280"/>
      <c r="E280"/>
      <c r="F280"/>
      <c r="G280"/>
      <c r="I280"/>
      <c r="J280"/>
    </row>
    <row r="281" spans="1:10" x14ac:dyDescent="0.3">
      <c r="A281" s="6" t="str">
        <f t="shared" si="5"/>
        <v/>
      </c>
      <c r="C281"/>
      <c r="D281"/>
      <c r="E281"/>
      <c r="F281"/>
      <c r="G281"/>
      <c r="I281"/>
      <c r="J281"/>
    </row>
    <row r="282" spans="1:10" x14ac:dyDescent="0.3">
      <c r="A282" s="6" t="str">
        <f t="shared" si="5"/>
        <v/>
      </c>
      <c r="C282"/>
      <c r="D282"/>
      <c r="E282"/>
      <c r="F282"/>
      <c r="G282"/>
      <c r="I282"/>
      <c r="J282"/>
    </row>
    <row r="283" spans="1:10" x14ac:dyDescent="0.3">
      <c r="A283" s="6" t="str">
        <f t="shared" si="5"/>
        <v/>
      </c>
      <c r="C283"/>
      <c r="D283"/>
      <c r="E283"/>
      <c r="F283"/>
      <c r="G283"/>
      <c r="I283"/>
      <c r="J283"/>
    </row>
    <row r="284" spans="1:10" x14ac:dyDescent="0.3">
      <c r="A284" s="6" t="str">
        <f t="shared" si="5"/>
        <v/>
      </c>
      <c r="C284"/>
      <c r="D284"/>
      <c r="E284"/>
      <c r="F284"/>
      <c r="G284"/>
      <c r="I284"/>
      <c r="J284"/>
    </row>
    <row r="285" spans="1:10" x14ac:dyDescent="0.3">
      <c r="A285" s="6" t="str">
        <f t="shared" si="5"/>
        <v/>
      </c>
      <c r="C285"/>
      <c r="D285"/>
      <c r="E285"/>
      <c r="F285"/>
      <c r="G285"/>
      <c r="I285"/>
      <c r="J285"/>
    </row>
    <row r="286" spans="1:10" x14ac:dyDescent="0.3">
      <c r="A286" s="6" t="str">
        <f t="shared" si="5"/>
        <v/>
      </c>
      <c r="C286"/>
      <c r="D286"/>
      <c r="E286"/>
      <c r="F286"/>
      <c r="G286"/>
      <c r="I286"/>
      <c r="J286"/>
    </row>
    <row r="287" spans="1:10" x14ac:dyDescent="0.3">
      <c r="A287" s="6" t="str">
        <f t="shared" si="5"/>
        <v/>
      </c>
      <c r="C287"/>
      <c r="D287"/>
      <c r="E287"/>
      <c r="F287"/>
      <c r="G287"/>
      <c r="I287"/>
      <c r="J287"/>
    </row>
    <row r="288" spans="1:10" x14ac:dyDescent="0.3">
      <c r="A288" s="6" t="str">
        <f t="shared" si="5"/>
        <v/>
      </c>
      <c r="C288"/>
      <c r="D288"/>
      <c r="E288"/>
      <c r="F288"/>
      <c r="G288"/>
      <c r="I288"/>
      <c r="J288"/>
    </row>
    <row r="289" spans="1:10" x14ac:dyDescent="0.3">
      <c r="A289" s="6" t="str">
        <f t="shared" si="5"/>
        <v/>
      </c>
      <c r="C289"/>
      <c r="D289"/>
      <c r="E289"/>
      <c r="F289"/>
      <c r="G289"/>
      <c r="I289"/>
      <c r="J289"/>
    </row>
    <row r="290" spans="1:10" x14ac:dyDescent="0.3">
      <c r="A290" s="6" t="str">
        <f t="shared" si="5"/>
        <v/>
      </c>
      <c r="C290"/>
      <c r="D290"/>
      <c r="E290"/>
      <c r="F290"/>
      <c r="G290"/>
      <c r="I290"/>
      <c r="J290"/>
    </row>
    <row r="291" spans="1:10" x14ac:dyDescent="0.3">
      <c r="A291" s="6" t="str">
        <f t="shared" si="5"/>
        <v/>
      </c>
      <c r="C291"/>
      <c r="D291"/>
      <c r="E291"/>
      <c r="F291"/>
      <c r="G291"/>
      <c r="I291"/>
      <c r="J291"/>
    </row>
    <row r="292" spans="1:10" x14ac:dyDescent="0.3">
      <c r="A292" s="6" t="str">
        <f t="shared" si="5"/>
        <v/>
      </c>
      <c r="C292"/>
      <c r="D292"/>
      <c r="E292"/>
      <c r="F292"/>
      <c r="G292"/>
      <c r="I292"/>
      <c r="J292"/>
    </row>
    <row r="293" spans="1:10" x14ac:dyDescent="0.3">
      <c r="A293" s="6" t="str">
        <f t="shared" si="5"/>
        <v/>
      </c>
      <c r="C293"/>
      <c r="D293"/>
      <c r="E293"/>
      <c r="F293"/>
      <c r="G293"/>
      <c r="I293"/>
      <c r="J293"/>
    </row>
    <row r="294" spans="1:10" x14ac:dyDescent="0.3">
      <c r="A294" s="6" t="str">
        <f t="shared" si="5"/>
        <v/>
      </c>
      <c r="C294"/>
      <c r="D294"/>
      <c r="E294"/>
      <c r="F294"/>
      <c r="G294"/>
      <c r="I294"/>
      <c r="J294"/>
    </row>
    <row r="295" spans="1:10" x14ac:dyDescent="0.3">
      <c r="A295" s="6" t="str">
        <f t="shared" si="5"/>
        <v/>
      </c>
      <c r="C295"/>
      <c r="D295"/>
      <c r="E295"/>
      <c r="F295"/>
      <c r="G295"/>
      <c r="I295"/>
      <c r="J295"/>
    </row>
    <row r="296" spans="1:10" x14ac:dyDescent="0.3">
      <c r="A296" s="6" t="str">
        <f t="shared" si="5"/>
        <v/>
      </c>
      <c r="C296"/>
      <c r="D296"/>
      <c r="E296"/>
      <c r="F296"/>
      <c r="G296"/>
      <c r="I296"/>
      <c r="J296"/>
    </row>
    <row r="297" spans="1:10" x14ac:dyDescent="0.3">
      <c r="A297" s="6" t="str">
        <f t="shared" si="5"/>
        <v/>
      </c>
      <c r="C297"/>
      <c r="D297"/>
      <c r="E297"/>
      <c r="F297"/>
      <c r="G297"/>
      <c r="I297"/>
      <c r="J297"/>
    </row>
    <row r="298" spans="1:10" x14ac:dyDescent="0.3">
      <c r="A298" s="6" t="str">
        <f t="shared" si="5"/>
        <v/>
      </c>
      <c r="C298"/>
      <c r="D298"/>
      <c r="E298"/>
      <c r="F298"/>
      <c r="G298"/>
      <c r="I298"/>
      <c r="J298"/>
    </row>
    <row r="299" spans="1:10" x14ac:dyDescent="0.3">
      <c r="A299" s="6" t="str">
        <f t="shared" si="5"/>
        <v/>
      </c>
      <c r="C299"/>
      <c r="D299"/>
      <c r="E299"/>
      <c r="F299"/>
      <c r="G299"/>
      <c r="I299"/>
      <c r="J299"/>
    </row>
    <row r="300" spans="1:10" x14ac:dyDescent="0.3">
      <c r="A300" s="6" t="str">
        <f t="shared" si="5"/>
        <v/>
      </c>
      <c r="C300"/>
      <c r="D300"/>
      <c r="E300"/>
      <c r="F300"/>
      <c r="G300"/>
      <c r="I300"/>
      <c r="J300"/>
    </row>
    <row r="301" spans="1:10" x14ac:dyDescent="0.3">
      <c r="A301" s="6" t="str">
        <f t="shared" si="5"/>
        <v/>
      </c>
      <c r="C301"/>
      <c r="D301"/>
      <c r="E301"/>
      <c r="F301"/>
      <c r="G301"/>
      <c r="I301"/>
      <c r="J301"/>
    </row>
    <row r="302" spans="1:10" x14ac:dyDescent="0.3">
      <c r="A302" s="6" t="str">
        <f t="shared" si="5"/>
        <v/>
      </c>
      <c r="C302"/>
      <c r="D302"/>
      <c r="E302"/>
      <c r="F302"/>
      <c r="G302"/>
      <c r="I302"/>
      <c r="J302"/>
    </row>
    <row r="303" spans="1:10" x14ac:dyDescent="0.3">
      <c r="A303" s="6" t="str">
        <f t="shared" si="5"/>
        <v/>
      </c>
      <c r="C303"/>
      <c r="D303"/>
      <c r="E303"/>
      <c r="F303"/>
      <c r="G303"/>
      <c r="I303"/>
      <c r="J303"/>
    </row>
    <row r="304" spans="1:10" x14ac:dyDescent="0.3">
      <c r="A304" s="6" t="str">
        <f t="shared" si="5"/>
        <v/>
      </c>
      <c r="C304"/>
      <c r="D304"/>
      <c r="E304"/>
      <c r="F304"/>
      <c r="G304"/>
      <c r="I304"/>
      <c r="J304"/>
    </row>
    <row r="305" spans="1:10" x14ac:dyDescent="0.3">
      <c r="A305" s="6" t="str">
        <f t="shared" si="5"/>
        <v/>
      </c>
      <c r="C305"/>
      <c r="D305"/>
      <c r="E305"/>
      <c r="F305"/>
      <c r="G305"/>
      <c r="I305"/>
      <c r="J305"/>
    </row>
    <row r="306" spans="1:10" x14ac:dyDescent="0.3">
      <c r="A306" s="6" t="str">
        <f t="shared" si="5"/>
        <v/>
      </c>
      <c r="C306"/>
      <c r="D306"/>
      <c r="E306"/>
      <c r="F306"/>
      <c r="G306"/>
      <c r="I306"/>
      <c r="J306"/>
    </row>
    <row r="307" spans="1:10" x14ac:dyDescent="0.3">
      <c r="A307" s="6" t="str">
        <f t="shared" si="5"/>
        <v/>
      </c>
      <c r="C307"/>
      <c r="D307"/>
      <c r="E307"/>
      <c r="F307"/>
      <c r="G307"/>
      <c r="I307"/>
      <c r="J307"/>
    </row>
    <row r="308" spans="1:10" x14ac:dyDescent="0.3">
      <c r="A308" s="6" t="str">
        <f t="shared" si="5"/>
        <v/>
      </c>
      <c r="C308"/>
      <c r="D308"/>
      <c r="E308"/>
      <c r="F308"/>
      <c r="G308"/>
      <c r="I308"/>
      <c r="J308"/>
    </row>
    <row r="309" spans="1:10" x14ac:dyDescent="0.3">
      <c r="A309" s="6" t="str">
        <f t="shared" si="5"/>
        <v/>
      </c>
      <c r="C309"/>
      <c r="D309"/>
      <c r="E309"/>
      <c r="F309"/>
      <c r="G309"/>
      <c r="I309"/>
      <c r="J309"/>
    </row>
    <row r="310" spans="1:10" x14ac:dyDescent="0.3">
      <c r="A310" s="6" t="str">
        <f t="shared" si="5"/>
        <v/>
      </c>
      <c r="C310"/>
      <c r="D310"/>
      <c r="E310"/>
      <c r="F310"/>
      <c r="G310"/>
      <c r="I310"/>
      <c r="J310"/>
    </row>
    <row r="311" spans="1:10" x14ac:dyDescent="0.3">
      <c r="A311" s="6" t="str">
        <f t="shared" si="5"/>
        <v/>
      </c>
      <c r="C311"/>
      <c r="D311"/>
      <c r="E311"/>
      <c r="F311"/>
      <c r="G311"/>
      <c r="I311"/>
      <c r="J311"/>
    </row>
    <row r="312" spans="1:10" x14ac:dyDescent="0.3">
      <c r="A312" s="6" t="str">
        <f t="shared" si="5"/>
        <v/>
      </c>
      <c r="C312"/>
      <c r="D312"/>
      <c r="E312"/>
      <c r="F312"/>
      <c r="G312"/>
      <c r="I312"/>
      <c r="J312"/>
    </row>
    <row r="313" spans="1:10" x14ac:dyDescent="0.3">
      <c r="A313" s="6" t="str">
        <f t="shared" si="5"/>
        <v/>
      </c>
      <c r="C313"/>
      <c r="D313"/>
      <c r="E313"/>
      <c r="F313"/>
      <c r="G313"/>
      <c r="I313"/>
      <c r="J313"/>
    </row>
    <row r="314" spans="1:10" x14ac:dyDescent="0.3">
      <c r="A314" s="6" t="str">
        <f t="shared" si="5"/>
        <v/>
      </c>
      <c r="C314"/>
      <c r="D314"/>
      <c r="E314"/>
      <c r="F314"/>
      <c r="G314"/>
      <c r="I314"/>
      <c r="J314"/>
    </row>
    <row r="315" spans="1:10" x14ac:dyDescent="0.3">
      <c r="A315" s="6" t="str">
        <f t="shared" si="5"/>
        <v/>
      </c>
      <c r="C315"/>
      <c r="D315"/>
      <c r="E315"/>
      <c r="F315"/>
      <c r="G315"/>
      <c r="I315"/>
      <c r="J315"/>
    </row>
    <row r="316" spans="1:10" x14ac:dyDescent="0.3">
      <c r="A316" s="6" t="str">
        <f t="shared" si="5"/>
        <v/>
      </c>
      <c r="C316"/>
      <c r="D316"/>
      <c r="E316"/>
      <c r="F316"/>
      <c r="G316"/>
      <c r="I316"/>
      <c r="J316"/>
    </row>
    <row r="317" spans="1:10" x14ac:dyDescent="0.3">
      <c r="A317" s="6" t="str">
        <f t="shared" si="5"/>
        <v/>
      </c>
      <c r="C317"/>
      <c r="D317"/>
      <c r="E317"/>
      <c r="F317"/>
      <c r="G317"/>
      <c r="I317"/>
      <c r="J317"/>
    </row>
    <row r="318" spans="1:10" x14ac:dyDescent="0.3">
      <c r="A318" s="6" t="str">
        <f t="shared" si="5"/>
        <v/>
      </c>
      <c r="C318"/>
      <c r="D318"/>
      <c r="E318"/>
      <c r="F318"/>
      <c r="G318"/>
      <c r="I318"/>
      <c r="J318"/>
    </row>
    <row r="319" spans="1:10" x14ac:dyDescent="0.3">
      <c r="A319" s="6" t="str">
        <f t="shared" si="5"/>
        <v/>
      </c>
      <c r="C319"/>
      <c r="D319"/>
      <c r="E319"/>
      <c r="F319"/>
      <c r="G319"/>
      <c r="I319"/>
      <c r="J319"/>
    </row>
    <row r="320" spans="1:10" x14ac:dyDescent="0.3">
      <c r="A320" s="6" t="str">
        <f t="shared" si="5"/>
        <v/>
      </c>
      <c r="C320"/>
      <c r="D320"/>
      <c r="E320"/>
      <c r="F320"/>
      <c r="G320"/>
      <c r="I320"/>
      <c r="J320"/>
    </row>
    <row r="321" spans="1:10" x14ac:dyDescent="0.3">
      <c r="A321" s="6" t="str">
        <f t="shared" si="5"/>
        <v/>
      </c>
      <c r="C321"/>
      <c r="D321"/>
      <c r="E321"/>
      <c r="F321"/>
      <c r="G321"/>
      <c r="I321"/>
      <c r="J321"/>
    </row>
    <row r="322" spans="1:10" x14ac:dyDescent="0.3">
      <c r="A322" s="6" t="str">
        <f t="shared" si="5"/>
        <v/>
      </c>
      <c r="C322"/>
      <c r="D322"/>
      <c r="E322"/>
      <c r="F322"/>
      <c r="G322"/>
      <c r="I322"/>
      <c r="J322"/>
    </row>
    <row r="323" spans="1:10" x14ac:dyDescent="0.3">
      <c r="A323" s="6" t="str">
        <f t="shared" si="5"/>
        <v/>
      </c>
      <c r="C323"/>
      <c r="D323"/>
      <c r="E323"/>
      <c r="F323"/>
      <c r="G323"/>
      <c r="I323"/>
      <c r="J323"/>
    </row>
    <row r="324" spans="1:10" x14ac:dyDescent="0.3">
      <c r="A324" s="6" t="str">
        <f t="shared" si="5"/>
        <v/>
      </c>
      <c r="C324"/>
      <c r="D324"/>
      <c r="E324"/>
      <c r="F324"/>
      <c r="G324"/>
      <c r="I324"/>
      <c r="J324"/>
    </row>
    <row r="325" spans="1:10" x14ac:dyDescent="0.3">
      <c r="A325" s="6" t="str">
        <f t="shared" si="5"/>
        <v/>
      </c>
      <c r="C325"/>
      <c r="D325"/>
      <c r="E325"/>
      <c r="F325"/>
      <c r="G325"/>
      <c r="I325"/>
      <c r="J325"/>
    </row>
    <row r="326" spans="1:10" x14ac:dyDescent="0.3">
      <c r="A326" s="6" t="str">
        <f t="shared" si="5"/>
        <v/>
      </c>
      <c r="C326"/>
      <c r="D326"/>
      <c r="E326"/>
      <c r="F326"/>
      <c r="G326"/>
      <c r="I326"/>
      <c r="J326"/>
    </row>
    <row r="327" spans="1:10" x14ac:dyDescent="0.3">
      <c r="A327" s="6" t="str">
        <f t="shared" si="5"/>
        <v/>
      </c>
      <c r="C327"/>
      <c r="D327"/>
      <c r="E327"/>
      <c r="F327"/>
      <c r="G327"/>
      <c r="I327"/>
      <c r="J327"/>
    </row>
    <row r="328" spans="1:10" x14ac:dyDescent="0.3">
      <c r="A328" s="6" t="str">
        <f t="shared" si="5"/>
        <v/>
      </c>
      <c r="C328"/>
      <c r="D328"/>
      <c r="E328"/>
      <c r="F328"/>
      <c r="G328"/>
      <c r="I328"/>
      <c r="J328"/>
    </row>
    <row r="329" spans="1:10" x14ac:dyDescent="0.3">
      <c r="A329" s="6" t="str">
        <f t="shared" si="5"/>
        <v/>
      </c>
      <c r="C329"/>
      <c r="D329"/>
      <c r="E329"/>
      <c r="F329"/>
      <c r="G329"/>
      <c r="I329"/>
      <c r="J329"/>
    </row>
    <row r="330" spans="1:10" x14ac:dyDescent="0.3">
      <c r="A330" s="6" t="str">
        <f t="shared" si="5"/>
        <v/>
      </c>
      <c r="C330"/>
      <c r="D330"/>
      <c r="E330"/>
      <c r="F330"/>
      <c r="G330"/>
      <c r="I330"/>
      <c r="J330"/>
    </row>
    <row r="331" spans="1:10" x14ac:dyDescent="0.3">
      <c r="A331" s="6" t="str">
        <f t="shared" si="5"/>
        <v/>
      </c>
      <c r="C331"/>
      <c r="D331"/>
      <c r="E331"/>
      <c r="F331"/>
      <c r="G331"/>
      <c r="I331"/>
      <c r="J331"/>
    </row>
    <row r="332" spans="1:10" x14ac:dyDescent="0.3">
      <c r="A332" s="6" t="str">
        <f t="shared" si="5"/>
        <v/>
      </c>
      <c r="C332"/>
      <c r="D332"/>
      <c r="E332"/>
      <c r="F332"/>
      <c r="G332"/>
      <c r="I332"/>
      <c r="J332"/>
    </row>
    <row r="333" spans="1:10" x14ac:dyDescent="0.3">
      <c r="A333" s="6" t="str">
        <f t="shared" si="5"/>
        <v/>
      </c>
      <c r="C333"/>
      <c r="D333"/>
      <c r="E333"/>
      <c r="F333"/>
      <c r="G333"/>
      <c r="I333"/>
      <c r="J333"/>
    </row>
    <row r="334" spans="1:10" x14ac:dyDescent="0.3">
      <c r="A334" s="6" t="str">
        <f t="shared" si="5"/>
        <v/>
      </c>
      <c r="C334"/>
      <c r="D334"/>
      <c r="E334"/>
      <c r="F334"/>
      <c r="G334"/>
      <c r="I334"/>
      <c r="J334"/>
    </row>
    <row r="335" spans="1:10" x14ac:dyDescent="0.3">
      <c r="A335" s="6" t="str">
        <f t="shared" si="5"/>
        <v/>
      </c>
      <c r="C335"/>
      <c r="D335"/>
      <c r="E335"/>
      <c r="F335"/>
      <c r="G335"/>
      <c r="I335"/>
      <c r="J335"/>
    </row>
    <row r="336" spans="1:10" x14ac:dyDescent="0.3">
      <c r="A336" s="6" t="str">
        <f t="shared" si="5"/>
        <v/>
      </c>
      <c r="C336"/>
      <c r="D336"/>
      <c r="E336"/>
      <c r="F336"/>
      <c r="G336"/>
      <c r="I336"/>
      <c r="J336"/>
    </row>
    <row r="337" spans="1:10" x14ac:dyDescent="0.3">
      <c r="A337" s="6" t="str">
        <f t="shared" si="5"/>
        <v/>
      </c>
      <c r="C337"/>
      <c r="D337"/>
      <c r="E337"/>
      <c r="F337"/>
      <c r="G337"/>
      <c r="I337"/>
      <c r="J337"/>
    </row>
    <row r="338" spans="1:10" x14ac:dyDescent="0.3">
      <c r="A338" s="6" t="str">
        <f t="shared" ref="A338:A401" si="6">IF(SUM(C338:N338)=0,"",IF(SUM(C337:N337)=0,IF(SUM(C338:N338)&gt;0,1,A337+1),A337+1))</f>
        <v/>
      </c>
      <c r="C338"/>
      <c r="D338"/>
      <c r="E338"/>
      <c r="F338"/>
      <c r="G338"/>
      <c r="I338"/>
      <c r="J338"/>
    </row>
    <row r="339" spans="1:10" x14ac:dyDescent="0.3">
      <c r="A339" s="6" t="str">
        <f t="shared" si="6"/>
        <v/>
      </c>
      <c r="C339"/>
      <c r="D339"/>
      <c r="E339"/>
      <c r="F339"/>
      <c r="G339"/>
      <c r="I339"/>
      <c r="J339"/>
    </row>
    <row r="340" spans="1:10" x14ac:dyDescent="0.3">
      <c r="A340" s="6" t="str">
        <f t="shared" si="6"/>
        <v/>
      </c>
      <c r="C340"/>
      <c r="D340"/>
      <c r="E340"/>
      <c r="F340"/>
      <c r="G340"/>
      <c r="I340"/>
      <c r="J340"/>
    </row>
    <row r="341" spans="1:10" x14ac:dyDescent="0.3">
      <c r="A341" s="6" t="str">
        <f t="shared" si="6"/>
        <v/>
      </c>
      <c r="C341"/>
      <c r="D341"/>
      <c r="E341"/>
      <c r="F341"/>
      <c r="G341"/>
      <c r="I341"/>
      <c r="J341"/>
    </row>
    <row r="342" spans="1:10" x14ac:dyDescent="0.3">
      <c r="A342" s="6" t="str">
        <f t="shared" si="6"/>
        <v/>
      </c>
      <c r="C342"/>
      <c r="D342"/>
      <c r="E342"/>
      <c r="F342"/>
      <c r="G342"/>
      <c r="I342"/>
      <c r="J342"/>
    </row>
    <row r="343" spans="1:10" x14ac:dyDescent="0.3">
      <c r="A343" s="6" t="str">
        <f t="shared" si="6"/>
        <v/>
      </c>
      <c r="C343"/>
      <c r="D343"/>
      <c r="E343"/>
      <c r="F343"/>
      <c r="G343"/>
      <c r="I343"/>
      <c r="J343"/>
    </row>
    <row r="344" spans="1:10" x14ac:dyDescent="0.3">
      <c r="A344" s="6" t="str">
        <f t="shared" si="6"/>
        <v/>
      </c>
      <c r="C344"/>
      <c r="D344"/>
      <c r="E344"/>
      <c r="F344"/>
      <c r="G344"/>
      <c r="I344"/>
      <c r="J344"/>
    </row>
    <row r="345" spans="1:10" x14ac:dyDescent="0.3">
      <c r="A345" s="6" t="str">
        <f t="shared" si="6"/>
        <v/>
      </c>
      <c r="C345"/>
      <c r="D345"/>
      <c r="E345"/>
      <c r="F345"/>
      <c r="G345"/>
      <c r="I345"/>
      <c r="J345"/>
    </row>
    <row r="346" spans="1:10" x14ac:dyDescent="0.3">
      <c r="A346" s="6" t="str">
        <f t="shared" si="6"/>
        <v/>
      </c>
      <c r="C346"/>
      <c r="D346"/>
      <c r="E346"/>
      <c r="F346"/>
      <c r="G346"/>
      <c r="I346"/>
      <c r="J346"/>
    </row>
    <row r="347" spans="1:10" x14ac:dyDescent="0.3">
      <c r="A347" s="6" t="str">
        <f t="shared" si="6"/>
        <v/>
      </c>
      <c r="C347"/>
      <c r="D347"/>
      <c r="E347"/>
      <c r="F347"/>
      <c r="G347"/>
      <c r="I347"/>
      <c r="J347"/>
    </row>
    <row r="348" spans="1:10" x14ac:dyDescent="0.3">
      <c r="A348" s="6" t="str">
        <f t="shared" si="6"/>
        <v/>
      </c>
      <c r="C348"/>
      <c r="D348"/>
      <c r="E348"/>
      <c r="F348"/>
      <c r="G348"/>
      <c r="I348"/>
      <c r="J348"/>
    </row>
    <row r="349" spans="1:10" x14ac:dyDescent="0.3">
      <c r="A349" s="6" t="str">
        <f t="shared" si="6"/>
        <v/>
      </c>
      <c r="C349"/>
      <c r="D349"/>
      <c r="E349"/>
      <c r="F349"/>
      <c r="G349"/>
      <c r="J349"/>
    </row>
    <row r="350" spans="1:10" x14ac:dyDescent="0.3">
      <c r="A350" s="6" t="str">
        <f t="shared" si="6"/>
        <v/>
      </c>
      <c r="C350"/>
      <c r="D350"/>
      <c r="E350"/>
      <c r="F350"/>
      <c r="G350"/>
      <c r="J350"/>
    </row>
    <row r="351" spans="1:10" x14ac:dyDescent="0.3">
      <c r="A351" s="6" t="str">
        <f t="shared" si="6"/>
        <v/>
      </c>
      <c r="C351"/>
      <c r="D351"/>
      <c r="E351"/>
      <c r="F351"/>
      <c r="G351"/>
      <c r="J351"/>
    </row>
    <row r="352" spans="1:10" x14ac:dyDescent="0.3">
      <c r="A352" s="6" t="str">
        <f t="shared" si="6"/>
        <v/>
      </c>
      <c r="C352"/>
      <c r="D352"/>
      <c r="E352"/>
      <c r="F352"/>
      <c r="G352"/>
      <c r="J352"/>
    </row>
    <row r="353" spans="1:10" x14ac:dyDescent="0.3">
      <c r="A353" s="6" t="str">
        <f t="shared" si="6"/>
        <v/>
      </c>
      <c r="C353"/>
      <c r="D353"/>
      <c r="E353"/>
      <c r="F353"/>
      <c r="G353"/>
      <c r="J353"/>
    </row>
    <row r="354" spans="1:10" x14ac:dyDescent="0.3">
      <c r="A354" s="6" t="str">
        <f t="shared" si="6"/>
        <v/>
      </c>
      <c r="C354"/>
      <c r="D354"/>
      <c r="E354"/>
      <c r="F354"/>
      <c r="G354"/>
      <c r="J354"/>
    </row>
    <row r="355" spans="1:10" x14ac:dyDescent="0.3">
      <c r="A355" s="6" t="str">
        <f t="shared" si="6"/>
        <v/>
      </c>
      <c r="C355"/>
      <c r="D355"/>
      <c r="E355"/>
      <c r="F355"/>
      <c r="G355"/>
      <c r="J355"/>
    </row>
    <row r="356" spans="1:10" x14ac:dyDescent="0.3">
      <c r="A356" s="6" t="str">
        <f t="shared" si="6"/>
        <v/>
      </c>
      <c r="C356"/>
      <c r="D356"/>
      <c r="E356"/>
      <c r="F356"/>
      <c r="G356"/>
      <c r="J356"/>
    </row>
    <row r="357" spans="1:10" x14ac:dyDescent="0.3">
      <c r="A357" s="6" t="str">
        <f t="shared" si="6"/>
        <v/>
      </c>
      <c r="C357"/>
      <c r="D357"/>
      <c r="E357"/>
      <c r="F357"/>
      <c r="G357"/>
      <c r="J357"/>
    </row>
    <row r="358" spans="1:10" x14ac:dyDescent="0.3">
      <c r="A358" s="6" t="str">
        <f t="shared" si="6"/>
        <v/>
      </c>
      <c r="C358"/>
      <c r="D358"/>
      <c r="E358"/>
      <c r="F358"/>
      <c r="G358"/>
      <c r="J358"/>
    </row>
    <row r="359" spans="1:10" x14ac:dyDescent="0.3">
      <c r="A359" s="6" t="str">
        <f t="shared" si="6"/>
        <v/>
      </c>
      <c r="C359"/>
      <c r="D359"/>
      <c r="E359"/>
      <c r="F359"/>
      <c r="G359"/>
      <c r="J359"/>
    </row>
    <row r="360" spans="1:10" x14ac:dyDescent="0.3">
      <c r="A360" s="6" t="str">
        <f t="shared" si="6"/>
        <v/>
      </c>
      <c r="C360"/>
      <c r="D360"/>
      <c r="E360"/>
      <c r="F360"/>
      <c r="G360"/>
      <c r="J360"/>
    </row>
    <row r="361" spans="1:10" x14ac:dyDescent="0.3">
      <c r="A361" s="6" t="str">
        <f t="shared" si="6"/>
        <v/>
      </c>
      <c r="C361"/>
      <c r="D361"/>
      <c r="E361"/>
      <c r="F361"/>
      <c r="G361"/>
      <c r="J361"/>
    </row>
    <row r="362" spans="1:10" x14ac:dyDescent="0.3">
      <c r="A362" s="6" t="str">
        <f t="shared" si="6"/>
        <v/>
      </c>
      <c r="C362"/>
      <c r="D362"/>
      <c r="E362"/>
      <c r="F362"/>
      <c r="G362"/>
      <c r="J362"/>
    </row>
    <row r="363" spans="1:10" x14ac:dyDescent="0.3">
      <c r="A363" s="6" t="str">
        <f t="shared" si="6"/>
        <v/>
      </c>
      <c r="C363"/>
      <c r="D363"/>
      <c r="E363"/>
      <c r="F363"/>
      <c r="G363"/>
      <c r="J363"/>
    </row>
    <row r="364" spans="1:10" x14ac:dyDescent="0.3">
      <c r="A364" s="6" t="str">
        <f t="shared" si="6"/>
        <v/>
      </c>
      <c r="C364"/>
      <c r="D364"/>
      <c r="E364"/>
      <c r="F364"/>
      <c r="G364"/>
      <c r="J364"/>
    </row>
    <row r="365" spans="1:10" x14ac:dyDescent="0.3">
      <c r="A365" s="6" t="str">
        <f t="shared" si="6"/>
        <v/>
      </c>
      <c r="C365"/>
      <c r="D365"/>
      <c r="E365"/>
      <c r="F365"/>
      <c r="G365"/>
      <c r="J365"/>
    </row>
    <row r="366" spans="1:10" x14ac:dyDescent="0.3">
      <c r="A366" s="6" t="str">
        <f t="shared" si="6"/>
        <v/>
      </c>
      <c r="C366"/>
      <c r="D366"/>
      <c r="E366"/>
      <c r="F366"/>
      <c r="G366"/>
      <c r="J366"/>
    </row>
    <row r="367" spans="1:10" x14ac:dyDescent="0.3">
      <c r="A367" s="6" t="str">
        <f t="shared" si="6"/>
        <v/>
      </c>
      <c r="C367"/>
      <c r="D367"/>
      <c r="E367"/>
      <c r="F367"/>
      <c r="G367"/>
      <c r="J367"/>
    </row>
    <row r="368" spans="1:10" x14ac:dyDescent="0.3">
      <c r="A368" s="6" t="str">
        <f t="shared" si="6"/>
        <v/>
      </c>
      <c r="C368"/>
      <c r="D368"/>
      <c r="E368"/>
      <c r="F368"/>
      <c r="G368"/>
      <c r="J368"/>
    </row>
    <row r="369" spans="1:10" x14ac:dyDescent="0.3">
      <c r="A369" s="6" t="str">
        <f t="shared" si="6"/>
        <v/>
      </c>
      <c r="C369"/>
      <c r="D369"/>
      <c r="E369"/>
      <c r="F369"/>
      <c r="G369"/>
      <c r="J369"/>
    </row>
    <row r="370" spans="1:10" x14ac:dyDescent="0.3">
      <c r="A370" s="6" t="str">
        <f t="shared" si="6"/>
        <v/>
      </c>
      <c r="C370"/>
      <c r="D370"/>
      <c r="E370"/>
      <c r="F370"/>
      <c r="G370"/>
      <c r="J370"/>
    </row>
    <row r="371" spans="1:10" x14ac:dyDescent="0.3">
      <c r="A371" s="6" t="str">
        <f t="shared" si="6"/>
        <v/>
      </c>
      <c r="C371"/>
      <c r="D371"/>
      <c r="E371"/>
      <c r="F371"/>
      <c r="G371"/>
      <c r="J371"/>
    </row>
    <row r="372" spans="1:10" x14ac:dyDescent="0.3">
      <c r="A372" s="6" t="str">
        <f t="shared" si="6"/>
        <v/>
      </c>
      <c r="C372"/>
      <c r="D372"/>
      <c r="E372"/>
      <c r="F372"/>
      <c r="G372"/>
      <c r="J372"/>
    </row>
    <row r="373" spans="1:10" x14ac:dyDescent="0.3">
      <c r="A373" s="6" t="str">
        <f t="shared" si="6"/>
        <v/>
      </c>
      <c r="C373"/>
      <c r="D373"/>
      <c r="E373"/>
      <c r="F373"/>
      <c r="G373"/>
      <c r="J373"/>
    </row>
    <row r="374" spans="1:10" x14ac:dyDescent="0.3">
      <c r="A374" s="6" t="str">
        <f t="shared" si="6"/>
        <v/>
      </c>
      <c r="C374"/>
      <c r="D374"/>
      <c r="E374"/>
      <c r="F374"/>
      <c r="G374"/>
      <c r="J374"/>
    </row>
    <row r="375" spans="1:10" x14ac:dyDescent="0.3">
      <c r="A375" s="6" t="str">
        <f t="shared" si="6"/>
        <v/>
      </c>
      <c r="C375"/>
      <c r="D375"/>
      <c r="E375"/>
      <c r="F375"/>
      <c r="G375"/>
      <c r="J375"/>
    </row>
    <row r="376" spans="1:10" x14ac:dyDescent="0.3">
      <c r="A376" s="6" t="str">
        <f t="shared" si="6"/>
        <v/>
      </c>
      <c r="C376"/>
      <c r="D376"/>
      <c r="E376"/>
      <c r="F376"/>
      <c r="G376"/>
      <c r="J376"/>
    </row>
    <row r="377" spans="1:10" x14ac:dyDescent="0.3">
      <c r="A377" s="6" t="str">
        <f t="shared" si="6"/>
        <v/>
      </c>
      <c r="C377"/>
      <c r="D377"/>
      <c r="E377"/>
      <c r="F377"/>
      <c r="G377"/>
      <c r="J377"/>
    </row>
    <row r="378" spans="1:10" x14ac:dyDescent="0.3">
      <c r="A378" s="6" t="str">
        <f t="shared" si="6"/>
        <v/>
      </c>
      <c r="C378"/>
      <c r="D378"/>
      <c r="E378"/>
      <c r="F378"/>
      <c r="G378"/>
      <c r="J378"/>
    </row>
    <row r="379" spans="1:10" x14ac:dyDescent="0.3">
      <c r="A379" s="6" t="str">
        <f t="shared" si="6"/>
        <v/>
      </c>
      <c r="C379"/>
      <c r="D379"/>
      <c r="E379"/>
      <c r="F379"/>
      <c r="G379"/>
      <c r="J379"/>
    </row>
    <row r="380" spans="1:10" x14ac:dyDescent="0.3">
      <c r="A380" s="6" t="str">
        <f t="shared" si="6"/>
        <v/>
      </c>
      <c r="C380"/>
      <c r="D380"/>
      <c r="E380"/>
      <c r="F380"/>
      <c r="G380"/>
      <c r="J380"/>
    </row>
    <row r="381" spans="1:10" x14ac:dyDescent="0.3">
      <c r="A381" s="6" t="str">
        <f t="shared" si="6"/>
        <v/>
      </c>
      <c r="C381"/>
      <c r="D381"/>
      <c r="E381"/>
      <c r="F381"/>
      <c r="G381"/>
      <c r="J381"/>
    </row>
    <row r="382" spans="1:10" x14ac:dyDescent="0.3">
      <c r="A382" s="6" t="str">
        <f t="shared" si="6"/>
        <v/>
      </c>
      <c r="C382"/>
      <c r="D382"/>
      <c r="E382"/>
      <c r="F382"/>
      <c r="G382"/>
      <c r="J382"/>
    </row>
    <row r="383" spans="1:10" x14ac:dyDescent="0.3">
      <c r="A383" s="6" t="str">
        <f t="shared" si="6"/>
        <v/>
      </c>
      <c r="C383"/>
      <c r="D383"/>
      <c r="E383"/>
      <c r="F383"/>
      <c r="G383"/>
      <c r="J383"/>
    </row>
    <row r="384" spans="1:10" x14ac:dyDescent="0.3">
      <c r="A384" s="6" t="str">
        <f t="shared" si="6"/>
        <v/>
      </c>
      <c r="C384"/>
      <c r="D384"/>
      <c r="E384"/>
      <c r="F384"/>
      <c r="G384"/>
      <c r="J384"/>
    </row>
    <row r="385" spans="1:10" x14ac:dyDescent="0.3">
      <c r="A385" s="6" t="str">
        <f t="shared" si="6"/>
        <v/>
      </c>
      <c r="C385"/>
      <c r="D385"/>
      <c r="E385"/>
      <c r="F385"/>
      <c r="G385"/>
      <c r="J385"/>
    </row>
    <row r="386" spans="1:10" x14ac:dyDescent="0.3">
      <c r="A386" s="6" t="str">
        <f t="shared" si="6"/>
        <v/>
      </c>
      <c r="C386"/>
      <c r="D386"/>
      <c r="E386"/>
      <c r="F386"/>
      <c r="G386"/>
      <c r="J386"/>
    </row>
    <row r="387" spans="1:10" x14ac:dyDescent="0.3">
      <c r="A387" s="6" t="str">
        <f t="shared" si="6"/>
        <v/>
      </c>
      <c r="C387"/>
      <c r="D387"/>
      <c r="E387"/>
      <c r="F387"/>
      <c r="G387"/>
      <c r="J387"/>
    </row>
    <row r="388" spans="1:10" x14ac:dyDescent="0.3">
      <c r="A388" s="6" t="str">
        <f t="shared" si="6"/>
        <v/>
      </c>
      <c r="C388"/>
      <c r="D388"/>
      <c r="E388"/>
      <c r="F388"/>
      <c r="G388"/>
      <c r="J388"/>
    </row>
    <row r="389" spans="1:10" x14ac:dyDescent="0.3">
      <c r="A389" s="6" t="str">
        <f t="shared" si="6"/>
        <v/>
      </c>
      <c r="C389"/>
      <c r="D389"/>
      <c r="E389"/>
      <c r="F389"/>
      <c r="G389"/>
      <c r="J389"/>
    </row>
    <row r="390" spans="1:10" x14ac:dyDescent="0.3">
      <c r="A390" s="6" t="str">
        <f t="shared" si="6"/>
        <v/>
      </c>
      <c r="C390"/>
      <c r="D390"/>
      <c r="E390"/>
      <c r="F390"/>
      <c r="G390"/>
      <c r="J390"/>
    </row>
    <row r="391" spans="1:10" x14ac:dyDescent="0.3">
      <c r="A391" s="6" t="str">
        <f t="shared" si="6"/>
        <v/>
      </c>
      <c r="C391"/>
      <c r="D391"/>
      <c r="E391"/>
      <c r="F391"/>
      <c r="G391"/>
      <c r="J391"/>
    </row>
    <row r="392" spans="1:10" x14ac:dyDescent="0.3">
      <c r="A392" s="6" t="str">
        <f t="shared" si="6"/>
        <v/>
      </c>
      <c r="C392"/>
      <c r="D392"/>
      <c r="E392"/>
      <c r="F392"/>
      <c r="G392"/>
      <c r="J392"/>
    </row>
    <row r="393" spans="1:10" x14ac:dyDescent="0.3">
      <c r="A393" s="6" t="str">
        <f t="shared" si="6"/>
        <v/>
      </c>
      <c r="C393"/>
      <c r="D393"/>
      <c r="E393"/>
      <c r="F393"/>
      <c r="G393"/>
      <c r="J393"/>
    </row>
    <row r="394" spans="1:10" x14ac:dyDescent="0.3">
      <c r="A394" s="6" t="str">
        <f t="shared" si="6"/>
        <v/>
      </c>
      <c r="C394"/>
      <c r="D394"/>
      <c r="E394"/>
      <c r="F394"/>
      <c r="G394"/>
      <c r="J394"/>
    </row>
    <row r="395" spans="1:10" x14ac:dyDescent="0.3">
      <c r="A395" s="6" t="str">
        <f t="shared" si="6"/>
        <v/>
      </c>
      <c r="C395"/>
      <c r="D395"/>
      <c r="E395"/>
      <c r="F395"/>
      <c r="G395"/>
      <c r="J395"/>
    </row>
    <row r="396" spans="1:10" x14ac:dyDescent="0.3">
      <c r="A396" s="6" t="str">
        <f t="shared" si="6"/>
        <v/>
      </c>
      <c r="C396"/>
      <c r="D396"/>
      <c r="E396"/>
      <c r="F396"/>
      <c r="G396"/>
      <c r="J396"/>
    </row>
    <row r="397" spans="1:10" x14ac:dyDescent="0.3">
      <c r="A397" s="6" t="str">
        <f t="shared" si="6"/>
        <v/>
      </c>
      <c r="C397"/>
      <c r="D397"/>
      <c r="E397"/>
      <c r="F397"/>
      <c r="G397"/>
      <c r="J397"/>
    </row>
    <row r="398" spans="1:10" x14ac:dyDescent="0.3">
      <c r="A398" s="6" t="str">
        <f t="shared" si="6"/>
        <v/>
      </c>
      <c r="C398"/>
      <c r="D398"/>
      <c r="E398"/>
      <c r="F398"/>
      <c r="G398"/>
      <c r="J398"/>
    </row>
    <row r="399" spans="1:10" x14ac:dyDescent="0.3">
      <c r="A399" s="6" t="str">
        <f t="shared" si="6"/>
        <v/>
      </c>
      <c r="C399"/>
      <c r="D399"/>
      <c r="E399"/>
      <c r="F399"/>
      <c r="G399"/>
      <c r="J399"/>
    </row>
    <row r="400" spans="1:10" x14ac:dyDescent="0.3">
      <c r="A400" s="6" t="str">
        <f t="shared" si="6"/>
        <v/>
      </c>
      <c r="C400"/>
      <c r="D400"/>
      <c r="E400"/>
      <c r="F400"/>
      <c r="G400"/>
      <c r="J400"/>
    </row>
    <row r="401" spans="1:10" x14ac:dyDescent="0.3">
      <c r="A401" s="6" t="str">
        <f t="shared" si="6"/>
        <v/>
      </c>
      <c r="C401"/>
      <c r="D401"/>
      <c r="E401"/>
      <c r="F401"/>
      <c r="G401"/>
      <c r="J401"/>
    </row>
    <row r="402" spans="1:10" x14ac:dyDescent="0.3">
      <c r="A402" s="6" t="str">
        <f t="shared" ref="A402:A441" si="7">IF(SUM(C402:N402)=0,"",IF(SUM(C401:N401)=0,IF(SUM(C402:N402)&gt;0,1,A401+1),A401+1))</f>
        <v/>
      </c>
      <c r="C402"/>
      <c r="D402"/>
      <c r="E402"/>
      <c r="F402"/>
      <c r="G402"/>
      <c r="J402"/>
    </row>
    <row r="403" spans="1:10" x14ac:dyDescent="0.3">
      <c r="A403" s="6" t="str">
        <f t="shared" si="7"/>
        <v/>
      </c>
      <c r="C403"/>
      <c r="D403"/>
      <c r="E403"/>
      <c r="F403"/>
      <c r="G403"/>
      <c r="J403"/>
    </row>
    <row r="404" spans="1:10" x14ac:dyDescent="0.3">
      <c r="A404" s="6" t="str">
        <f t="shared" si="7"/>
        <v/>
      </c>
      <c r="C404"/>
      <c r="D404"/>
      <c r="E404"/>
      <c r="F404"/>
      <c r="G404"/>
      <c r="J404"/>
    </row>
    <row r="405" spans="1:10" x14ac:dyDescent="0.3">
      <c r="A405" s="6" t="str">
        <f t="shared" si="7"/>
        <v/>
      </c>
      <c r="C405"/>
      <c r="D405"/>
      <c r="E405"/>
      <c r="F405"/>
      <c r="G405"/>
      <c r="J405"/>
    </row>
    <row r="406" spans="1:10" x14ac:dyDescent="0.3">
      <c r="A406" s="6" t="str">
        <f t="shared" si="7"/>
        <v/>
      </c>
      <c r="C406"/>
      <c r="D406"/>
      <c r="E406"/>
      <c r="F406"/>
      <c r="G406"/>
      <c r="J406"/>
    </row>
    <row r="407" spans="1:10" x14ac:dyDescent="0.3">
      <c r="A407" s="6" t="str">
        <f t="shared" si="7"/>
        <v/>
      </c>
      <c r="C407"/>
      <c r="D407"/>
      <c r="E407"/>
      <c r="F407"/>
      <c r="G407"/>
      <c r="J407"/>
    </row>
    <row r="408" spans="1:10" x14ac:dyDescent="0.3">
      <c r="A408" s="6" t="str">
        <f t="shared" si="7"/>
        <v/>
      </c>
      <c r="C408"/>
      <c r="D408"/>
      <c r="E408"/>
      <c r="F408"/>
      <c r="G408"/>
      <c r="J408"/>
    </row>
    <row r="409" spans="1:10" x14ac:dyDescent="0.3">
      <c r="A409" s="6" t="str">
        <f t="shared" si="7"/>
        <v/>
      </c>
      <c r="C409"/>
      <c r="D409"/>
      <c r="E409"/>
      <c r="F409"/>
      <c r="G409"/>
      <c r="J409"/>
    </row>
    <row r="410" spans="1:10" x14ac:dyDescent="0.3">
      <c r="A410" s="6" t="str">
        <f t="shared" si="7"/>
        <v/>
      </c>
      <c r="C410"/>
      <c r="D410"/>
      <c r="E410"/>
      <c r="F410"/>
      <c r="G410"/>
      <c r="J410"/>
    </row>
    <row r="411" spans="1:10" x14ac:dyDescent="0.3">
      <c r="A411" s="6" t="str">
        <f t="shared" si="7"/>
        <v/>
      </c>
      <c r="C411"/>
      <c r="D411"/>
      <c r="E411"/>
      <c r="F411"/>
      <c r="G411"/>
      <c r="J411"/>
    </row>
    <row r="412" spans="1:10" x14ac:dyDescent="0.3">
      <c r="A412" s="6" t="str">
        <f t="shared" si="7"/>
        <v/>
      </c>
      <c r="C412"/>
      <c r="D412"/>
      <c r="E412"/>
      <c r="F412"/>
      <c r="G412"/>
      <c r="J412"/>
    </row>
    <row r="413" spans="1:10" x14ac:dyDescent="0.3">
      <c r="A413" s="6" t="str">
        <f t="shared" si="7"/>
        <v/>
      </c>
      <c r="C413"/>
      <c r="D413"/>
      <c r="E413"/>
      <c r="F413"/>
      <c r="G413"/>
      <c r="J413"/>
    </row>
    <row r="414" spans="1:10" x14ac:dyDescent="0.3">
      <c r="A414" s="6" t="str">
        <f t="shared" si="7"/>
        <v/>
      </c>
      <c r="C414"/>
      <c r="D414"/>
      <c r="E414"/>
      <c r="F414"/>
      <c r="G414"/>
      <c r="J414"/>
    </row>
    <row r="415" spans="1:10" x14ac:dyDescent="0.3">
      <c r="A415" s="6" t="str">
        <f t="shared" si="7"/>
        <v/>
      </c>
      <c r="C415"/>
      <c r="D415"/>
      <c r="E415"/>
      <c r="F415"/>
      <c r="G415"/>
      <c r="J415"/>
    </row>
    <row r="416" spans="1:10" x14ac:dyDescent="0.3">
      <c r="A416" s="6" t="str">
        <f t="shared" si="7"/>
        <v/>
      </c>
      <c r="C416"/>
      <c r="D416"/>
      <c r="E416"/>
      <c r="F416"/>
      <c r="G416"/>
      <c r="J416"/>
    </row>
    <row r="417" spans="1:10" x14ac:dyDescent="0.3">
      <c r="A417" s="6" t="str">
        <f t="shared" si="7"/>
        <v/>
      </c>
      <c r="C417"/>
      <c r="D417"/>
      <c r="E417"/>
      <c r="F417"/>
      <c r="G417"/>
      <c r="J417"/>
    </row>
    <row r="418" spans="1:10" x14ac:dyDescent="0.3">
      <c r="A418" s="6" t="str">
        <f t="shared" si="7"/>
        <v/>
      </c>
      <c r="C418"/>
      <c r="D418"/>
      <c r="E418"/>
      <c r="F418"/>
      <c r="G418"/>
      <c r="J418"/>
    </row>
    <row r="419" spans="1:10" x14ac:dyDescent="0.3">
      <c r="A419" s="6" t="str">
        <f t="shared" si="7"/>
        <v/>
      </c>
      <c r="C419"/>
      <c r="D419"/>
      <c r="E419"/>
      <c r="F419"/>
      <c r="G419"/>
      <c r="J419"/>
    </row>
    <row r="420" spans="1:10" x14ac:dyDescent="0.3">
      <c r="A420" s="6" t="str">
        <f t="shared" si="7"/>
        <v/>
      </c>
      <c r="C420"/>
      <c r="D420"/>
      <c r="E420"/>
      <c r="F420"/>
      <c r="G420"/>
      <c r="J420"/>
    </row>
    <row r="421" spans="1:10" x14ac:dyDescent="0.3">
      <c r="A421" s="6" t="str">
        <f t="shared" si="7"/>
        <v/>
      </c>
      <c r="C421"/>
      <c r="D421"/>
      <c r="E421"/>
      <c r="F421"/>
      <c r="G421"/>
      <c r="J421"/>
    </row>
    <row r="422" spans="1:10" x14ac:dyDescent="0.3">
      <c r="A422" s="6" t="str">
        <f t="shared" si="7"/>
        <v/>
      </c>
      <c r="C422"/>
      <c r="D422"/>
      <c r="E422"/>
      <c r="F422"/>
      <c r="G422"/>
      <c r="J422"/>
    </row>
    <row r="423" spans="1:10" x14ac:dyDescent="0.3">
      <c r="A423" s="6" t="str">
        <f t="shared" si="7"/>
        <v/>
      </c>
      <c r="C423"/>
      <c r="D423"/>
      <c r="E423"/>
      <c r="F423"/>
      <c r="G423"/>
      <c r="J423"/>
    </row>
    <row r="424" spans="1:10" x14ac:dyDescent="0.3">
      <c r="A424" s="6" t="str">
        <f t="shared" si="7"/>
        <v/>
      </c>
      <c r="C424"/>
      <c r="D424"/>
      <c r="E424"/>
      <c r="F424"/>
      <c r="G424"/>
      <c r="J424"/>
    </row>
    <row r="425" spans="1:10" x14ac:dyDescent="0.3">
      <c r="A425" s="6" t="str">
        <f t="shared" si="7"/>
        <v/>
      </c>
      <c r="C425"/>
      <c r="D425"/>
      <c r="E425"/>
      <c r="F425"/>
      <c r="G425"/>
      <c r="J425"/>
    </row>
    <row r="426" spans="1:10" x14ac:dyDescent="0.3">
      <c r="A426" s="6" t="str">
        <f t="shared" si="7"/>
        <v/>
      </c>
      <c r="C426"/>
      <c r="D426"/>
      <c r="E426"/>
      <c r="F426"/>
      <c r="G426"/>
      <c r="J426"/>
    </row>
    <row r="427" spans="1:10" x14ac:dyDescent="0.3">
      <c r="A427" s="6" t="str">
        <f t="shared" si="7"/>
        <v/>
      </c>
      <c r="C427"/>
      <c r="D427"/>
      <c r="E427"/>
      <c r="F427"/>
      <c r="G427"/>
      <c r="J427"/>
    </row>
    <row r="428" spans="1:10" x14ac:dyDescent="0.3">
      <c r="A428" s="6" t="str">
        <f t="shared" si="7"/>
        <v/>
      </c>
      <c r="C428"/>
      <c r="D428"/>
      <c r="E428"/>
      <c r="F428"/>
      <c r="G428"/>
      <c r="J428"/>
    </row>
    <row r="429" spans="1:10" x14ac:dyDescent="0.3">
      <c r="A429" s="6" t="str">
        <f t="shared" si="7"/>
        <v/>
      </c>
      <c r="C429"/>
      <c r="D429"/>
      <c r="E429"/>
      <c r="F429"/>
      <c r="G429"/>
      <c r="J429"/>
    </row>
    <row r="430" spans="1:10" x14ac:dyDescent="0.3">
      <c r="A430" s="6" t="str">
        <f t="shared" si="7"/>
        <v/>
      </c>
      <c r="C430"/>
      <c r="D430"/>
      <c r="E430"/>
      <c r="F430"/>
      <c r="G430"/>
      <c r="J430"/>
    </row>
    <row r="431" spans="1:10" x14ac:dyDescent="0.3">
      <c r="A431" s="6" t="str">
        <f t="shared" si="7"/>
        <v/>
      </c>
      <c r="C431"/>
      <c r="D431"/>
      <c r="E431"/>
      <c r="F431"/>
      <c r="G431"/>
      <c r="J431"/>
    </row>
    <row r="432" spans="1:10" x14ac:dyDescent="0.3">
      <c r="A432" s="6" t="str">
        <f t="shared" si="7"/>
        <v/>
      </c>
      <c r="C432"/>
      <c r="D432"/>
      <c r="E432"/>
      <c r="F432"/>
      <c r="G432"/>
      <c r="J432"/>
    </row>
    <row r="433" spans="1:10" x14ac:dyDescent="0.3">
      <c r="A433" s="6" t="str">
        <f t="shared" si="7"/>
        <v/>
      </c>
      <c r="C433"/>
      <c r="D433"/>
      <c r="E433"/>
      <c r="F433"/>
      <c r="G433"/>
      <c r="J433"/>
    </row>
    <row r="434" spans="1:10" x14ac:dyDescent="0.3">
      <c r="A434" s="6" t="str">
        <f t="shared" si="7"/>
        <v/>
      </c>
      <c r="C434"/>
      <c r="D434"/>
      <c r="E434"/>
      <c r="F434"/>
      <c r="G434"/>
      <c r="J434"/>
    </row>
    <row r="435" spans="1:10" x14ac:dyDescent="0.3">
      <c r="A435" s="6" t="str">
        <f t="shared" si="7"/>
        <v/>
      </c>
      <c r="C435"/>
      <c r="D435"/>
      <c r="E435"/>
      <c r="F435"/>
      <c r="G435"/>
      <c r="J435"/>
    </row>
    <row r="436" spans="1:10" x14ac:dyDescent="0.3">
      <c r="A436" s="6" t="str">
        <f t="shared" si="7"/>
        <v/>
      </c>
      <c r="C436"/>
      <c r="D436"/>
      <c r="E436"/>
      <c r="F436"/>
      <c r="G436"/>
      <c r="J436"/>
    </row>
    <row r="437" spans="1:10" x14ac:dyDescent="0.3">
      <c r="A437" s="6" t="str">
        <f t="shared" si="7"/>
        <v/>
      </c>
      <c r="C437"/>
      <c r="D437"/>
      <c r="E437"/>
      <c r="F437"/>
      <c r="G437"/>
      <c r="J437"/>
    </row>
    <row r="438" spans="1:10" x14ac:dyDescent="0.3">
      <c r="A438" s="6" t="str">
        <f t="shared" si="7"/>
        <v/>
      </c>
      <c r="C438"/>
      <c r="D438"/>
      <c r="E438"/>
      <c r="F438"/>
      <c r="G438"/>
      <c r="J438"/>
    </row>
    <row r="439" spans="1:10" x14ac:dyDescent="0.3">
      <c r="A439" s="6" t="str">
        <f t="shared" si="7"/>
        <v/>
      </c>
      <c r="C439"/>
      <c r="D439"/>
      <c r="E439"/>
      <c r="F439"/>
      <c r="G439"/>
      <c r="J439"/>
    </row>
    <row r="440" spans="1:10" x14ac:dyDescent="0.3">
      <c r="A440" s="6" t="str">
        <f t="shared" si="7"/>
        <v/>
      </c>
      <c r="C440"/>
      <c r="D440"/>
      <c r="E440"/>
      <c r="F440"/>
      <c r="G440"/>
      <c r="J440"/>
    </row>
    <row r="441" spans="1:10" x14ac:dyDescent="0.3">
      <c r="A441" s="6" t="str">
        <f t="shared" si="7"/>
        <v/>
      </c>
      <c r="C441"/>
      <c r="D441"/>
      <c r="E441"/>
      <c r="F441"/>
      <c r="G441"/>
      <c r="J441"/>
    </row>
    <row r="442" spans="1:10" x14ac:dyDescent="0.3">
      <c r="C442"/>
      <c r="D442"/>
      <c r="E442"/>
      <c r="F442"/>
      <c r="G442"/>
      <c r="J442"/>
    </row>
    <row r="443" spans="1:10" x14ac:dyDescent="0.3">
      <c r="C443"/>
      <c r="D443"/>
      <c r="E443"/>
      <c r="F443"/>
      <c r="G443"/>
      <c r="J443"/>
    </row>
    <row r="444" spans="1:10" x14ac:dyDescent="0.3">
      <c r="C444"/>
      <c r="D444"/>
      <c r="E444"/>
      <c r="F444"/>
      <c r="G444"/>
      <c r="J444"/>
    </row>
    <row r="445" spans="1:10" x14ac:dyDescent="0.3">
      <c r="C445"/>
      <c r="D445"/>
      <c r="E445"/>
      <c r="F445"/>
      <c r="G445"/>
      <c r="J445"/>
    </row>
    <row r="446" spans="1:10" x14ac:dyDescent="0.3">
      <c r="C446"/>
      <c r="D446"/>
      <c r="E446"/>
      <c r="F446"/>
      <c r="G446"/>
      <c r="J446"/>
    </row>
    <row r="447" spans="1:10" x14ac:dyDescent="0.3">
      <c r="C447"/>
      <c r="D447"/>
      <c r="E447"/>
      <c r="F447"/>
      <c r="G447"/>
      <c r="J447"/>
    </row>
    <row r="448" spans="1:10" x14ac:dyDescent="0.3">
      <c r="C448"/>
      <c r="D448"/>
      <c r="E448"/>
      <c r="F448"/>
      <c r="G448"/>
      <c r="J448"/>
    </row>
    <row r="449" spans="3:10" x14ac:dyDescent="0.3">
      <c r="C449"/>
      <c r="D449"/>
      <c r="E449"/>
      <c r="F449"/>
      <c r="G449"/>
      <c r="J449"/>
    </row>
    <row r="450" spans="3:10" x14ac:dyDescent="0.3">
      <c r="C450"/>
      <c r="D450"/>
      <c r="E450"/>
      <c r="F450"/>
      <c r="G450"/>
      <c r="J450"/>
    </row>
    <row r="451" spans="3:10" x14ac:dyDescent="0.3">
      <c r="C451"/>
      <c r="D451"/>
      <c r="E451"/>
      <c r="F451"/>
      <c r="G451"/>
      <c r="J451"/>
    </row>
    <row r="452" spans="3:10" x14ac:dyDescent="0.3">
      <c r="C452"/>
      <c r="D452"/>
      <c r="E452"/>
      <c r="F452"/>
      <c r="G452"/>
      <c r="J452"/>
    </row>
    <row r="453" spans="3:10" x14ac:dyDescent="0.3">
      <c r="C453"/>
      <c r="D453"/>
      <c r="E453"/>
      <c r="F453"/>
      <c r="G453"/>
      <c r="J453"/>
    </row>
    <row r="454" spans="3:10" x14ac:dyDescent="0.3">
      <c r="C454"/>
      <c r="D454"/>
      <c r="E454"/>
      <c r="F454"/>
      <c r="G454"/>
      <c r="J454"/>
    </row>
    <row r="455" spans="3:10" x14ac:dyDescent="0.3">
      <c r="C455"/>
      <c r="D455"/>
      <c r="E455"/>
      <c r="F455"/>
      <c r="G455"/>
      <c r="J455"/>
    </row>
    <row r="456" spans="3:10" x14ac:dyDescent="0.3">
      <c r="C456"/>
      <c r="D456"/>
      <c r="E456"/>
      <c r="F456"/>
      <c r="G456"/>
      <c r="J456"/>
    </row>
    <row r="457" spans="3:10" x14ac:dyDescent="0.3">
      <c r="C457"/>
      <c r="D457"/>
      <c r="E457"/>
      <c r="F457"/>
      <c r="G457"/>
      <c r="J457"/>
    </row>
    <row r="458" spans="3:10" x14ac:dyDescent="0.3">
      <c r="C458"/>
      <c r="D458"/>
      <c r="E458"/>
      <c r="F458"/>
      <c r="G458"/>
      <c r="J458"/>
    </row>
    <row r="459" spans="3:10" x14ac:dyDescent="0.3">
      <c r="C459"/>
      <c r="D459"/>
      <c r="E459"/>
      <c r="F459"/>
      <c r="G459"/>
      <c r="J459"/>
    </row>
    <row r="460" spans="3:10" x14ac:dyDescent="0.3">
      <c r="C460"/>
      <c r="D460"/>
      <c r="E460"/>
      <c r="F460"/>
      <c r="G460"/>
      <c r="J460"/>
    </row>
    <row r="461" spans="3:10" x14ac:dyDescent="0.3">
      <c r="C461"/>
      <c r="D461"/>
      <c r="E461"/>
      <c r="F461"/>
      <c r="G461"/>
      <c r="J461"/>
    </row>
    <row r="462" spans="3:10" x14ac:dyDescent="0.3">
      <c r="C462"/>
      <c r="D462"/>
      <c r="E462"/>
      <c r="F462"/>
      <c r="G462"/>
      <c r="J462"/>
    </row>
    <row r="463" spans="3:10" x14ac:dyDescent="0.3">
      <c r="C463"/>
      <c r="D463"/>
      <c r="E463"/>
      <c r="F463"/>
      <c r="G463"/>
      <c r="J463"/>
    </row>
    <row r="464" spans="3:10" x14ac:dyDescent="0.3">
      <c r="C464"/>
      <c r="D464"/>
      <c r="E464"/>
      <c r="F464"/>
      <c r="G464"/>
      <c r="J464"/>
    </row>
    <row r="465" spans="3:10" x14ac:dyDescent="0.3">
      <c r="C465"/>
      <c r="D465"/>
      <c r="E465"/>
      <c r="F465"/>
      <c r="G465"/>
      <c r="J465"/>
    </row>
    <row r="466" spans="3:10" x14ac:dyDescent="0.3">
      <c r="C466"/>
      <c r="D466"/>
      <c r="E466"/>
      <c r="F466"/>
      <c r="G466"/>
      <c r="J466"/>
    </row>
    <row r="467" spans="3:10" x14ac:dyDescent="0.3">
      <c r="C467"/>
      <c r="D467"/>
      <c r="E467"/>
      <c r="F467"/>
      <c r="G467"/>
      <c r="J467"/>
    </row>
    <row r="468" spans="3:10" x14ac:dyDescent="0.3">
      <c r="C468"/>
      <c r="D468"/>
      <c r="E468"/>
      <c r="F468"/>
      <c r="G468"/>
      <c r="J468"/>
    </row>
    <row r="469" spans="3:10" x14ac:dyDescent="0.3">
      <c r="C469"/>
      <c r="D469"/>
      <c r="E469"/>
      <c r="F469"/>
      <c r="G469"/>
      <c r="J469"/>
    </row>
    <row r="470" spans="3:10" x14ac:dyDescent="0.3">
      <c r="C470"/>
      <c r="D470"/>
      <c r="E470"/>
      <c r="F470"/>
      <c r="G470"/>
      <c r="J470"/>
    </row>
    <row r="471" spans="3:10" x14ac:dyDescent="0.3">
      <c r="C471"/>
      <c r="D471"/>
      <c r="E471"/>
      <c r="F471"/>
      <c r="G471"/>
      <c r="J471"/>
    </row>
    <row r="472" spans="3:10" x14ac:dyDescent="0.3">
      <c r="C472"/>
      <c r="D472"/>
      <c r="E472"/>
      <c r="F472"/>
      <c r="G472"/>
      <c r="J472"/>
    </row>
    <row r="473" spans="3:10" x14ac:dyDescent="0.3">
      <c r="C473"/>
      <c r="D473"/>
      <c r="E473"/>
      <c r="F473"/>
      <c r="G473"/>
      <c r="J473"/>
    </row>
    <row r="474" spans="3:10" x14ac:dyDescent="0.3">
      <c r="C474"/>
      <c r="D474"/>
      <c r="E474"/>
      <c r="F474"/>
      <c r="G474"/>
      <c r="J474"/>
    </row>
    <row r="475" spans="3:10" x14ac:dyDescent="0.3">
      <c r="C475"/>
      <c r="D475"/>
      <c r="E475"/>
      <c r="F475"/>
      <c r="G475"/>
      <c r="J475"/>
    </row>
    <row r="476" spans="3:10" x14ac:dyDescent="0.3">
      <c r="C476"/>
      <c r="D476"/>
      <c r="E476"/>
      <c r="F476"/>
      <c r="G476"/>
      <c r="J476"/>
    </row>
    <row r="477" spans="3:10" x14ac:dyDescent="0.3">
      <c r="C477"/>
      <c r="D477"/>
      <c r="E477"/>
      <c r="F477"/>
      <c r="G477"/>
      <c r="J477"/>
    </row>
    <row r="478" spans="3:10" x14ac:dyDescent="0.3">
      <c r="C478"/>
      <c r="D478"/>
      <c r="E478"/>
      <c r="F478"/>
      <c r="G478"/>
      <c r="J478"/>
    </row>
    <row r="479" spans="3:10" x14ac:dyDescent="0.3">
      <c r="C479"/>
      <c r="D479"/>
      <c r="E479"/>
      <c r="F479"/>
      <c r="G479"/>
      <c r="J479"/>
    </row>
    <row r="480" spans="3:10" x14ac:dyDescent="0.3">
      <c r="C480"/>
      <c r="D480"/>
      <c r="E480"/>
      <c r="F480"/>
      <c r="G480"/>
      <c r="J480"/>
    </row>
    <row r="481" spans="3:10" x14ac:dyDescent="0.3">
      <c r="C481"/>
      <c r="D481"/>
      <c r="E481"/>
      <c r="F481"/>
      <c r="G481"/>
      <c r="J481"/>
    </row>
    <row r="482" spans="3:10" x14ac:dyDescent="0.3">
      <c r="C482"/>
      <c r="D482"/>
      <c r="E482"/>
      <c r="F482"/>
      <c r="G482"/>
      <c r="J482"/>
    </row>
    <row r="483" spans="3:10" x14ac:dyDescent="0.3">
      <c r="C483"/>
      <c r="D483"/>
      <c r="E483"/>
      <c r="F483"/>
      <c r="G483"/>
      <c r="J483"/>
    </row>
    <row r="484" spans="3:10" x14ac:dyDescent="0.3">
      <c r="C484"/>
      <c r="D484"/>
      <c r="E484"/>
      <c r="F484"/>
      <c r="G484"/>
      <c r="J484"/>
    </row>
    <row r="485" spans="3:10" x14ac:dyDescent="0.3">
      <c r="C485"/>
      <c r="D485"/>
      <c r="E485"/>
      <c r="F485"/>
      <c r="G485"/>
      <c r="J485"/>
    </row>
    <row r="486" spans="3:10" x14ac:dyDescent="0.3">
      <c r="C486"/>
      <c r="D486"/>
      <c r="E486"/>
      <c r="F486"/>
      <c r="G486"/>
      <c r="J486"/>
    </row>
    <row r="487" spans="3:10" x14ac:dyDescent="0.3">
      <c r="C487"/>
      <c r="D487"/>
      <c r="E487"/>
      <c r="F487"/>
      <c r="G487"/>
      <c r="J487"/>
    </row>
    <row r="488" spans="3:10" x14ac:dyDescent="0.3">
      <c r="C488"/>
      <c r="D488"/>
      <c r="E488"/>
      <c r="F488"/>
      <c r="G488"/>
      <c r="J488"/>
    </row>
    <row r="489" spans="3:10" x14ac:dyDescent="0.3">
      <c r="C489"/>
      <c r="D489"/>
      <c r="E489"/>
      <c r="F489"/>
      <c r="G489"/>
      <c r="J489"/>
    </row>
    <row r="490" spans="3:10" x14ac:dyDescent="0.3">
      <c r="C490"/>
      <c r="D490"/>
      <c r="E490"/>
      <c r="F490"/>
      <c r="G490"/>
      <c r="J490"/>
    </row>
    <row r="491" spans="3:10" x14ac:dyDescent="0.3">
      <c r="C491"/>
      <c r="D491"/>
      <c r="E491"/>
      <c r="F491"/>
      <c r="G491"/>
      <c r="J491"/>
    </row>
    <row r="492" spans="3:10" x14ac:dyDescent="0.3">
      <c r="C492"/>
      <c r="D492"/>
      <c r="E492"/>
      <c r="F492"/>
      <c r="G492"/>
      <c r="J492"/>
    </row>
    <row r="493" spans="3:10" x14ac:dyDescent="0.3">
      <c r="C493"/>
      <c r="D493"/>
      <c r="E493"/>
      <c r="F493"/>
      <c r="G493"/>
      <c r="J493"/>
    </row>
    <row r="494" spans="3:10" x14ac:dyDescent="0.3">
      <c r="C494"/>
      <c r="D494"/>
      <c r="E494"/>
      <c r="F494"/>
      <c r="G494"/>
      <c r="J494"/>
    </row>
    <row r="495" spans="3:10" x14ac:dyDescent="0.3">
      <c r="C495"/>
      <c r="D495"/>
      <c r="E495"/>
      <c r="F495"/>
      <c r="G495"/>
      <c r="J495"/>
    </row>
    <row r="496" spans="3:10" x14ac:dyDescent="0.3">
      <c r="C496"/>
      <c r="D496"/>
      <c r="E496"/>
      <c r="F496"/>
      <c r="G496"/>
      <c r="J496"/>
    </row>
    <row r="497" spans="3:10" x14ac:dyDescent="0.3">
      <c r="C497"/>
      <c r="D497"/>
      <c r="E497"/>
      <c r="F497"/>
      <c r="G497"/>
      <c r="J497"/>
    </row>
    <row r="498" spans="3:10" x14ac:dyDescent="0.3">
      <c r="C498"/>
      <c r="D498"/>
      <c r="E498"/>
      <c r="F498"/>
      <c r="G498"/>
      <c r="J498"/>
    </row>
    <row r="499" spans="3:10" x14ac:dyDescent="0.3">
      <c r="C499"/>
      <c r="D499"/>
      <c r="E499"/>
      <c r="F499"/>
      <c r="G499"/>
      <c r="J499"/>
    </row>
    <row r="500" spans="3:10" x14ac:dyDescent="0.3">
      <c r="C500"/>
      <c r="D500"/>
      <c r="E500"/>
      <c r="F500"/>
      <c r="G500"/>
      <c r="J500"/>
    </row>
    <row r="501" spans="3:10" x14ac:dyDescent="0.3">
      <c r="C501"/>
      <c r="D501"/>
      <c r="E501"/>
      <c r="F501"/>
      <c r="G501"/>
      <c r="J501"/>
    </row>
    <row r="502" spans="3:10" x14ac:dyDescent="0.3">
      <c r="C502"/>
      <c r="D502"/>
      <c r="E502"/>
      <c r="F502"/>
      <c r="G502"/>
      <c r="J502"/>
    </row>
    <row r="503" spans="3:10" x14ac:dyDescent="0.3">
      <c r="C503"/>
      <c r="D503"/>
      <c r="E503"/>
      <c r="F503"/>
      <c r="G503"/>
      <c r="J503"/>
    </row>
    <row r="504" spans="3:10" x14ac:dyDescent="0.3">
      <c r="C504"/>
      <c r="D504"/>
      <c r="E504"/>
      <c r="F504"/>
      <c r="G504"/>
      <c r="J504"/>
    </row>
    <row r="505" spans="3:10" x14ac:dyDescent="0.3">
      <c r="C505"/>
      <c r="D505"/>
      <c r="E505"/>
      <c r="F505"/>
      <c r="G505"/>
      <c r="J505"/>
    </row>
    <row r="506" spans="3:10" x14ac:dyDescent="0.3">
      <c r="C506"/>
      <c r="D506"/>
      <c r="E506"/>
      <c r="F506"/>
      <c r="G506"/>
      <c r="J506"/>
    </row>
    <row r="507" spans="3:10" x14ac:dyDescent="0.3">
      <c r="C507"/>
      <c r="D507"/>
      <c r="E507"/>
      <c r="F507"/>
      <c r="G507"/>
      <c r="J507"/>
    </row>
    <row r="508" spans="3:10" x14ac:dyDescent="0.3">
      <c r="C508"/>
      <c r="D508"/>
      <c r="E508"/>
      <c r="F508"/>
      <c r="G508"/>
      <c r="J508"/>
    </row>
    <row r="509" spans="3:10" x14ac:dyDescent="0.3">
      <c r="C509"/>
      <c r="D509"/>
      <c r="E509"/>
      <c r="F509"/>
      <c r="G509"/>
      <c r="J509"/>
    </row>
    <row r="510" spans="3:10" x14ac:dyDescent="0.3">
      <c r="C510"/>
      <c r="D510"/>
      <c r="E510"/>
      <c r="F510"/>
      <c r="G510"/>
      <c r="J510"/>
    </row>
    <row r="511" spans="3:10" x14ac:dyDescent="0.3">
      <c r="C511"/>
      <c r="D511"/>
      <c r="E511"/>
      <c r="F511"/>
      <c r="G511"/>
      <c r="J511"/>
    </row>
    <row r="512" spans="3:10" x14ac:dyDescent="0.3">
      <c r="C512"/>
      <c r="D512"/>
      <c r="E512"/>
      <c r="F512"/>
      <c r="G512"/>
      <c r="J512"/>
    </row>
    <row r="513" spans="3:10" x14ac:dyDescent="0.3">
      <c r="C513"/>
      <c r="D513"/>
      <c r="E513"/>
      <c r="F513"/>
      <c r="G513"/>
      <c r="J513"/>
    </row>
    <row r="514" spans="3:10" x14ac:dyDescent="0.3">
      <c r="C514"/>
      <c r="D514"/>
      <c r="E514"/>
      <c r="F514"/>
      <c r="G514"/>
      <c r="J514"/>
    </row>
    <row r="515" spans="3:10" x14ac:dyDescent="0.3">
      <c r="C515"/>
      <c r="D515"/>
      <c r="E515"/>
      <c r="F515"/>
      <c r="G515"/>
      <c r="J515"/>
    </row>
    <row r="516" spans="3:10" x14ac:dyDescent="0.3">
      <c r="C516"/>
      <c r="D516"/>
      <c r="E516"/>
      <c r="F516"/>
      <c r="G516"/>
      <c r="J516"/>
    </row>
    <row r="517" spans="3:10" x14ac:dyDescent="0.3">
      <c r="C517"/>
      <c r="D517"/>
      <c r="E517"/>
      <c r="F517"/>
      <c r="G517"/>
      <c r="J517"/>
    </row>
    <row r="518" spans="3:10" x14ac:dyDescent="0.3">
      <c r="C518"/>
      <c r="D518"/>
      <c r="E518"/>
      <c r="F518"/>
      <c r="G518"/>
      <c r="J518"/>
    </row>
    <row r="519" spans="3:10" x14ac:dyDescent="0.3">
      <c r="C519"/>
      <c r="D519"/>
      <c r="E519"/>
      <c r="F519"/>
      <c r="G519"/>
      <c r="J51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scale="46" fitToHeight="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7"/>
  <sheetViews>
    <sheetView showGridLines="0" view="pageBreakPreview" zoomScale="90" zoomScaleNormal="100" zoomScaleSheetLayoutView="90" workbookViewId="0">
      <selection activeCell="F14" sqref="F14"/>
    </sheetView>
  </sheetViews>
  <sheetFormatPr baseColWidth="10" defaultRowHeight="18.600000000000001" customHeight="1" x14ac:dyDescent="0.3"/>
  <cols>
    <col min="1" max="1" width="32" customWidth="1"/>
    <col min="2" max="2" width="22" customWidth="1"/>
    <col min="3" max="3" width="30" customWidth="1"/>
    <col min="4" max="8" width="15.33203125" customWidth="1"/>
    <col min="9" max="9" width="15" style="12" customWidth="1"/>
    <col min="10" max="10" width="12.77734375" customWidth="1"/>
  </cols>
  <sheetData>
    <row r="1" spans="1:9" ht="18.600000000000001" customHeight="1" x14ac:dyDescent="0.3">
      <c r="A1" s="110"/>
      <c r="B1" s="110"/>
      <c r="C1" s="110"/>
      <c r="D1" s="110"/>
      <c r="E1" s="110"/>
      <c r="F1" s="110"/>
      <c r="G1" s="110"/>
    </row>
    <row r="2" spans="1:9" ht="42.6" customHeight="1" x14ac:dyDescent="0.3">
      <c r="A2" s="110" t="s">
        <v>3038</v>
      </c>
      <c r="B2" s="110"/>
      <c r="C2" s="110"/>
      <c r="D2" s="110"/>
      <c r="E2" s="110"/>
      <c r="F2" s="110"/>
      <c r="G2" s="110"/>
    </row>
    <row r="3" spans="1:9" ht="18.600000000000001" customHeight="1" x14ac:dyDescent="0.3">
      <c r="B3" s="2" t="s">
        <v>194</v>
      </c>
      <c r="C3" s="112" t="s">
        <v>199</v>
      </c>
      <c r="D3" s="44"/>
      <c r="E3" s="44"/>
      <c r="F3" s="44"/>
      <c r="G3" s="44"/>
      <c r="H3" s="44"/>
      <c r="I3"/>
    </row>
    <row r="4" spans="1:9" ht="18.600000000000001" customHeight="1" x14ac:dyDescent="0.3">
      <c r="B4" s="49" t="s">
        <v>351</v>
      </c>
      <c r="C4" s="44"/>
      <c r="D4" s="44"/>
      <c r="E4" s="44"/>
      <c r="F4" s="44"/>
      <c r="G4" s="44"/>
      <c r="H4" s="44"/>
      <c r="I4"/>
    </row>
    <row r="5" spans="1:9" ht="18.600000000000001" customHeight="1" x14ac:dyDescent="0.3">
      <c r="B5" s="2" t="s">
        <v>198</v>
      </c>
      <c r="C5" s="2" t="s">
        <v>0</v>
      </c>
      <c r="I5"/>
    </row>
    <row r="6" spans="1:9" ht="18.600000000000001" customHeight="1" x14ac:dyDescent="0.3">
      <c r="B6" s="2" t="s">
        <v>152</v>
      </c>
      <c r="C6" s="7" t="s">
        <v>2998</v>
      </c>
      <c r="D6" s="7" t="s">
        <v>153</v>
      </c>
      <c r="I6"/>
    </row>
    <row r="7" spans="1:9" ht="18.600000000000001" customHeight="1" x14ac:dyDescent="0.3">
      <c r="B7" s="112" t="s">
        <v>389</v>
      </c>
      <c r="C7" s="5">
        <v>952.5</v>
      </c>
      <c r="D7" s="13">
        <v>952.5</v>
      </c>
      <c r="I7"/>
    </row>
    <row r="8" spans="1:9" ht="18.600000000000001" customHeight="1" x14ac:dyDescent="0.3">
      <c r="B8" s="112" t="s">
        <v>3016</v>
      </c>
      <c r="C8" s="5">
        <v>929.86666666666679</v>
      </c>
      <c r="D8" s="13">
        <v>929.86666666666679</v>
      </c>
      <c r="I8"/>
    </row>
    <row r="9" spans="1:9" ht="18.600000000000001" customHeight="1" x14ac:dyDescent="0.3">
      <c r="B9" s="112" t="s">
        <v>190</v>
      </c>
      <c r="C9" s="50">
        <v>865.41666666666674</v>
      </c>
      <c r="D9" s="48">
        <v>865.41666666666674</v>
      </c>
      <c r="I9"/>
    </row>
    <row r="10" spans="1:9" ht="18.600000000000001" customHeight="1" x14ac:dyDescent="0.3">
      <c r="B10" s="112" t="s">
        <v>165</v>
      </c>
      <c r="C10" s="50">
        <v>811.13333333333333</v>
      </c>
      <c r="D10" s="48">
        <v>811.13333333333333</v>
      </c>
      <c r="I10"/>
    </row>
    <row r="11" spans="1:9" ht="18.600000000000001" customHeight="1" x14ac:dyDescent="0.3">
      <c r="B11" s="112" t="s">
        <v>390</v>
      </c>
      <c r="C11" s="5">
        <v>701.23333333333335</v>
      </c>
      <c r="D11" s="13">
        <v>701.23333333333335</v>
      </c>
      <c r="I11"/>
    </row>
    <row r="12" spans="1:9" ht="18.600000000000001" customHeight="1" x14ac:dyDescent="0.3">
      <c r="B12" s="112" t="s">
        <v>3017</v>
      </c>
      <c r="C12" s="5">
        <v>541.35</v>
      </c>
      <c r="D12" s="13">
        <v>541.35</v>
      </c>
      <c r="I12"/>
    </row>
    <row r="13" spans="1:9" ht="18.600000000000001" customHeight="1" x14ac:dyDescent="0.3">
      <c r="B13" s="112" t="s">
        <v>3019</v>
      </c>
      <c r="C13" s="5">
        <v>498.23333333333335</v>
      </c>
      <c r="D13" s="13">
        <v>498.23333333333335</v>
      </c>
      <c r="I13"/>
    </row>
    <row r="14" spans="1:9" ht="18.600000000000001" customHeight="1" x14ac:dyDescent="0.3">
      <c r="B14" s="112" t="s">
        <v>166</v>
      </c>
      <c r="C14" s="5">
        <v>0</v>
      </c>
      <c r="D14" s="13">
        <v>0</v>
      </c>
      <c r="I14"/>
    </row>
    <row r="15" spans="1:9" ht="18.600000000000001" customHeight="1" x14ac:dyDescent="0.3">
      <c r="B15" s="112" t="s">
        <v>3018</v>
      </c>
      <c r="C15" s="5">
        <v>0</v>
      </c>
      <c r="D15" s="13">
        <v>0</v>
      </c>
      <c r="I15"/>
    </row>
    <row r="16" spans="1:9" ht="18.600000000000001" customHeight="1" x14ac:dyDescent="0.3">
      <c r="I16"/>
    </row>
    <row r="17" spans="1:9" ht="18.600000000000001" customHeight="1" x14ac:dyDescent="0.3">
      <c r="I17"/>
    </row>
    <row r="18" spans="1:9" ht="18.600000000000001" customHeight="1" x14ac:dyDescent="0.3">
      <c r="I18"/>
    </row>
    <row r="19" spans="1:9" ht="18.600000000000001" customHeight="1" x14ac:dyDescent="0.3">
      <c r="I19"/>
    </row>
    <row r="20" spans="1:9" ht="18.600000000000001" customHeight="1" x14ac:dyDescent="0.3">
      <c r="I20"/>
    </row>
    <row r="21" spans="1:9" ht="18.600000000000001" customHeight="1" x14ac:dyDescent="0.3">
      <c r="I21"/>
    </row>
    <row r="22" spans="1:9" ht="18.600000000000001" customHeight="1" x14ac:dyDescent="0.3">
      <c r="A22" s="49" t="s">
        <v>352</v>
      </c>
      <c r="B22" s="44"/>
      <c r="C22" s="44"/>
      <c r="D22" s="44"/>
      <c r="E22" s="44"/>
      <c r="F22" s="44"/>
      <c r="G22" s="44"/>
    </row>
    <row r="23" spans="1:9" ht="18.600000000000001" customHeight="1" x14ac:dyDescent="0.3">
      <c r="A23" s="2" t="s">
        <v>198</v>
      </c>
      <c r="D23" s="2" t="s">
        <v>0</v>
      </c>
      <c r="I23"/>
    </row>
    <row r="24" spans="1:9" ht="18.600000000000001" customHeight="1" x14ac:dyDescent="0.3">
      <c r="A24" s="2" t="s">
        <v>194</v>
      </c>
      <c r="B24" s="2" t="s">
        <v>152</v>
      </c>
      <c r="C24" s="2" t="s">
        <v>64</v>
      </c>
      <c r="D24" s="112" t="s">
        <v>2998</v>
      </c>
      <c r="E24" s="112" t="s">
        <v>153</v>
      </c>
      <c r="I24"/>
    </row>
    <row r="25" spans="1:9" ht="18.600000000000001" customHeight="1" x14ac:dyDescent="0.3">
      <c r="A25" s="112" t="s">
        <v>199</v>
      </c>
      <c r="B25" s="112" t="s">
        <v>389</v>
      </c>
      <c r="C25" s="112" t="s">
        <v>3005</v>
      </c>
      <c r="D25" s="5">
        <v>302</v>
      </c>
      <c r="E25" s="13">
        <v>302</v>
      </c>
      <c r="I25"/>
    </row>
    <row r="26" spans="1:9" ht="18.600000000000001" customHeight="1" x14ac:dyDescent="0.3">
      <c r="C26" s="112" t="s">
        <v>2046</v>
      </c>
      <c r="D26" s="5">
        <v>301.96666666666664</v>
      </c>
      <c r="E26" s="13">
        <v>301.96666666666664</v>
      </c>
      <c r="I26"/>
    </row>
    <row r="27" spans="1:9" ht="18.600000000000001" customHeight="1" x14ac:dyDescent="0.3">
      <c r="C27" s="112" t="s">
        <v>2079</v>
      </c>
      <c r="D27" s="5">
        <v>176.81666666666666</v>
      </c>
      <c r="E27" s="13">
        <v>176.81666666666666</v>
      </c>
      <c r="I27"/>
    </row>
    <row r="28" spans="1:9" ht="18.600000000000001" customHeight="1" x14ac:dyDescent="0.3">
      <c r="C28" s="112" t="s">
        <v>927</v>
      </c>
      <c r="D28" s="5">
        <v>171.71666666666667</v>
      </c>
      <c r="E28" s="13">
        <v>171.71666666666667</v>
      </c>
      <c r="I28"/>
    </row>
    <row r="29" spans="1:9" ht="18.600000000000001" customHeight="1" x14ac:dyDescent="0.3">
      <c r="B29" s="22" t="s">
        <v>3027</v>
      </c>
      <c r="C29" s="22"/>
      <c r="D29" s="27">
        <v>952.5</v>
      </c>
      <c r="E29" s="113">
        <v>952.5</v>
      </c>
      <c r="I29"/>
    </row>
    <row r="30" spans="1:9" ht="18.600000000000001" customHeight="1" x14ac:dyDescent="0.3">
      <c r="B30" s="112" t="s">
        <v>3016</v>
      </c>
      <c r="C30" s="112" t="s">
        <v>744</v>
      </c>
      <c r="D30" s="5">
        <v>313.98333333333335</v>
      </c>
      <c r="E30" s="13">
        <v>313.98333333333335</v>
      </c>
      <c r="I30"/>
    </row>
    <row r="31" spans="1:9" ht="18.600000000000001" customHeight="1" x14ac:dyDescent="0.3">
      <c r="C31" s="112" t="s">
        <v>2063</v>
      </c>
      <c r="D31" s="5">
        <v>266.66666666666669</v>
      </c>
      <c r="E31" s="13">
        <v>266.66666666666669</v>
      </c>
      <c r="I31"/>
    </row>
    <row r="32" spans="1:9" ht="18.600000000000001" customHeight="1" x14ac:dyDescent="0.3">
      <c r="C32" s="112" t="s">
        <v>2061</v>
      </c>
      <c r="D32" s="5">
        <v>174.78333333333333</v>
      </c>
      <c r="E32" s="13">
        <v>174.78333333333333</v>
      </c>
      <c r="I32"/>
    </row>
    <row r="33" spans="2:9" ht="18.600000000000001" customHeight="1" x14ac:dyDescent="0.3">
      <c r="C33" s="112" t="s">
        <v>2067</v>
      </c>
      <c r="D33" s="5">
        <v>174.43333333333334</v>
      </c>
      <c r="E33" s="13">
        <v>174.43333333333334</v>
      </c>
      <c r="I33"/>
    </row>
    <row r="34" spans="2:9" ht="18.600000000000001" customHeight="1" x14ac:dyDescent="0.3">
      <c r="B34" s="22" t="s">
        <v>3029</v>
      </c>
      <c r="C34" s="22"/>
      <c r="D34" s="27">
        <v>929.86666666666679</v>
      </c>
      <c r="E34" s="113">
        <v>929.86666666666679</v>
      </c>
      <c r="I34"/>
    </row>
    <row r="35" spans="2:9" ht="18.600000000000001" customHeight="1" x14ac:dyDescent="0.3">
      <c r="B35" s="112" t="s">
        <v>190</v>
      </c>
      <c r="C35" s="112" t="s">
        <v>543</v>
      </c>
      <c r="D35" s="5">
        <v>251.55</v>
      </c>
      <c r="E35" s="13">
        <v>251.55</v>
      </c>
      <c r="I35"/>
    </row>
    <row r="36" spans="2:9" ht="18.600000000000001" customHeight="1" x14ac:dyDescent="0.3">
      <c r="C36" s="112" t="s">
        <v>65</v>
      </c>
      <c r="D36" s="5">
        <v>217.58333333333334</v>
      </c>
      <c r="E36" s="13">
        <v>217.58333333333334</v>
      </c>
      <c r="I36"/>
    </row>
    <row r="37" spans="2:9" ht="18.600000000000001" customHeight="1" x14ac:dyDescent="0.3">
      <c r="C37" s="112" t="s">
        <v>227</v>
      </c>
      <c r="D37" s="5">
        <v>198.2</v>
      </c>
      <c r="E37" s="13">
        <v>198.2</v>
      </c>
      <c r="I37"/>
    </row>
    <row r="38" spans="2:9" ht="18.600000000000001" customHeight="1" x14ac:dyDescent="0.3">
      <c r="C38" s="112" t="s">
        <v>2048</v>
      </c>
      <c r="D38" s="5">
        <v>198.08333333333334</v>
      </c>
      <c r="E38" s="13">
        <v>198.08333333333334</v>
      </c>
      <c r="I38"/>
    </row>
    <row r="39" spans="2:9" ht="18.600000000000001" customHeight="1" x14ac:dyDescent="0.3">
      <c r="B39" s="22" t="s">
        <v>3026</v>
      </c>
      <c r="C39" s="22"/>
      <c r="D39" s="27">
        <v>865.41666666666674</v>
      </c>
      <c r="E39" s="113">
        <v>865.41666666666674</v>
      </c>
      <c r="I39"/>
    </row>
    <row r="40" spans="2:9" ht="18.600000000000001" customHeight="1" x14ac:dyDescent="0.3">
      <c r="B40" s="112" t="s">
        <v>165</v>
      </c>
      <c r="C40" s="109" t="s">
        <v>161</v>
      </c>
      <c r="D40" s="5">
        <v>321</v>
      </c>
      <c r="E40" s="13">
        <v>321</v>
      </c>
      <c r="I40"/>
    </row>
    <row r="41" spans="2:9" ht="18.600000000000001" customHeight="1" x14ac:dyDescent="0.3">
      <c r="C41" s="109" t="s">
        <v>626</v>
      </c>
      <c r="D41" s="5">
        <v>211.88333333333333</v>
      </c>
      <c r="E41" s="13">
        <v>211.88333333333333</v>
      </c>
      <c r="I41"/>
    </row>
    <row r="42" spans="2:9" ht="18.600000000000001" customHeight="1" x14ac:dyDescent="0.3">
      <c r="C42" s="109" t="s">
        <v>538</v>
      </c>
      <c r="D42" s="5">
        <v>203.81666666666666</v>
      </c>
      <c r="E42" s="13">
        <v>203.81666666666666</v>
      </c>
      <c r="I42"/>
    </row>
    <row r="43" spans="2:9" ht="18.600000000000001" customHeight="1" x14ac:dyDescent="0.3">
      <c r="C43" s="109" t="s">
        <v>745</v>
      </c>
      <c r="D43" s="5">
        <v>74.433333333333337</v>
      </c>
      <c r="E43" s="13">
        <v>74.433333333333337</v>
      </c>
      <c r="I43"/>
    </row>
    <row r="44" spans="2:9" ht="18.600000000000001" customHeight="1" x14ac:dyDescent="0.3">
      <c r="B44" s="22" t="s">
        <v>3025</v>
      </c>
      <c r="C44" s="22"/>
      <c r="D44" s="27">
        <v>811.13333333333321</v>
      </c>
      <c r="E44" s="113">
        <v>811.13333333333321</v>
      </c>
      <c r="I44"/>
    </row>
    <row r="45" spans="2:9" ht="18.600000000000001" customHeight="1" x14ac:dyDescent="0.3">
      <c r="B45" s="112" t="s">
        <v>390</v>
      </c>
      <c r="C45" s="112" t="s">
        <v>160</v>
      </c>
      <c r="D45" s="5">
        <v>235.71666666666667</v>
      </c>
      <c r="E45" s="13">
        <v>235.71666666666667</v>
      </c>
      <c r="I45"/>
    </row>
    <row r="46" spans="2:9" ht="18.600000000000001" customHeight="1" x14ac:dyDescent="0.3">
      <c r="C46" s="112" t="s">
        <v>3007</v>
      </c>
      <c r="D46" s="5">
        <v>183.13333333333333</v>
      </c>
      <c r="E46" s="13">
        <v>183.13333333333333</v>
      </c>
      <c r="I46"/>
    </row>
    <row r="47" spans="2:9" ht="18.600000000000001" customHeight="1" x14ac:dyDescent="0.3">
      <c r="C47" s="112" t="s">
        <v>308</v>
      </c>
      <c r="D47" s="5">
        <v>147.71666666666667</v>
      </c>
      <c r="E47" s="13">
        <v>147.71666666666667</v>
      </c>
      <c r="I47"/>
    </row>
    <row r="48" spans="2:9" ht="18.600000000000001" customHeight="1" x14ac:dyDescent="0.3">
      <c r="C48" s="112" t="s">
        <v>2069</v>
      </c>
      <c r="D48" s="5">
        <v>134.66666666666666</v>
      </c>
      <c r="E48" s="13">
        <v>134.66666666666666</v>
      </c>
      <c r="I48"/>
    </row>
    <row r="49" spans="2:9" ht="18.600000000000001" customHeight="1" x14ac:dyDescent="0.3">
      <c r="B49" s="22" t="s">
        <v>3028</v>
      </c>
      <c r="C49" s="22"/>
      <c r="D49" s="27">
        <v>701.23333333333335</v>
      </c>
      <c r="E49" s="113">
        <v>701.23333333333335</v>
      </c>
      <c r="I49"/>
    </row>
    <row r="50" spans="2:9" ht="18.600000000000001" customHeight="1" x14ac:dyDescent="0.3">
      <c r="B50" s="112" t="s">
        <v>3017</v>
      </c>
      <c r="C50" s="112" t="s">
        <v>623</v>
      </c>
      <c r="D50" s="5">
        <v>218.3</v>
      </c>
      <c r="E50" s="13">
        <v>218.3</v>
      </c>
      <c r="I50"/>
    </row>
    <row r="51" spans="2:9" ht="18.600000000000001" customHeight="1" x14ac:dyDescent="0.3">
      <c r="C51" s="112" t="s">
        <v>3003</v>
      </c>
      <c r="D51" s="5">
        <v>182.55</v>
      </c>
      <c r="E51" s="13">
        <v>182.55</v>
      </c>
      <c r="I51"/>
    </row>
    <row r="52" spans="2:9" ht="18.600000000000001" customHeight="1" x14ac:dyDescent="0.3">
      <c r="C52" s="112" t="s">
        <v>3011</v>
      </c>
      <c r="D52" s="5">
        <v>140.5</v>
      </c>
      <c r="E52" s="13">
        <v>140.5</v>
      </c>
      <c r="I52"/>
    </row>
    <row r="53" spans="2:9" ht="18.600000000000001" customHeight="1" x14ac:dyDescent="0.3">
      <c r="C53" s="112" t="s">
        <v>3021</v>
      </c>
      <c r="D53" s="5">
        <v>0</v>
      </c>
      <c r="E53" s="13">
        <v>0</v>
      </c>
      <c r="I53"/>
    </row>
    <row r="54" spans="2:9" ht="18.600000000000001" customHeight="1" x14ac:dyDescent="0.3">
      <c r="B54" s="22" t="s">
        <v>3031</v>
      </c>
      <c r="C54" s="22"/>
      <c r="D54" s="27">
        <v>541.35</v>
      </c>
      <c r="E54" s="113">
        <v>541.35</v>
      </c>
      <c r="I54"/>
    </row>
    <row r="55" spans="2:9" ht="18.600000000000001" customHeight="1" x14ac:dyDescent="0.3">
      <c r="B55" s="112" t="s">
        <v>3019</v>
      </c>
      <c r="C55" s="112" t="s">
        <v>2062</v>
      </c>
      <c r="D55" s="5">
        <v>224.68333333333334</v>
      </c>
      <c r="E55" s="13">
        <v>224.68333333333334</v>
      </c>
      <c r="I55"/>
    </row>
    <row r="56" spans="2:9" ht="18.600000000000001" customHeight="1" x14ac:dyDescent="0.3">
      <c r="C56" s="112" t="s">
        <v>145</v>
      </c>
      <c r="D56" s="5">
        <v>190.58333333333334</v>
      </c>
      <c r="E56" s="13">
        <v>190.58333333333334</v>
      </c>
      <c r="I56"/>
    </row>
    <row r="57" spans="2:9" ht="18.600000000000001" customHeight="1" x14ac:dyDescent="0.3">
      <c r="C57" s="112" t="s">
        <v>3004</v>
      </c>
      <c r="D57" s="5">
        <v>82.966666666666669</v>
      </c>
      <c r="E57" s="13">
        <v>82.966666666666669</v>
      </c>
      <c r="I57"/>
    </row>
    <row r="58" spans="2:9" ht="18.600000000000001" customHeight="1" x14ac:dyDescent="0.3">
      <c r="C58" s="112" t="s">
        <v>3036</v>
      </c>
      <c r="D58" s="5">
        <v>0</v>
      </c>
      <c r="E58" s="13">
        <v>0</v>
      </c>
      <c r="I58"/>
    </row>
    <row r="59" spans="2:9" ht="18.600000000000001" customHeight="1" x14ac:dyDescent="0.3">
      <c r="B59" s="22" t="s">
        <v>3030</v>
      </c>
      <c r="C59" s="22"/>
      <c r="D59" s="27">
        <v>498.23333333333335</v>
      </c>
      <c r="E59" s="113">
        <v>498.23333333333335</v>
      </c>
      <c r="I59"/>
    </row>
    <row r="60" spans="2:9" ht="18.600000000000001" customHeight="1" x14ac:dyDescent="0.3">
      <c r="B60" s="112" t="s">
        <v>166</v>
      </c>
      <c r="C60" s="109" t="s">
        <v>746</v>
      </c>
      <c r="D60" s="5">
        <v>0</v>
      </c>
      <c r="E60" s="13">
        <v>0</v>
      </c>
      <c r="I60"/>
    </row>
    <row r="61" spans="2:9" ht="18.600000000000001" customHeight="1" x14ac:dyDescent="0.3">
      <c r="B61" s="22" t="s">
        <v>3024</v>
      </c>
      <c r="C61" s="22"/>
      <c r="D61" s="27">
        <v>0</v>
      </c>
      <c r="E61" s="113">
        <v>0</v>
      </c>
      <c r="I61"/>
    </row>
    <row r="62" spans="2:9" ht="18.600000000000001" customHeight="1" x14ac:dyDescent="0.3">
      <c r="B62" s="112" t="s">
        <v>3018</v>
      </c>
      <c r="C62" s="112" t="s">
        <v>238</v>
      </c>
      <c r="D62" s="5">
        <v>0</v>
      </c>
      <c r="E62" s="13">
        <v>0</v>
      </c>
      <c r="I62"/>
    </row>
    <row r="63" spans="2:9" ht="18.600000000000001" customHeight="1" x14ac:dyDescent="0.3">
      <c r="C63" s="112" t="s">
        <v>3037</v>
      </c>
      <c r="D63" s="5">
        <v>0</v>
      </c>
      <c r="E63" s="13">
        <v>0</v>
      </c>
      <c r="I63"/>
    </row>
    <row r="64" spans="2:9" ht="18.600000000000001" customHeight="1" x14ac:dyDescent="0.3">
      <c r="C64" s="112" t="s">
        <v>537</v>
      </c>
      <c r="D64" s="5">
        <v>0</v>
      </c>
      <c r="E64" s="13">
        <v>0</v>
      </c>
      <c r="I64"/>
    </row>
    <row r="65" spans="1:9" ht="18.600000000000001" customHeight="1" x14ac:dyDescent="0.3">
      <c r="B65" s="22" t="s">
        <v>3032</v>
      </c>
      <c r="C65" s="22"/>
      <c r="D65" s="27">
        <v>0</v>
      </c>
      <c r="E65" s="113">
        <v>0</v>
      </c>
      <c r="I65"/>
    </row>
    <row r="66" spans="1:9" ht="18.600000000000001" customHeight="1" x14ac:dyDescent="0.3">
      <c r="A66" s="114" t="s">
        <v>3033</v>
      </c>
      <c r="B66" s="114"/>
      <c r="C66" s="114"/>
      <c r="D66" s="115">
        <v>5299.7333333333327</v>
      </c>
      <c r="E66" s="116">
        <v>5299.7333333333327</v>
      </c>
      <c r="I66"/>
    </row>
    <row r="67" spans="1:9" ht="18.600000000000001" customHeight="1" x14ac:dyDescent="0.3">
      <c r="A67" s="112" t="s">
        <v>3034</v>
      </c>
      <c r="B67" s="112" t="s">
        <v>390</v>
      </c>
      <c r="C67" s="112" t="s">
        <v>2080</v>
      </c>
      <c r="D67" s="5">
        <v>117.65</v>
      </c>
      <c r="E67" s="13">
        <v>117.65</v>
      </c>
      <c r="I67"/>
    </row>
    <row r="68" spans="1:9" ht="18.600000000000001" customHeight="1" x14ac:dyDescent="0.3">
      <c r="B68" s="22" t="s">
        <v>3028</v>
      </c>
      <c r="C68" s="22"/>
      <c r="D68" s="27">
        <v>117.65</v>
      </c>
      <c r="E68" s="113">
        <v>117.65</v>
      </c>
      <c r="I68"/>
    </row>
    <row r="69" spans="1:9" ht="18.600000000000001" customHeight="1" x14ac:dyDescent="0.3">
      <c r="B69" s="112" t="s">
        <v>165</v>
      </c>
      <c r="C69" s="109" t="s">
        <v>71</v>
      </c>
      <c r="D69" s="5">
        <v>69.233333333333334</v>
      </c>
      <c r="E69" s="13">
        <v>69.233333333333334</v>
      </c>
      <c r="I69"/>
    </row>
    <row r="70" spans="1:9" ht="18.600000000000001" customHeight="1" x14ac:dyDescent="0.3">
      <c r="B70" s="22" t="s">
        <v>3025</v>
      </c>
      <c r="C70" s="22"/>
      <c r="D70" s="27">
        <v>69.233333333333334</v>
      </c>
      <c r="E70" s="113">
        <v>69.233333333333334</v>
      </c>
      <c r="I70"/>
    </row>
    <row r="71" spans="1:9" ht="18.600000000000001" customHeight="1" x14ac:dyDescent="0.3">
      <c r="B71" s="112" t="s">
        <v>3016</v>
      </c>
      <c r="C71" s="112" t="s">
        <v>2052</v>
      </c>
      <c r="D71" s="5">
        <v>0</v>
      </c>
      <c r="E71" s="13">
        <v>0</v>
      </c>
      <c r="I71"/>
    </row>
    <row r="72" spans="1:9" ht="18.600000000000001" customHeight="1" x14ac:dyDescent="0.3">
      <c r="B72" s="22" t="s">
        <v>3029</v>
      </c>
      <c r="C72" s="22"/>
      <c r="D72" s="27">
        <v>0</v>
      </c>
      <c r="E72" s="113">
        <v>0</v>
      </c>
      <c r="I72"/>
    </row>
    <row r="73" spans="1:9" ht="18.600000000000001" customHeight="1" x14ac:dyDescent="0.3">
      <c r="B73" s="112" t="s">
        <v>166</v>
      </c>
      <c r="C73" s="109" t="s">
        <v>746</v>
      </c>
      <c r="D73" s="5">
        <v>0</v>
      </c>
      <c r="E73" s="13">
        <v>0</v>
      </c>
      <c r="I73"/>
    </row>
    <row r="74" spans="1:9" ht="18.600000000000001" customHeight="1" x14ac:dyDescent="0.3">
      <c r="B74" s="22" t="s">
        <v>3024</v>
      </c>
      <c r="C74" s="22"/>
      <c r="D74" s="27">
        <v>0</v>
      </c>
      <c r="E74" s="113">
        <v>0</v>
      </c>
      <c r="I74"/>
    </row>
    <row r="75" spans="1:9" ht="18.600000000000001" customHeight="1" x14ac:dyDescent="0.3">
      <c r="B75" s="112" t="s">
        <v>3019</v>
      </c>
      <c r="C75" s="112" t="s">
        <v>146</v>
      </c>
      <c r="D75" s="5">
        <v>0</v>
      </c>
      <c r="E75" s="13">
        <v>0</v>
      </c>
      <c r="I75"/>
    </row>
    <row r="76" spans="1:9" ht="18.600000000000001" customHeight="1" x14ac:dyDescent="0.3">
      <c r="B76" s="22" t="s">
        <v>3030</v>
      </c>
      <c r="C76" s="22"/>
      <c r="D76" s="27">
        <v>0</v>
      </c>
      <c r="E76" s="113">
        <v>0</v>
      </c>
      <c r="I76"/>
    </row>
    <row r="77" spans="1:9" ht="18.600000000000001" customHeight="1" x14ac:dyDescent="0.3">
      <c r="B77" s="112" t="s">
        <v>190</v>
      </c>
      <c r="C77" s="112" t="s">
        <v>630</v>
      </c>
      <c r="D77" s="5">
        <v>0</v>
      </c>
      <c r="E77" s="13">
        <v>0</v>
      </c>
      <c r="I77"/>
    </row>
    <row r="78" spans="1:9" ht="18.600000000000001" customHeight="1" x14ac:dyDescent="0.3">
      <c r="C78" s="112" t="s">
        <v>534</v>
      </c>
      <c r="D78" s="5">
        <v>0</v>
      </c>
      <c r="E78" s="13">
        <v>0</v>
      </c>
      <c r="I78"/>
    </row>
    <row r="79" spans="1:9" ht="18.600000000000001" customHeight="1" x14ac:dyDescent="0.3">
      <c r="B79" s="22" t="s">
        <v>3026</v>
      </c>
      <c r="C79" s="22"/>
      <c r="D79" s="27">
        <v>0</v>
      </c>
      <c r="E79" s="113">
        <v>0</v>
      </c>
      <c r="I79"/>
    </row>
    <row r="80" spans="1:9" ht="18.600000000000001" customHeight="1" x14ac:dyDescent="0.3">
      <c r="B80" s="112" t="s">
        <v>389</v>
      </c>
      <c r="C80" s="112" t="s">
        <v>228</v>
      </c>
      <c r="D80" s="5">
        <v>0</v>
      </c>
      <c r="E80" s="13">
        <v>0</v>
      </c>
      <c r="I80"/>
    </row>
    <row r="81" spans="1:9" ht="18.600000000000001" customHeight="1" x14ac:dyDescent="0.3">
      <c r="B81" s="22" t="s">
        <v>3027</v>
      </c>
      <c r="C81" s="22"/>
      <c r="D81" s="27">
        <v>0</v>
      </c>
      <c r="E81" s="113">
        <v>0</v>
      </c>
      <c r="I81"/>
    </row>
    <row r="82" spans="1:9" ht="18.600000000000001" customHeight="1" x14ac:dyDescent="0.3">
      <c r="A82" s="114" t="s">
        <v>3035</v>
      </c>
      <c r="B82" s="114"/>
      <c r="C82" s="114"/>
      <c r="D82" s="115">
        <v>186.88333333333333</v>
      </c>
      <c r="E82" s="116">
        <v>186.88333333333333</v>
      </c>
      <c r="I82"/>
    </row>
    <row r="83" spans="1:9" ht="18.600000000000001" customHeight="1" x14ac:dyDescent="0.3">
      <c r="I83"/>
    </row>
    <row r="84" spans="1:9" ht="18.600000000000001" customHeight="1" x14ac:dyDescent="0.3">
      <c r="I84"/>
    </row>
    <row r="85" spans="1:9" ht="18.600000000000001" customHeight="1" x14ac:dyDescent="0.3">
      <c r="I85"/>
    </row>
    <row r="86" spans="1:9" ht="18.600000000000001" customHeight="1" x14ac:dyDescent="0.3">
      <c r="I86"/>
    </row>
    <row r="87" spans="1:9" ht="18.600000000000001" customHeight="1" x14ac:dyDescent="0.3">
      <c r="I87"/>
    </row>
    <row r="88" spans="1:9" ht="18.600000000000001" customHeight="1" x14ac:dyDescent="0.3">
      <c r="I88"/>
    </row>
    <row r="89" spans="1:9" ht="18.600000000000001" customHeight="1" x14ac:dyDescent="0.3">
      <c r="I89"/>
    </row>
    <row r="90" spans="1:9" ht="18.600000000000001" customHeight="1" x14ac:dyDescent="0.3">
      <c r="I90"/>
    </row>
    <row r="91" spans="1:9" ht="18.600000000000001" customHeight="1" x14ac:dyDescent="0.3">
      <c r="I91"/>
    </row>
    <row r="92" spans="1:9" ht="18.600000000000001" customHeight="1" x14ac:dyDescent="0.3">
      <c r="I92"/>
    </row>
    <row r="93" spans="1:9" ht="18.600000000000001" customHeight="1" x14ac:dyDescent="0.3">
      <c r="I93"/>
    </row>
    <row r="94" spans="1:9" ht="18.600000000000001" customHeight="1" x14ac:dyDescent="0.3">
      <c r="I94"/>
    </row>
    <row r="95" spans="1:9" ht="18.600000000000001" customHeight="1" x14ac:dyDescent="0.3">
      <c r="I95"/>
    </row>
    <row r="96" spans="1:9" ht="18.600000000000001" customHeight="1" x14ac:dyDescent="0.3">
      <c r="I96"/>
    </row>
    <row r="97" spans="9:9" ht="18.600000000000001" customHeight="1" x14ac:dyDescent="0.3">
      <c r="I97"/>
    </row>
    <row r="98" spans="9:9" ht="18.600000000000001" customHeight="1" x14ac:dyDescent="0.3">
      <c r="I98"/>
    </row>
    <row r="99" spans="9:9" ht="18.600000000000001" customHeight="1" x14ac:dyDescent="0.3">
      <c r="I99"/>
    </row>
    <row r="100" spans="9:9" ht="18.600000000000001" customHeight="1" x14ac:dyDescent="0.3">
      <c r="I100"/>
    </row>
    <row r="101" spans="9:9" ht="18.600000000000001" customHeight="1" x14ac:dyDescent="0.3">
      <c r="I101"/>
    </row>
    <row r="102" spans="9:9" ht="18.600000000000001" customHeight="1" x14ac:dyDescent="0.3">
      <c r="I102"/>
    </row>
    <row r="103" spans="9:9" ht="18.600000000000001" customHeight="1" x14ac:dyDescent="0.3">
      <c r="I103"/>
    </row>
    <row r="104" spans="9:9" ht="18.600000000000001" customHeight="1" x14ac:dyDescent="0.3">
      <c r="I104"/>
    </row>
    <row r="105" spans="9:9" ht="18.600000000000001" customHeight="1" x14ac:dyDescent="0.3">
      <c r="I105"/>
    </row>
    <row r="106" spans="9:9" ht="18.600000000000001" customHeight="1" x14ac:dyDescent="0.3">
      <c r="I106"/>
    </row>
    <row r="107" spans="9:9" ht="18.600000000000001" customHeight="1" x14ac:dyDescent="0.3">
      <c r="I107"/>
    </row>
    <row r="108" spans="9:9" ht="18.600000000000001" customHeight="1" x14ac:dyDescent="0.3">
      <c r="I108"/>
    </row>
    <row r="109" spans="9:9" ht="18.600000000000001" customHeight="1" x14ac:dyDescent="0.3">
      <c r="I109"/>
    </row>
    <row r="110" spans="9:9" ht="18.600000000000001" customHeight="1" x14ac:dyDescent="0.3">
      <c r="I110"/>
    </row>
    <row r="111" spans="9:9" ht="18.600000000000001" customHeight="1" x14ac:dyDescent="0.3">
      <c r="I111"/>
    </row>
    <row r="112" spans="9:9" ht="18.600000000000001" customHeight="1" x14ac:dyDescent="0.3">
      <c r="I112"/>
    </row>
    <row r="113" spans="9:9" ht="18.600000000000001" customHeight="1" x14ac:dyDescent="0.3">
      <c r="I113"/>
    </row>
    <row r="114" spans="9:9" ht="18.600000000000001" customHeight="1" x14ac:dyDescent="0.3">
      <c r="I114"/>
    </row>
    <row r="115" spans="9:9" ht="18.600000000000001" customHeight="1" x14ac:dyDescent="0.3">
      <c r="I115"/>
    </row>
    <row r="116" spans="9:9" ht="18.600000000000001" customHeight="1" x14ac:dyDescent="0.3">
      <c r="I116"/>
    </row>
    <row r="117" spans="9:9" ht="18.600000000000001" customHeight="1" x14ac:dyDescent="0.3">
      <c r="I117"/>
    </row>
    <row r="118" spans="9:9" ht="18.600000000000001" customHeight="1" x14ac:dyDescent="0.3">
      <c r="I118"/>
    </row>
    <row r="119" spans="9:9" ht="18.600000000000001" customHeight="1" x14ac:dyDescent="0.3">
      <c r="I119"/>
    </row>
    <row r="120" spans="9:9" ht="18.600000000000001" customHeight="1" x14ac:dyDescent="0.3">
      <c r="I120"/>
    </row>
    <row r="121" spans="9:9" ht="18.600000000000001" customHeight="1" x14ac:dyDescent="0.3">
      <c r="I121"/>
    </row>
    <row r="122" spans="9:9" ht="18.600000000000001" customHeight="1" x14ac:dyDescent="0.3">
      <c r="I122"/>
    </row>
    <row r="123" spans="9:9" ht="18.600000000000001" customHeight="1" x14ac:dyDescent="0.3">
      <c r="I123"/>
    </row>
    <row r="124" spans="9:9" ht="18.600000000000001" customHeight="1" x14ac:dyDescent="0.3">
      <c r="I124"/>
    </row>
    <row r="125" spans="9:9" ht="18.600000000000001" customHeight="1" x14ac:dyDescent="0.3">
      <c r="I125"/>
    </row>
    <row r="126" spans="9:9" ht="18.600000000000001" customHeight="1" x14ac:dyDescent="0.3">
      <c r="I126"/>
    </row>
    <row r="127" spans="9:9" ht="18.600000000000001" customHeight="1" x14ac:dyDescent="0.3">
      <c r="I127"/>
    </row>
    <row r="128" spans="9:9" ht="18.600000000000001" customHeight="1" x14ac:dyDescent="0.3">
      <c r="I128"/>
    </row>
    <row r="129" spans="9:9" ht="18.600000000000001" customHeight="1" x14ac:dyDescent="0.3">
      <c r="I129"/>
    </row>
    <row r="130" spans="9:9" ht="18.600000000000001" customHeight="1" x14ac:dyDescent="0.3">
      <c r="I130"/>
    </row>
    <row r="131" spans="9:9" ht="18.600000000000001" customHeight="1" x14ac:dyDescent="0.3">
      <c r="I131"/>
    </row>
    <row r="132" spans="9:9" ht="18.600000000000001" customHeight="1" x14ac:dyDescent="0.3">
      <c r="I132"/>
    </row>
    <row r="133" spans="9:9" ht="18.600000000000001" customHeight="1" x14ac:dyDescent="0.3">
      <c r="I133"/>
    </row>
    <row r="134" spans="9:9" ht="18.600000000000001" customHeight="1" x14ac:dyDescent="0.3">
      <c r="I134"/>
    </row>
    <row r="135" spans="9:9" ht="18.600000000000001" customHeight="1" x14ac:dyDescent="0.3">
      <c r="I135"/>
    </row>
    <row r="136" spans="9:9" ht="18.600000000000001" customHeight="1" x14ac:dyDescent="0.3">
      <c r="I136"/>
    </row>
    <row r="137" spans="9:9" ht="18.600000000000001" customHeight="1" x14ac:dyDescent="0.3">
      <c r="I137"/>
    </row>
    <row r="138" spans="9:9" ht="18.600000000000001" customHeight="1" x14ac:dyDescent="0.3">
      <c r="I138"/>
    </row>
    <row r="139" spans="9:9" ht="18.600000000000001" customHeight="1" x14ac:dyDescent="0.3">
      <c r="I139"/>
    </row>
    <row r="140" spans="9:9" ht="18.600000000000001" customHeight="1" x14ac:dyDescent="0.3">
      <c r="I140"/>
    </row>
    <row r="141" spans="9:9" ht="18.600000000000001" customHeight="1" x14ac:dyDescent="0.3">
      <c r="I141"/>
    </row>
    <row r="142" spans="9:9" ht="18.600000000000001" customHeight="1" x14ac:dyDescent="0.3">
      <c r="I142"/>
    </row>
    <row r="143" spans="9:9" ht="18.600000000000001" customHeight="1" x14ac:dyDescent="0.3">
      <c r="I143"/>
    </row>
    <row r="144" spans="9:9" ht="18.600000000000001" customHeight="1" x14ac:dyDescent="0.3">
      <c r="I144"/>
    </row>
    <row r="145" spans="9:9" ht="18.600000000000001" customHeight="1" x14ac:dyDescent="0.3">
      <c r="I145"/>
    </row>
    <row r="146" spans="9:9" ht="18.600000000000001" customHeight="1" x14ac:dyDescent="0.3">
      <c r="I146"/>
    </row>
    <row r="147" spans="9:9" ht="18.600000000000001" customHeight="1" x14ac:dyDescent="0.3">
      <c r="I147"/>
    </row>
    <row r="148" spans="9:9" ht="18.600000000000001" customHeight="1" x14ac:dyDescent="0.3">
      <c r="I148"/>
    </row>
    <row r="149" spans="9:9" ht="18.600000000000001" customHeight="1" x14ac:dyDescent="0.3">
      <c r="I149"/>
    </row>
    <row r="150" spans="9:9" ht="18.600000000000001" customHeight="1" x14ac:dyDescent="0.3">
      <c r="I150"/>
    </row>
    <row r="151" spans="9:9" ht="18.600000000000001" customHeight="1" x14ac:dyDescent="0.3">
      <c r="I151"/>
    </row>
    <row r="152" spans="9:9" ht="18.600000000000001" customHeight="1" x14ac:dyDescent="0.3">
      <c r="I152"/>
    </row>
    <row r="153" spans="9:9" ht="18.600000000000001" customHeight="1" x14ac:dyDescent="0.3">
      <c r="I153"/>
    </row>
    <row r="154" spans="9:9" ht="18.600000000000001" customHeight="1" x14ac:dyDescent="0.3">
      <c r="I154"/>
    </row>
    <row r="155" spans="9:9" ht="18.600000000000001" customHeight="1" x14ac:dyDescent="0.3">
      <c r="I155"/>
    </row>
    <row r="156" spans="9:9" ht="18.600000000000001" customHeight="1" x14ac:dyDescent="0.3">
      <c r="I156"/>
    </row>
    <row r="157" spans="9:9" ht="18.600000000000001" customHeight="1" x14ac:dyDescent="0.3">
      <c r="I157"/>
    </row>
    <row r="158" spans="9:9" ht="18.600000000000001" customHeight="1" x14ac:dyDescent="0.3">
      <c r="I158"/>
    </row>
    <row r="159" spans="9:9" ht="18.600000000000001" customHeight="1" x14ac:dyDescent="0.3">
      <c r="I159"/>
    </row>
    <row r="160" spans="9:9" ht="18.600000000000001" customHeight="1" x14ac:dyDescent="0.3">
      <c r="I160"/>
    </row>
    <row r="161" spans="9:9" ht="18.600000000000001" customHeight="1" x14ac:dyDescent="0.3">
      <c r="I161"/>
    </row>
    <row r="162" spans="9:9" ht="18.600000000000001" customHeight="1" x14ac:dyDescent="0.3">
      <c r="I162"/>
    </row>
    <row r="163" spans="9:9" ht="18.600000000000001" customHeight="1" x14ac:dyDescent="0.3">
      <c r="I163"/>
    </row>
    <row r="164" spans="9:9" ht="18.600000000000001" customHeight="1" x14ac:dyDescent="0.3">
      <c r="I164"/>
    </row>
    <row r="165" spans="9:9" ht="18.600000000000001" customHeight="1" x14ac:dyDescent="0.3">
      <c r="I165"/>
    </row>
    <row r="166" spans="9:9" ht="18.600000000000001" customHeight="1" x14ac:dyDescent="0.3">
      <c r="I166"/>
    </row>
    <row r="167" spans="9:9" ht="18.600000000000001" customHeight="1" x14ac:dyDescent="0.3">
      <c r="I167"/>
    </row>
  </sheetData>
  <mergeCells count="2">
    <mergeCell ref="A1:G1"/>
    <mergeCell ref="A2:G2"/>
  </mergeCells>
  <pageMargins left="0.7" right="0.7" top="0.75" bottom="0.75" header="0.3" footer="0.3"/>
  <pageSetup scale="53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54"/>
  <sheetViews>
    <sheetView topLeftCell="N1" zoomScale="60" zoomScaleNormal="60" workbookViewId="0">
      <selection activeCell="BH36" sqref="BH36"/>
    </sheetView>
  </sheetViews>
  <sheetFormatPr baseColWidth="10" defaultRowHeight="13.8" outlineLevelCol="1" x14ac:dyDescent="0.3"/>
  <cols>
    <col min="1" max="1" width="18.6640625" style="35" customWidth="1"/>
    <col min="2" max="2" width="7" style="35" customWidth="1"/>
    <col min="3" max="3" width="15.5546875" style="35" customWidth="1"/>
    <col min="4" max="4" width="13.109375" style="35" customWidth="1"/>
    <col min="5" max="5" width="9.6640625" style="35" customWidth="1"/>
    <col min="6" max="6" width="12" style="35" customWidth="1"/>
    <col min="7" max="7" width="8.33203125" style="35" customWidth="1"/>
    <col min="8" max="8" width="10.33203125" style="35" customWidth="1"/>
    <col min="9" max="9" width="4.44140625" style="35" customWidth="1"/>
    <col min="10" max="10" width="52.21875" style="35" customWidth="1"/>
    <col min="11" max="11" width="26.77734375" style="42" customWidth="1"/>
    <col min="12" max="12" width="33.6640625" style="42" customWidth="1"/>
    <col min="13" max="13" width="13.44140625" style="35" customWidth="1"/>
    <col min="14" max="14" width="18.44140625" style="43" customWidth="1"/>
    <col min="15" max="49" width="30.33203125" style="35" hidden="1" customWidth="1" outlineLevel="1"/>
    <col min="50" max="50" width="14.21875" style="35" hidden="1" customWidth="1" outlineLevel="1"/>
    <col min="51" max="51" width="7.88671875" style="35" customWidth="1" collapsed="1"/>
    <col min="52" max="52" width="10.77734375" style="35" customWidth="1"/>
    <col min="53" max="53" width="11.5546875" style="35" customWidth="1"/>
    <col min="54" max="54" width="8.33203125" style="35" customWidth="1"/>
    <col min="55" max="56" width="16.5546875" style="35" customWidth="1"/>
    <col min="57" max="57" width="16.5546875" style="40" customWidth="1"/>
    <col min="58" max="58" width="35.44140625" style="41" customWidth="1"/>
    <col min="59" max="59" width="35.44140625" style="35" customWidth="1"/>
    <col min="60" max="60" width="53.6640625" style="35" customWidth="1"/>
    <col min="61" max="61" width="30.5546875" style="35" customWidth="1"/>
    <col min="62" max="62" width="11" style="35" customWidth="1"/>
    <col min="63" max="63" width="13.77734375" style="35" customWidth="1"/>
    <col min="64" max="16384" width="11.5546875" style="35"/>
  </cols>
  <sheetData>
    <row r="1" spans="1:67" ht="14.4" thickBot="1" x14ac:dyDescent="0.35">
      <c r="A1" s="31" t="s">
        <v>0</v>
      </c>
      <c r="B1" s="31" t="s">
        <v>2</v>
      </c>
      <c r="C1" s="31" t="s">
        <v>650</v>
      </c>
      <c r="D1" s="31" t="s">
        <v>651</v>
      </c>
      <c r="E1" s="31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3" t="s">
        <v>9</v>
      </c>
      <c r="L1" s="33" t="s">
        <v>10</v>
      </c>
      <c r="M1" s="32" t="s">
        <v>11</v>
      </c>
      <c r="N1" s="34" t="s">
        <v>12</v>
      </c>
      <c r="O1" s="32" t="s">
        <v>13</v>
      </c>
      <c r="P1" s="32" t="s">
        <v>14</v>
      </c>
      <c r="Q1" s="32" t="s">
        <v>15</v>
      </c>
      <c r="R1" s="32" t="s">
        <v>16</v>
      </c>
      <c r="S1" s="32" t="s">
        <v>17</v>
      </c>
      <c r="T1" s="32" t="s">
        <v>18</v>
      </c>
      <c r="U1" s="32" t="s">
        <v>19</v>
      </c>
      <c r="V1" s="32" t="s">
        <v>20</v>
      </c>
      <c r="W1" s="32" t="s">
        <v>21</v>
      </c>
      <c r="X1" s="32" t="s">
        <v>22</v>
      </c>
      <c r="Y1" s="32" t="s">
        <v>23</v>
      </c>
      <c r="Z1" s="32" t="s">
        <v>24</v>
      </c>
      <c r="AA1" s="32" t="s">
        <v>25</v>
      </c>
      <c r="AB1" s="32" t="s">
        <v>26</v>
      </c>
      <c r="AC1" s="32" t="s">
        <v>27</v>
      </c>
      <c r="AD1" s="32" t="s">
        <v>28</v>
      </c>
      <c r="AE1" s="32" t="s">
        <v>29</v>
      </c>
      <c r="AF1" s="32" t="s">
        <v>30</v>
      </c>
      <c r="AG1" s="32" t="s">
        <v>31</v>
      </c>
      <c r="AH1" s="32" t="s">
        <v>32</v>
      </c>
      <c r="AI1" s="32" t="s">
        <v>33</v>
      </c>
      <c r="AJ1" s="32" t="s">
        <v>34</v>
      </c>
      <c r="AK1" s="32" t="s">
        <v>35</v>
      </c>
      <c r="AL1" s="32" t="s">
        <v>36</v>
      </c>
      <c r="AM1" s="32" t="s">
        <v>37</v>
      </c>
      <c r="AN1" s="32" t="s">
        <v>38</v>
      </c>
      <c r="AO1" s="32" t="s">
        <v>39</v>
      </c>
      <c r="AP1" s="32" t="s">
        <v>40</v>
      </c>
      <c r="AQ1" s="32" t="s">
        <v>41</v>
      </c>
      <c r="AR1" s="32" t="s">
        <v>42</v>
      </c>
      <c r="AS1" s="32" t="s">
        <v>43</v>
      </c>
      <c r="AT1" s="32" t="s">
        <v>44</v>
      </c>
      <c r="AU1" s="32" t="s">
        <v>45</v>
      </c>
      <c r="AV1" s="32" t="s">
        <v>46</v>
      </c>
      <c r="AW1" s="32" t="s">
        <v>47</v>
      </c>
      <c r="AX1" s="32" t="s">
        <v>48</v>
      </c>
      <c r="AY1" s="36" t="s">
        <v>49</v>
      </c>
      <c r="AZ1" s="37" t="s">
        <v>186</v>
      </c>
      <c r="BA1" s="37" t="s">
        <v>54</v>
      </c>
      <c r="BB1" s="37" t="s">
        <v>56</v>
      </c>
      <c r="BC1" s="37" t="s">
        <v>81</v>
      </c>
      <c r="BD1" s="37" t="s">
        <v>57</v>
      </c>
      <c r="BE1" s="38" t="s">
        <v>58</v>
      </c>
      <c r="BF1" s="38" t="s">
        <v>55</v>
      </c>
      <c r="BG1" s="37" t="s">
        <v>64</v>
      </c>
      <c r="BH1" s="37" t="s">
        <v>74</v>
      </c>
      <c r="BI1" s="37" t="s">
        <v>152</v>
      </c>
      <c r="BJ1" s="37" t="s">
        <v>163</v>
      </c>
      <c r="BK1" s="37" t="s">
        <v>316</v>
      </c>
      <c r="BL1" s="37" t="s">
        <v>318</v>
      </c>
      <c r="BM1" s="37" t="s">
        <v>412</v>
      </c>
      <c r="BN1" s="35" t="s">
        <v>459</v>
      </c>
      <c r="BO1" s="35" t="s">
        <v>458</v>
      </c>
    </row>
    <row r="2" spans="1:67" ht="15" thickTop="1" x14ac:dyDescent="0.3">
      <c r="A2" s="35" t="s">
        <v>2043</v>
      </c>
      <c r="B2" s="35" t="s">
        <v>50</v>
      </c>
      <c r="C2" s="35">
        <v>120</v>
      </c>
      <c r="D2" s="35">
        <v>120</v>
      </c>
      <c r="E2" s="35" t="s">
        <v>51</v>
      </c>
      <c r="F2" s="99" t="s">
        <v>85</v>
      </c>
      <c r="G2" s="99" t="s">
        <v>76</v>
      </c>
      <c r="H2" s="99" t="s">
        <v>77</v>
      </c>
      <c r="I2" s="99" t="s">
        <v>77</v>
      </c>
      <c r="J2" s="99" t="s">
        <v>416</v>
      </c>
      <c r="K2" s="99" t="s">
        <v>220</v>
      </c>
      <c r="L2" s="99" t="s">
        <v>201</v>
      </c>
      <c r="M2" s="99" t="s">
        <v>767</v>
      </c>
      <c r="N2" s="99" t="s">
        <v>768</v>
      </c>
      <c r="O2" s="99"/>
      <c r="P2" s="99" t="s">
        <v>77</v>
      </c>
      <c r="Q2" s="99"/>
      <c r="R2" s="99" t="s">
        <v>77</v>
      </c>
      <c r="S2" s="99" t="s">
        <v>78</v>
      </c>
      <c r="T2" s="99" t="s">
        <v>77</v>
      </c>
      <c r="U2" s="99" t="s">
        <v>366</v>
      </c>
      <c r="V2" s="99" t="s">
        <v>718</v>
      </c>
      <c r="W2" s="99"/>
      <c r="X2" s="99" t="s">
        <v>985</v>
      </c>
      <c r="Y2" s="99" t="s">
        <v>749</v>
      </c>
      <c r="Z2" s="99" t="s">
        <v>986</v>
      </c>
      <c r="AA2" s="99"/>
      <c r="AB2" s="99" t="s">
        <v>987</v>
      </c>
      <c r="AC2" s="99" t="s">
        <v>791</v>
      </c>
      <c r="AD2" s="99" t="s">
        <v>988</v>
      </c>
      <c r="AE2" s="99"/>
      <c r="AF2" s="99" t="s">
        <v>989</v>
      </c>
      <c r="AG2" s="99" t="s">
        <v>990</v>
      </c>
      <c r="AH2" s="99" t="s">
        <v>991</v>
      </c>
      <c r="AI2" s="99"/>
      <c r="AJ2" s="99" t="s">
        <v>992</v>
      </c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>
        <v>20.18</v>
      </c>
      <c r="AY2" s="99">
        <v>21408</v>
      </c>
      <c r="AZ2" s="39">
        <f t="shared" ref="AZ2:AZ65" si="0">IF(G2="R",AY2,"NA")</f>
        <v>21408</v>
      </c>
      <c r="BA2" s="39" t="str">
        <f t="shared" ref="BA2:BA65" si="1">IF(C2&lt;120,CONCATENATE(C2," ", E2),CONCATENATE("120/160"," ",E2))</f>
        <v>120/160 AD</v>
      </c>
      <c r="BB2" s="35">
        <f t="shared" ref="BB2:BB21" si="2">IF(G2="R",RANK(AZ2,$AZ$2:$AZ$21,1), "NA")</f>
        <v>1</v>
      </c>
      <c r="BC2" s="35" t="str">
        <f t="shared" ref="BC2:BC65" si="3">IF(AZ2="NA","NA",TEXT(AZ2/24/60/60,"hh:mm:ss"))</f>
        <v>05:56:48</v>
      </c>
      <c r="BD2" s="35">
        <f t="shared" ref="BD2:BD65" si="4">IF(BB2="NA",0,205-BB2*5)</f>
        <v>200</v>
      </c>
      <c r="BE2" s="40">
        <f t="shared" ref="BE2:BE65" si="5">-(SECOND(BC2-BJ2)/60+MINUTE(BC2-BJ2)+HOUR(BC2-BJ2)*60)</f>
        <v>0</v>
      </c>
      <c r="BF2" s="41">
        <f t="shared" ref="BF2:BF65" si="6">IF(BB2="NA",0,MAX(D2-0.00000001*F2,D2+BD2+BE2))</f>
        <v>320</v>
      </c>
      <c r="BG2" s="35" t="str">
        <f t="shared" ref="BG2:BG65" si="7">UPPER((CONCATENATE(K2," ",L2)))</f>
        <v>MARTIN GARCIA LAZO</v>
      </c>
      <c r="BH2" s="35" t="str">
        <f t="shared" ref="BH2:BH65" si="8">UPPER(CONCATENATE(BG2, " - ",N2))</f>
        <v>MARTIN GARCIA LAZO - CAL FLAMING DRAHK</v>
      </c>
      <c r="BI2" s="35" t="str">
        <f>VLOOKUP(BG2,Equipos!$A$2:$B$105,2,0)</f>
        <v>EL MOLINO A</v>
      </c>
      <c r="BJ2" s="35" t="str">
        <f>IF(BB2=1,BC2,#REF!)</f>
        <v>05:56:48</v>
      </c>
      <c r="BK2" s="35" t="e">
        <f>VLOOKUP(BG2,'Base Jinetes FEI'!$M$5:$N$341,2,0)</f>
        <v>#N/A</v>
      </c>
      <c r="BL2" s="35" t="e">
        <f>VLOOKUP(BG2,'Base Jinetes FEI'!$M$5:$O$341,3,0)</f>
        <v>#N/A</v>
      </c>
      <c r="BN2" s="35">
        <f t="shared" ref="BN2:BN65" si="9">IF(BF2&gt;1,1,0)</f>
        <v>1</v>
      </c>
      <c r="BO2" s="35">
        <v>1</v>
      </c>
    </row>
    <row r="3" spans="1:67" ht="14.4" x14ac:dyDescent="0.3">
      <c r="A3" s="35" t="str">
        <f>A2</f>
        <v>LOS VASCOS 21 I</v>
      </c>
      <c r="B3" s="35" t="str">
        <f t="shared" ref="B3:E3" si="10">B2</f>
        <v>FEI</v>
      </c>
      <c r="C3" s="35">
        <f t="shared" si="10"/>
        <v>120</v>
      </c>
      <c r="D3" s="35">
        <f t="shared" si="10"/>
        <v>120</v>
      </c>
      <c r="E3" s="35" t="str">
        <f t="shared" si="10"/>
        <v>AD</v>
      </c>
      <c r="F3" s="99" t="s">
        <v>86</v>
      </c>
      <c r="G3" s="99" t="s">
        <v>76</v>
      </c>
      <c r="H3" s="99" t="s">
        <v>77</v>
      </c>
      <c r="I3" s="99" t="s">
        <v>77</v>
      </c>
      <c r="J3" s="99" t="s">
        <v>993</v>
      </c>
      <c r="K3" s="99" t="s">
        <v>878</v>
      </c>
      <c r="L3" s="99" t="s">
        <v>879</v>
      </c>
      <c r="M3" s="99" t="s">
        <v>544</v>
      </c>
      <c r="N3" s="99" t="s">
        <v>219</v>
      </c>
      <c r="O3" s="99"/>
      <c r="P3" s="99" t="s">
        <v>77</v>
      </c>
      <c r="Q3" s="99"/>
      <c r="R3" s="99" t="s">
        <v>77</v>
      </c>
      <c r="S3" s="99" t="s">
        <v>78</v>
      </c>
      <c r="T3" s="99" t="s">
        <v>77</v>
      </c>
      <c r="U3" s="99" t="s">
        <v>664</v>
      </c>
      <c r="V3" s="99" t="s">
        <v>551</v>
      </c>
      <c r="W3" s="99"/>
      <c r="X3" s="99" t="s">
        <v>994</v>
      </c>
      <c r="Y3" s="99" t="s">
        <v>995</v>
      </c>
      <c r="Z3" s="99" t="s">
        <v>996</v>
      </c>
      <c r="AA3" s="99"/>
      <c r="AB3" s="99" t="s">
        <v>997</v>
      </c>
      <c r="AC3" s="99" t="s">
        <v>933</v>
      </c>
      <c r="AD3" s="99" t="s">
        <v>686</v>
      </c>
      <c r="AE3" s="99"/>
      <c r="AF3" s="99" t="s">
        <v>998</v>
      </c>
      <c r="AG3" s="99" t="s">
        <v>564</v>
      </c>
      <c r="AH3" s="99" t="s">
        <v>972</v>
      </c>
      <c r="AI3" s="99"/>
      <c r="AJ3" s="99" t="s">
        <v>999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>
        <v>20.170000000000002</v>
      </c>
      <c r="AY3" s="99">
        <v>21414</v>
      </c>
      <c r="AZ3" s="39">
        <f t="shared" si="0"/>
        <v>21414</v>
      </c>
      <c r="BA3" s="39" t="str">
        <f t="shared" si="1"/>
        <v>120/160 AD</v>
      </c>
      <c r="BB3" s="35">
        <f t="shared" si="2"/>
        <v>2</v>
      </c>
      <c r="BC3" s="35" t="str">
        <f t="shared" si="3"/>
        <v>05:56:54</v>
      </c>
      <c r="BD3" s="35">
        <f t="shared" si="4"/>
        <v>195</v>
      </c>
      <c r="BE3" s="40">
        <f>-(SECOND(BC3-BJ3)/60+MINUTE(BC3-BJ3)+HOUR(BC3-BJ3)*60)</f>
        <v>-0.1</v>
      </c>
      <c r="BF3" s="41">
        <f t="shared" si="6"/>
        <v>314.89999999999998</v>
      </c>
      <c r="BG3" s="35" t="str">
        <f t="shared" si="7"/>
        <v>LORETO HENRIQUEZ PEREZ</v>
      </c>
      <c r="BH3" s="35" t="str">
        <f t="shared" si="8"/>
        <v>LORETO HENRIQUEZ PEREZ - PY SORPRESIVO</v>
      </c>
      <c r="BI3" s="35" t="e">
        <f>VLOOKUP(BG3,Equipos!$A$2:$B$105,2,0)</f>
        <v>#N/A</v>
      </c>
      <c r="BJ3" s="35" t="str">
        <f t="shared" ref="BJ3:BJ65" si="11">IF(BB3=1,BC3,BJ2)</f>
        <v>05:56:48</v>
      </c>
      <c r="BK3" s="35" t="e">
        <f>VLOOKUP(BG3,'Base Jinetes FEI'!$M$5:$N$341,2,0)</f>
        <v>#N/A</v>
      </c>
      <c r="BL3" s="35" t="e">
        <f>VLOOKUP(BG3,'Base Jinetes FEI'!$M$5:$O$341,3,0)</f>
        <v>#N/A</v>
      </c>
      <c r="BN3" s="35">
        <f t="shared" si="9"/>
        <v>1</v>
      </c>
      <c r="BO3" s="35">
        <f>BO2+1</f>
        <v>2</v>
      </c>
    </row>
    <row r="4" spans="1:67" ht="14.4" x14ac:dyDescent="0.3">
      <c r="A4" s="35" t="str">
        <f t="shared" ref="A4:A58" si="12">A3</f>
        <v>LOS VASCOS 21 I</v>
      </c>
      <c r="B4" s="35" t="str">
        <f t="shared" ref="B4:B58" si="13">B3</f>
        <v>FEI</v>
      </c>
      <c r="C4" s="35">
        <f t="shared" ref="C4:C58" si="14">C3</f>
        <v>120</v>
      </c>
      <c r="D4" s="35">
        <f t="shared" ref="D4:D58" si="15">D3</f>
        <v>120</v>
      </c>
      <c r="E4" s="35" t="str">
        <f t="shared" ref="E4:E58" si="16">E3</f>
        <v>AD</v>
      </c>
      <c r="F4" s="99" t="s">
        <v>88</v>
      </c>
      <c r="G4" s="99" t="s">
        <v>76</v>
      </c>
      <c r="H4" s="99" t="s">
        <v>77</v>
      </c>
      <c r="I4" s="99" t="s">
        <v>77</v>
      </c>
      <c r="J4" s="99" t="s">
        <v>420</v>
      </c>
      <c r="K4" s="99" t="s">
        <v>114</v>
      </c>
      <c r="L4" s="99" t="s">
        <v>115</v>
      </c>
      <c r="M4" s="99" t="s">
        <v>656</v>
      </c>
      <c r="N4" s="99" t="s">
        <v>657</v>
      </c>
      <c r="O4" s="99"/>
      <c r="P4" s="99" t="s">
        <v>77</v>
      </c>
      <c r="Q4" s="99"/>
      <c r="R4" s="99" t="s">
        <v>77</v>
      </c>
      <c r="S4" s="99" t="s">
        <v>78</v>
      </c>
      <c r="T4" s="99" t="s">
        <v>77</v>
      </c>
      <c r="U4" s="99" t="s">
        <v>605</v>
      </c>
      <c r="V4" s="99" t="s">
        <v>1000</v>
      </c>
      <c r="W4" s="99"/>
      <c r="X4" s="99" t="s">
        <v>1001</v>
      </c>
      <c r="Y4" s="99" t="s">
        <v>1002</v>
      </c>
      <c r="Z4" s="99" t="s">
        <v>1003</v>
      </c>
      <c r="AA4" s="99"/>
      <c r="AB4" s="99" t="s">
        <v>1004</v>
      </c>
      <c r="AC4" s="99" t="s">
        <v>735</v>
      </c>
      <c r="AD4" s="99" t="s">
        <v>956</v>
      </c>
      <c r="AE4" s="99"/>
      <c r="AF4" s="99" t="s">
        <v>1005</v>
      </c>
      <c r="AG4" s="99" t="s">
        <v>1006</v>
      </c>
      <c r="AH4" s="99" t="s">
        <v>1007</v>
      </c>
      <c r="AI4" s="99"/>
      <c r="AJ4" s="99" t="s">
        <v>1008</v>
      </c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>
        <v>20.12</v>
      </c>
      <c r="AY4" s="99">
        <v>21469</v>
      </c>
      <c r="AZ4" s="39">
        <f t="shared" si="0"/>
        <v>21469</v>
      </c>
      <c r="BA4" s="39" t="str">
        <f t="shared" si="1"/>
        <v>120/160 AD</v>
      </c>
      <c r="BB4" s="35">
        <f t="shared" si="2"/>
        <v>3</v>
      </c>
      <c r="BC4" s="35" t="str">
        <f t="shared" si="3"/>
        <v>05:57:49</v>
      </c>
      <c r="BD4" s="35">
        <f t="shared" si="4"/>
        <v>190</v>
      </c>
      <c r="BE4" s="40">
        <f t="shared" si="5"/>
        <v>-1.0166666666666666</v>
      </c>
      <c r="BF4" s="41">
        <f t="shared" si="6"/>
        <v>308.98333333333335</v>
      </c>
      <c r="BG4" s="35" t="str">
        <f t="shared" si="7"/>
        <v>MANUELA VALENZUELA VARGAS</v>
      </c>
      <c r="BH4" s="35" t="str">
        <f t="shared" si="8"/>
        <v>MANUELA VALENZUELA VARGAS - OMAN</v>
      </c>
      <c r="BI4" s="35" t="e">
        <f>VLOOKUP(BG4,Equipos!$A$2:$B$105,2,0)</f>
        <v>#N/A</v>
      </c>
      <c r="BJ4" s="35" t="str">
        <f t="shared" si="11"/>
        <v>05:56:48</v>
      </c>
      <c r="BK4" s="35" t="e">
        <f>VLOOKUP(BG4,'Base Jinetes FEI'!$M$5:$N$341,2,0)</f>
        <v>#N/A</v>
      </c>
      <c r="BL4" s="35" t="e">
        <f>VLOOKUP(BG4,'Base Jinetes FEI'!$M$5:$O$341,3,0)</f>
        <v>#N/A</v>
      </c>
      <c r="BN4" s="35">
        <f t="shared" si="9"/>
        <v>1</v>
      </c>
      <c r="BO4" s="35">
        <f t="shared" ref="BO4:BO67" si="17">BO3+1</f>
        <v>3</v>
      </c>
    </row>
    <row r="5" spans="1:67" ht="14.4" x14ac:dyDescent="0.3">
      <c r="A5" s="35" t="str">
        <f t="shared" si="12"/>
        <v>LOS VASCOS 21 I</v>
      </c>
      <c r="B5" s="35" t="str">
        <f t="shared" si="13"/>
        <v>FEI</v>
      </c>
      <c r="C5" s="35">
        <f t="shared" si="14"/>
        <v>120</v>
      </c>
      <c r="D5" s="35">
        <f t="shared" si="15"/>
        <v>120</v>
      </c>
      <c r="E5" s="35" t="str">
        <f t="shared" si="16"/>
        <v>AD</v>
      </c>
      <c r="F5" s="99" t="s">
        <v>89</v>
      </c>
      <c r="G5" s="99" t="s">
        <v>76</v>
      </c>
      <c r="H5" s="99" t="s">
        <v>77</v>
      </c>
      <c r="I5" s="99" t="s">
        <v>77</v>
      </c>
      <c r="J5" s="99" t="s">
        <v>895</v>
      </c>
      <c r="K5" s="99" t="s">
        <v>896</v>
      </c>
      <c r="L5" s="99" t="s">
        <v>897</v>
      </c>
      <c r="M5" s="99" t="s">
        <v>488</v>
      </c>
      <c r="N5" s="99" t="s">
        <v>451</v>
      </c>
      <c r="O5" s="99"/>
      <c r="P5" s="99" t="s">
        <v>77</v>
      </c>
      <c r="Q5" s="99"/>
      <c r="R5" s="99" t="s">
        <v>77</v>
      </c>
      <c r="S5" s="99" t="s">
        <v>78</v>
      </c>
      <c r="T5" s="99" t="s">
        <v>77</v>
      </c>
      <c r="U5" s="99" t="s">
        <v>660</v>
      </c>
      <c r="V5" s="99" t="s">
        <v>1009</v>
      </c>
      <c r="W5" s="99"/>
      <c r="X5" s="99" t="s">
        <v>1010</v>
      </c>
      <c r="Y5" s="99" t="s">
        <v>703</v>
      </c>
      <c r="Z5" s="99" t="s">
        <v>1011</v>
      </c>
      <c r="AA5" s="99"/>
      <c r="AB5" s="99" t="s">
        <v>1012</v>
      </c>
      <c r="AC5" s="99" t="s">
        <v>751</v>
      </c>
      <c r="AD5" s="99" t="s">
        <v>1013</v>
      </c>
      <c r="AE5" s="99"/>
      <c r="AF5" s="99" t="s">
        <v>1014</v>
      </c>
      <c r="AG5" s="99" t="s">
        <v>1015</v>
      </c>
      <c r="AH5" s="99" t="s">
        <v>1016</v>
      </c>
      <c r="AI5" s="99"/>
      <c r="AJ5" s="99" t="s">
        <v>1017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>
        <v>19.920000000000002</v>
      </c>
      <c r="AY5" s="99">
        <v>21682</v>
      </c>
      <c r="AZ5" s="39">
        <f t="shared" si="0"/>
        <v>21682</v>
      </c>
      <c r="BA5" s="39" t="str">
        <f t="shared" si="1"/>
        <v>120/160 AD</v>
      </c>
      <c r="BB5" s="35">
        <f t="shared" si="2"/>
        <v>4</v>
      </c>
      <c r="BC5" s="35" t="str">
        <f t="shared" si="3"/>
        <v>06:01:22</v>
      </c>
      <c r="BD5" s="35">
        <f t="shared" si="4"/>
        <v>185</v>
      </c>
      <c r="BE5" s="40">
        <f t="shared" si="5"/>
        <v>-4.5666666666666664</v>
      </c>
      <c r="BF5" s="41">
        <f t="shared" si="6"/>
        <v>300.43333333333334</v>
      </c>
      <c r="BG5" s="35" t="str">
        <f t="shared" si="7"/>
        <v>LUKAS BUCKEL OCQUETEAU</v>
      </c>
      <c r="BH5" s="35" t="str">
        <f t="shared" si="8"/>
        <v>LUKAS BUCKEL OCQUETEAU - RABIOSA</v>
      </c>
      <c r="BI5" s="35" t="e">
        <f>VLOOKUP(BG5,Equipos!$A$2:$B$105,2,0)</f>
        <v>#N/A</v>
      </c>
      <c r="BJ5" s="35" t="str">
        <f t="shared" si="11"/>
        <v>05:56:48</v>
      </c>
      <c r="BK5" s="35" t="e">
        <f>VLOOKUP(BG5,'Base Jinetes FEI'!$M$5:$N$341,2,0)</f>
        <v>#N/A</v>
      </c>
      <c r="BL5" s="35" t="e">
        <f>VLOOKUP(BG5,'Base Jinetes FEI'!$M$5:$O$341,3,0)</f>
        <v>#N/A</v>
      </c>
      <c r="BN5" s="35">
        <f t="shared" si="9"/>
        <v>1</v>
      </c>
      <c r="BO5" s="35">
        <f t="shared" si="17"/>
        <v>4</v>
      </c>
    </row>
    <row r="6" spans="1:67" ht="14.4" x14ac:dyDescent="0.3">
      <c r="A6" s="35" t="str">
        <f t="shared" si="12"/>
        <v>LOS VASCOS 21 I</v>
      </c>
      <c r="B6" s="35" t="str">
        <f t="shared" si="13"/>
        <v>FEI</v>
      </c>
      <c r="C6" s="35">
        <f t="shared" si="14"/>
        <v>120</v>
      </c>
      <c r="D6" s="35">
        <f t="shared" si="15"/>
        <v>120</v>
      </c>
      <c r="E6" s="35" t="str">
        <f t="shared" si="16"/>
        <v>AD</v>
      </c>
      <c r="F6" s="99" t="s">
        <v>93</v>
      </c>
      <c r="G6" s="99" t="s">
        <v>76</v>
      </c>
      <c r="H6" s="99" t="s">
        <v>77</v>
      </c>
      <c r="I6" s="99" t="s">
        <v>77</v>
      </c>
      <c r="J6" s="99" t="s">
        <v>485</v>
      </c>
      <c r="K6" s="99" t="s">
        <v>90</v>
      </c>
      <c r="L6" s="99" t="s">
        <v>91</v>
      </c>
      <c r="M6" s="99" t="s">
        <v>486</v>
      </c>
      <c r="N6" s="99" t="s">
        <v>333</v>
      </c>
      <c r="O6" s="99"/>
      <c r="P6" s="99" t="s">
        <v>77</v>
      </c>
      <c r="Q6" s="99"/>
      <c r="R6" s="99" t="s">
        <v>77</v>
      </c>
      <c r="S6" s="99" t="s">
        <v>78</v>
      </c>
      <c r="T6" s="99" t="s">
        <v>77</v>
      </c>
      <c r="U6" s="99" t="s">
        <v>881</v>
      </c>
      <c r="V6" s="99" t="s">
        <v>1018</v>
      </c>
      <c r="W6" s="99"/>
      <c r="X6" s="99" t="s">
        <v>985</v>
      </c>
      <c r="Y6" s="99" t="s">
        <v>1019</v>
      </c>
      <c r="Z6" s="99" t="s">
        <v>1020</v>
      </c>
      <c r="AA6" s="99"/>
      <c r="AB6" s="99" t="s">
        <v>1021</v>
      </c>
      <c r="AC6" s="99" t="s">
        <v>685</v>
      </c>
      <c r="AD6" s="99" t="s">
        <v>809</v>
      </c>
      <c r="AE6" s="99"/>
      <c r="AF6" s="99" t="s">
        <v>1005</v>
      </c>
      <c r="AG6" s="99" t="s">
        <v>1022</v>
      </c>
      <c r="AH6" s="99" t="s">
        <v>1023</v>
      </c>
      <c r="AI6" s="99"/>
      <c r="AJ6" s="99" t="s">
        <v>1024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>
        <v>19.86</v>
      </c>
      <c r="AY6" s="99">
        <v>21757</v>
      </c>
      <c r="AZ6" s="39">
        <f t="shared" si="0"/>
        <v>21757</v>
      </c>
      <c r="BA6" s="39" t="str">
        <f t="shared" si="1"/>
        <v>120/160 AD</v>
      </c>
      <c r="BB6" s="35">
        <f t="shared" si="2"/>
        <v>6</v>
      </c>
      <c r="BC6" s="35" t="str">
        <f t="shared" si="3"/>
        <v>06:02:37</v>
      </c>
      <c r="BD6" s="35">
        <f t="shared" si="4"/>
        <v>175</v>
      </c>
      <c r="BE6" s="40">
        <f t="shared" si="5"/>
        <v>-5.8166666666666664</v>
      </c>
      <c r="BF6" s="41">
        <f t="shared" si="6"/>
        <v>289.18333333333334</v>
      </c>
      <c r="BG6" s="35" t="str">
        <f t="shared" si="7"/>
        <v>CATALINA ORTUZAR ORPHANOPOULOS</v>
      </c>
      <c r="BH6" s="35" t="str">
        <f t="shared" si="8"/>
        <v>CATALINA ORTUZAR ORPHANOPOULOS - MC TANGO</v>
      </c>
      <c r="BI6" s="35" t="e">
        <f>VLOOKUP(BG6,Equipos!$A$2:$B$105,2,0)</f>
        <v>#N/A</v>
      </c>
      <c r="BJ6" s="35" t="str">
        <f t="shared" si="11"/>
        <v>05:56:48</v>
      </c>
      <c r="BK6" s="35" t="e">
        <f>VLOOKUP(BG6,'Base Jinetes FEI'!$M$5:$N$341,2,0)</f>
        <v>#N/A</v>
      </c>
      <c r="BL6" s="35" t="e">
        <f>VLOOKUP(BG6,'Base Jinetes FEI'!$M$5:$O$341,3,0)</f>
        <v>#N/A</v>
      </c>
      <c r="BN6" s="35">
        <f t="shared" si="9"/>
        <v>1</v>
      </c>
      <c r="BO6" s="35">
        <f t="shared" si="17"/>
        <v>5</v>
      </c>
    </row>
    <row r="7" spans="1:67" ht="14.4" x14ac:dyDescent="0.3">
      <c r="A7" s="35" t="str">
        <f t="shared" si="12"/>
        <v>LOS VASCOS 21 I</v>
      </c>
      <c r="B7" s="35" t="str">
        <f t="shared" si="13"/>
        <v>FEI</v>
      </c>
      <c r="C7" s="35">
        <f t="shared" si="14"/>
        <v>120</v>
      </c>
      <c r="D7" s="35">
        <f t="shared" si="15"/>
        <v>120</v>
      </c>
      <c r="E7" s="35" t="str">
        <f t="shared" si="16"/>
        <v>AD</v>
      </c>
      <c r="F7" s="99" t="s">
        <v>96</v>
      </c>
      <c r="G7" s="99" t="s">
        <v>76</v>
      </c>
      <c r="H7" s="99" t="s">
        <v>77</v>
      </c>
      <c r="I7" s="99" t="s">
        <v>77</v>
      </c>
      <c r="J7" s="99" t="s">
        <v>468</v>
      </c>
      <c r="K7" s="99" t="s">
        <v>125</v>
      </c>
      <c r="L7" s="99" t="s">
        <v>202</v>
      </c>
      <c r="M7" s="99" t="s">
        <v>1025</v>
      </c>
      <c r="N7" s="99" t="s">
        <v>722</v>
      </c>
      <c r="O7" s="99"/>
      <c r="P7" s="99" t="s">
        <v>77</v>
      </c>
      <c r="Q7" s="99"/>
      <c r="R7" s="99" t="s">
        <v>77</v>
      </c>
      <c r="S7" s="99" t="s">
        <v>78</v>
      </c>
      <c r="T7" s="99" t="s">
        <v>77</v>
      </c>
      <c r="U7" s="99" t="s">
        <v>762</v>
      </c>
      <c r="V7" s="99" t="s">
        <v>1026</v>
      </c>
      <c r="W7" s="99"/>
      <c r="X7" s="99" t="s">
        <v>1027</v>
      </c>
      <c r="Y7" s="99" t="s">
        <v>361</v>
      </c>
      <c r="Z7" s="99" t="s">
        <v>474</v>
      </c>
      <c r="AA7" s="99"/>
      <c r="AB7" s="99" t="s">
        <v>1028</v>
      </c>
      <c r="AC7" s="99" t="s">
        <v>242</v>
      </c>
      <c r="AD7" s="99" t="s">
        <v>733</v>
      </c>
      <c r="AE7" s="99"/>
      <c r="AF7" s="99" t="s">
        <v>1029</v>
      </c>
      <c r="AG7" s="99" t="s">
        <v>854</v>
      </c>
      <c r="AH7" s="99" t="s">
        <v>1030</v>
      </c>
      <c r="AI7" s="99"/>
      <c r="AJ7" s="99" t="s">
        <v>1031</v>
      </c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>
        <v>19.62</v>
      </c>
      <c r="AY7" s="99">
        <v>22021</v>
      </c>
      <c r="AZ7" s="39">
        <f t="shared" si="0"/>
        <v>22021</v>
      </c>
      <c r="BA7" s="39" t="str">
        <f t="shared" si="1"/>
        <v>120/160 AD</v>
      </c>
      <c r="BB7" s="35">
        <f t="shared" si="2"/>
        <v>7</v>
      </c>
      <c r="BC7" s="35" t="str">
        <f t="shared" si="3"/>
        <v>06:07:01</v>
      </c>
      <c r="BD7" s="35">
        <f t="shared" si="4"/>
        <v>170</v>
      </c>
      <c r="BE7" s="40">
        <f t="shared" si="5"/>
        <v>-10.216666666666667</v>
      </c>
      <c r="BF7" s="41">
        <f t="shared" si="6"/>
        <v>279.78333333333336</v>
      </c>
      <c r="BG7" s="35" t="str">
        <f t="shared" si="7"/>
        <v>FELIPE SAT YABER</v>
      </c>
      <c r="BH7" s="35" t="str">
        <f t="shared" si="8"/>
        <v>FELIPE SAT YABER - SIMSEK</v>
      </c>
      <c r="BI7" s="35" t="str">
        <f>VLOOKUP(BG7,Equipos!$A$2:$B$105,2,0)</f>
        <v>RINCONADA A</v>
      </c>
      <c r="BJ7" s="35" t="str">
        <f t="shared" si="11"/>
        <v>05:56:48</v>
      </c>
      <c r="BK7" s="35" t="e">
        <f>VLOOKUP(BG7,'Base Jinetes FEI'!$M$5:$N$341,2,0)</f>
        <v>#N/A</v>
      </c>
      <c r="BL7" s="35" t="e">
        <f>VLOOKUP(BG7,'Base Jinetes FEI'!$M$5:$O$341,3,0)</f>
        <v>#N/A</v>
      </c>
      <c r="BN7" s="35">
        <f t="shared" si="9"/>
        <v>1</v>
      </c>
      <c r="BO7" s="35">
        <f t="shared" si="17"/>
        <v>6</v>
      </c>
    </row>
    <row r="8" spans="1:67" ht="14.4" x14ac:dyDescent="0.3">
      <c r="A8" s="35" t="str">
        <f t="shared" si="12"/>
        <v>LOS VASCOS 21 I</v>
      </c>
      <c r="B8" s="35" t="str">
        <f t="shared" si="13"/>
        <v>FEI</v>
      </c>
      <c r="C8" s="35">
        <f t="shared" si="14"/>
        <v>120</v>
      </c>
      <c r="D8" s="35">
        <f t="shared" si="15"/>
        <v>120</v>
      </c>
      <c r="E8" s="35" t="str">
        <f t="shared" si="16"/>
        <v>AD</v>
      </c>
      <c r="F8" s="99" t="s">
        <v>97</v>
      </c>
      <c r="G8" s="99" t="s">
        <v>76</v>
      </c>
      <c r="H8" s="99" t="s">
        <v>77</v>
      </c>
      <c r="I8" s="99" t="s">
        <v>77</v>
      </c>
      <c r="J8" s="99" t="s">
        <v>428</v>
      </c>
      <c r="K8" s="99" t="s">
        <v>94</v>
      </c>
      <c r="L8" s="99" t="s">
        <v>95</v>
      </c>
      <c r="M8" s="99"/>
      <c r="N8" s="99" t="s">
        <v>1032</v>
      </c>
      <c r="O8" s="99"/>
      <c r="P8" s="99" t="s">
        <v>77</v>
      </c>
      <c r="Q8" s="99"/>
      <c r="R8" s="99" t="s">
        <v>77</v>
      </c>
      <c r="S8" s="99" t="s">
        <v>78</v>
      </c>
      <c r="T8" s="99" t="s">
        <v>77</v>
      </c>
      <c r="U8" s="99" t="s">
        <v>394</v>
      </c>
      <c r="V8" s="99" t="s">
        <v>1033</v>
      </c>
      <c r="W8" s="99"/>
      <c r="X8" s="99" t="s">
        <v>998</v>
      </c>
      <c r="Y8" s="99" t="s">
        <v>730</v>
      </c>
      <c r="Z8" s="99" t="s">
        <v>1034</v>
      </c>
      <c r="AA8" s="99"/>
      <c r="AB8" s="99" t="s">
        <v>1035</v>
      </c>
      <c r="AC8" s="99" t="s">
        <v>1036</v>
      </c>
      <c r="AD8" s="99" t="s">
        <v>1037</v>
      </c>
      <c r="AE8" s="99"/>
      <c r="AF8" s="99" t="s">
        <v>1038</v>
      </c>
      <c r="AG8" s="99" t="s">
        <v>341</v>
      </c>
      <c r="AH8" s="99" t="s">
        <v>1039</v>
      </c>
      <c r="AI8" s="99"/>
      <c r="AJ8" s="99" t="s">
        <v>1040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>
        <v>17.82</v>
      </c>
      <c r="AY8" s="99">
        <v>24241</v>
      </c>
      <c r="AZ8" s="39">
        <f t="shared" si="0"/>
        <v>24241</v>
      </c>
      <c r="BA8" s="39" t="str">
        <f t="shared" si="1"/>
        <v>120/160 AD</v>
      </c>
      <c r="BB8" s="35">
        <f t="shared" si="2"/>
        <v>11</v>
      </c>
      <c r="BC8" s="35" t="str">
        <f t="shared" si="3"/>
        <v>06:44:01</v>
      </c>
      <c r="BD8" s="35">
        <f t="shared" si="4"/>
        <v>150</v>
      </c>
      <c r="BE8" s="40">
        <f t="shared" si="5"/>
        <v>-47.216666666666669</v>
      </c>
      <c r="BF8" s="41">
        <f t="shared" si="6"/>
        <v>222.78333333333333</v>
      </c>
      <c r="BG8" s="35" t="str">
        <f t="shared" si="7"/>
        <v>ANDRE ALVAREZ</v>
      </c>
      <c r="BH8" s="35" t="str">
        <f t="shared" si="8"/>
        <v>ANDRE ALVAREZ - TOBA AMAROK</v>
      </c>
      <c r="BI8" s="35" t="str">
        <f>VLOOKUP(BG8,Equipos!$A$2:$B$105,2,0)</f>
        <v>TOBA A</v>
      </c>
      <c r="BJ8" s="35" t="str">
        <f t="shared" si="11"/>
        <v>05:56:48</v>
      </c>
      <c r="BK8" s="35" t="e">
        <f>VLOOKUP(BG8,'Base Jinetes FEI'!$M$5:$N$341,2,0)</f>
        <v>#N/A</v>
      </c>
      <c r="BL8" s="35" t="e">
        <f>VLOOKUP(BG8,'Base Jinetes FEI'!$M$5:$O$341,3,0)</f>
        <v>#N/A</v>
      </c>
      <c r="BN8" s="35">
        <f t="shared" si="9"/>
        <v>1</v>
      </c>
      <c r="BO8" s="35">
        <f t="shared" si="17"/>
        <v>7</v>
      </c>
    </row>
    <row r="9" spans="1:67" ht="14.4" x14ac:dyDescent="0.3">
      <c r="A9" s="35" t="str">
        <f t="shared" si="12"/>
        <v>LOS VASCOS 21 I</v>
      </c>
      <c r="B9" s="35" t="str">
        <f t="shared" si="13"/>
        <v>FEI</v>
      </c>
      <c r="C9" s="35">
        <f t="shared" si="14"/>
        <v>120</v>
      </c>
      <c r="D9" s="35">
        <f t="shared" si="15"/>
        <v>120</v>
      </c>
      <c r="E9" s="35" t="str">
        <f t="shared" si="16"/>
        <v>AD</v>
      </c>
      <c r="F9" s="99" t="s">
        <v>75</v>
      </c>
      <c r="G9" s="99" t="s">
        <v>76</v>
      </c>
      <c r="H9" s="99" t="s">
        <v>77</v>
      </c>
      <c r="I9" s="99" t="s">
        <v>77</v>
      </c>
      <c r="J9" s="99" t="s">
        <v>471</v>
      </c>
      <c r="K9" s="99" t="s">
        <v>122</v>
      </c>
      <c r="L9" s="99" t="s">
        <v>112</v>
      </c>
      <c r="M9" s="99" t="s">
        <v>500</v>
      </c>
      <c r="N9" s="99" t="s">
        <v>221</v>
      </c>
      <c r="O9" s="99"/>
      <c r="P9" s="99" t="s">
        <v>77</v>
      </c>
      <c r="Q9" s="99"/>
      <c r="R9" s="99" t="s">
        <v>77</v>
      </c>
      <c r="S9" s="99" t="s">
        <v>78</v>
      </c>
      <c r="T9" s="99" t="s">
        <v>77</v>
      </c>
      <c r="U9" s="99" t="s">
        <v>771</v>
      </c>
      <c r="V9" s="99" t="s">
        <v>1041</v>
      </c>
      <c r="W9" s="99"/>
      <c r="X9" s="99" t="s">
        <v>1042</v>
      </c>
      <c r="Y9" s="99" t="s">
        <v>954</v>
      </c>
      <c r="Z9" s="99" t="s">
        <v>1043</v>
      </c>
      <c r="AA9" s="99"/>
      <c r="AB9" s="99" t="s">
        <v>1044</v>
      </c>
      <c r="AC9" s="99" t="s">
        <v>777</v>
      </c>
      <c r="AD9" s="99" t="s">
        <v>832</v>
      </c>
      <c r="AE9" s="99"/>
      <c r="AF9" s="99" t="s">
        <v>1045</v>
      </c>
      <c r="AG9" s="99" t="s">
        <v>1046</v>
      </c>
      <c r="AH9" s="99" t="s">
        <v>1047</v>
      </c>
      <c r="AI9" s="99"/>
      <c r="AJ9" s="99" t="s">
        <v>1048</v>
      </c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>
        <v>17.82</v>
      </c>
      <c r="AY9" s="99">
        <v>24244</v>
      </c>
      <c r="AZ9" s="39">
        <f t="shared" si="0"/>
        <v>24244</v>
      </c>
      <c r="BA9" s="39" t="str">
        <f t="shared" si="1"/>
        <v>120/160 AD</v>
      </c>
      <c r="BB9" s="35">
        <f t="shared" si="2"/>
        <v>12</v>
      </c>
      <c r="BC9" s="35" t="str">
        <f t="shared" si="3"/>
        <v>06:44:04</v>
      </c>
      <c r="BD9" s="35">
        <f t="shared" si="4"/>
        <v>145</v>
      </c>
      <c r="BE9" s="40">
        <f t="shared" si="5"/>
        <v>-47.266666666666666</v>
      </c>
      <c r="BF9" s="41">
        <f t="shared" si="6"/>
        <v>217.73333333333335</v>
      </c>
      <c r="BG9" s="35" t="str">
        <f t="shared" si="7"/>
        <v>CLAUDIO CORNEJO CABEZAS</v>
      </c>
      <c r="BH9" s="35" t="str">
        <f t="shared" si="8"/>
        <v>CLAUDIO CORNEJO CABEZAS - SEMBLANZA</v>
      </c>
      <c r="BI9" s="35" t="str">
        <f>VLOOKUP(BG9,Equipos!$A$2:$B$105,2,0)</f>
        <v>RINCONADA A</v>
      </c>
      <c r="BJ9" s="35" t="str">
        <f t="shared" si="11"/>
        <v>05:56:48</v>
      </c>
      <c r="BK9" s="35" t="e">
        <f>VLOOKUP(BG9,'Base Jinetes FEI'!$M$5:$N$341,2,0)</f>
        <v>#N/A</v>
      </c>
      <c r="BL9" s="35" t="e">
        <f>VLOOKUP(BG9,'Base Jinetes FEI'!$M$5:$O$341,3,0)</f>
        <v>#N/A</v>
      </c>
      <c r="BN9" s="35">
        <f t="shared" si="9"/>
        <v>1</v>
      </c>
      <c r="BO9" s="35">
        <f t="shared" si="17"/>
        <v>8</v>
      </c>
    </row>
    <row r="10" spans="1:67" ht="14.4" x14ac:dyDescent="0.3">
      <c r="A10" s="35" t="str">
        <f t="shared" si="12"/>
        <v>LOS VASCOS 21 I</v>
      </c>
      <c r="B10" s="35" t="str">
        <f t="shared" si="13"/>
        <v>FEI</v>
      </c>
      <c r="C10" s="35">
        <f t="shared" si="14"/>
        <v>120</v>
      </c>
      <c r="D10" s="35">
        <f t="shared" si="15"/>
        <v>120</v>
      </c>
      <c r="E10" s="35" t="str">
        <f t="shared" si="16"/>
        <v>AD</v>
      </c>
      <c r="F10" s="99" t="s">
        <v>98</v>
      </c>
      <c r="G10" s="99" t="s">
        <v>76</v>
      </c>
      <c r="H10" s="99" t="s">
        <v>77</v>
      </c>
      <c r="I10" s="99" t="s">
        <v>77</v>
      </c>
      <c r="J10" s="99" t="s">
        <v>713</v>
      </c>
      <c r="K10" s="99" t="s">
        <v>714</v>
      </c>
      <c r="L10" s="99" t="s">
        <v>715</v>
      </c>
      <c r="M10" s="99" t="s">
        <v>886</v>
      </c>
      <c r="N10" s="99" t="s">
        <v>887</v>
      </c>
      <c r="O10" s="99"/>
      <c r="P10" s="99" t="s">
        <v>77</v>
      </c>
      <c r="Q10" s="99"/>
      <c r="R10" s="99" t="s">
        <v>77</v>
      </c>
      <c r="S10" s="99" t="s">
        <v>78</v>
      </c>
      <c r="T10" s="99" t="s">
        <v>77</v>
      </c>
      <c r="U10" s="99" t="s">
        <v>169</v>
      </c>
      <c r="V10" s="99" t="s">
        <v>1049</v>
      </c>
      <c r="W10" s="99"/>
      <c r="X10" s="99" t="s">
        <v>1005</v>
      </c>
      <c r="Y10" s="99" t="s">
        <v>425</v>
      </c>
      <c r="Z10" s="99" t="s">
        <v>513</v>
      </c>
      <c r="AA10" s="99"/>
      <c r="AB10" s="99" t="s">
        <v>1050</v>
      </c>
      <c r="AC10" s="99" t="s">
        <v>255</v>
      </c>
      <c r="AD10" s="99" t="s">
        <v>1051</v>
      </c>
      <c r="AE10" s="99"/>
      <c r="AF10" s="99" t="s">
        <v>1052</v>
      </c>
      <c r="AG10" s="99" t="s">
        <v>677</v>
      </c>
      <c r="AH10" s="99" t="s">
        <v>1053</v>
      </c>
      <c r="AI10" s="99"/>
      <c r="AJ10" s="99" t="s">
        <v>1054</v>
      </c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>
        <v>15.26</v>
      </c>
      <c r="AY10" s="99">
        <v>28318</v>
      </c>
      <c r="AZ10" s="39">
        <f t="shared" si="0"/>
        <v>28318</v>
      </c>
      <c r="BA10" s="39" t="str">
        <f t="shared" si="1"/>
        <v>120/160 AD</v>
      </c>
      <c r="BB10" s="35">
        <f t="shared" si="2"/>
        <v>14</v>
      </c>
      <c r="BC10" s="35" t="str">
        <f t="shared" si="3"/>
        <v>07:51:58</v>
      </c>
      <c r="BD10" s="35">
        <f t="shared" si="4"/>
        <v>135</v>
      </c>
      <c r="BE10" s="40">
        <f t="shared" si="5"/>
        <v>-115.16666666666666</v>
      </c>
      <c r="BF10" s="41">
        <f t="shared" si="6"/>
        <v>139.83333333333334</v>
      </c>
      <c r="BG10" s="35" t="str">
        <f t="shared" si="7"/>
        <v>JOSE PEDRO VARELA ALFONSO</v>
      </c>
      <c r="BH10" s="35" t="str">
        <f t="shared" si="8"/>
        <v>JOSE PEDRO VARELA ALFONSO - SI QUEEN</v>
      </c>
      <c r="BI10" s="35" t="str">
        <f>VLOOKUP(BG10,Equipos!$A$2:$B$105,2,0)</f>
        <v>EL MOLINO A</v>
      </c>
      <c r="BJ10" s="35" t="str">
        <f t="shared" si="11"/>
        <v>05:56:48</v>
      </c>
      <c r="BK10" s="35" t="e">
        <f>VLOOKUP(BG10,'Base Jinetes FEI'!$M$5:$N$341,2,0)</f>
        <v>#N/A</v>
      </c>
      <c r="BL10" s="35" t="e">
        <f>VLOOKUP(BG10,'Base Jinetes FEI'!$M$5:$O$341,3,0)</f>
        <v>#N/A</v>
      </c>
      <c r="BN10" s="35">
        <f t="shared" si="9"/>
        <v>1</v>
      </c>
      <c r="BO10" s="35">
        <f t="shared" si="17"/>
        <v>9</v>
      </c>
    </row>
    <row r="11" spans="1:67" ht="14.4" x14ac:dyDescent="0.3">
      <c r="A11" s="35" t="str">
        <f t="shared" si="12"/>
        <v>LOS VASCOS 21 I</v>
      </c>
      <c r="B11" s="35" t="str">
        <f t="shared" si="13"/>
        <v>FEI</v>
      </c>
      <c r="C11" s="35">
        <f t="shared" si="14"/>
        <v>120</v>
      </c>
      <c r="D11" s="35">
        <f t="shared" si="15"/>
        <v>120</v>
      </c>
      <c r="E11" s="35" t="str">
        <f t="shared" si="16"/>
        <v>AD</v>
      </c>
      <c r="F11" s="99" t="s">
        <v>101</v>
      </c>
      <c r="G11" s="99" t="s">
        <v>84</v>
      </c>
      <c r="H11" s="99" t="s">
        <v>77</v>
      </c>
      <c r="I11" s="99" t="s">
        <v>77</v>
      </c>
      <c r="J11" s="99" t="s">
        <v>492</v>
      </c>
      <c r="K11" s="99" t="s">
        <v>135</v>
      </c>
      <c r="L11" s="99" t="s">
        <v>136</v>
      </c>
      <c r="M11" s="99"/>
      <c r="N11" s="99" t="s">
        <v>1055</v>
      </c>
      <c r="O11" s="99"/>
      <c r="P11" s="99" t="s">
        <v>77</v>
      </c>
      <c r="Q11" s="99"/>
      <c r="R11" s="99" t="s">
        <v>77</v>
      </c>
      <c r="S11" s="99" t="s">
        <v>78</v>
      </c>
      <c r="T11" s="99" t="s">
        <v>77</v>
      </c>
      <c r="U11" s="99" t="s">
        <v>376</v>
      </c>
      <c r="V11" s="99" t="s">
        <v>834</v>
      </c>
      <c r="W11" s="99"/>
      <c r="X11" s="99" t="s">
        <v>1056</v>
      </c>
      <c r="Y11" s="99" t="s">
        <v>250</v>
      </c>
      <c r="Z11" s="99" t="s">
        <v>853</v>
      </c>
      <c r="AA11" s="99"/>
      <c r="AB11" s="99" t="s">
        <v>1057</v>
      </c>
      <c r="AC11" s="99" t="s">
        <v>576</v>
      </c>
      <c r="AD11" s="99" t="s">
        <v>1058</v>
      </c>
      <c r="AE11" s="99"/>
      <c r="AF11" s="99" t="s">
        <v>1059</v>
      </c>
      <c r="AG11" s="99" t="s">
        <v>526</v>
      </c>
      <c r="AH11" s="99" t="s">
        <v>1060</v>
      </c>
      <c r="AI11" s="99" t="s">
        <v>175</v>
      </c>
      <c r="AJ11" s="99" t="s">
        <v>1061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>
        <v>16.059999999999999</v>
      </c>
      <c r="AY11" s="99">
        <v>26903</v>
      </c>
      <c r="AZ11" s="39" t="str">
        <f t="shared" si="0"/>
        <v>NA</v>
      </c>
      <c r="BA11" s="39" t="str">
        <f t="shared" si="1"/>
        <v>120/160 AD</v>
      </c>
      <c r="BB11" s="35" t="str">
        <f t="shared" si="2"/>
        <v>NA</v>
      </c>
      <c r="BC11" s="35" t="str">
        <f t="shared" si="3"/>
        <v>NA</v>
      </c>
      <c r="BD11" s="35">
        <f t="shared" si="4"/>
        <v>0</v>
      </c>
      <c r="BE11" s="40" t="e">
        <f t="shared" si="5"/>
        <v>#VALUE!</v>
      </c>
      <c r="BF11" s="41">
        <f t="shared" si="6"/>
        <v>0</v>
      </c>
      <c r="BG11" s="35" t="str">
        <f t="shared" si="7"/>
        <v>MARIA ROSA BARAHONA VARGAS</v>
      </c>
      <c r="BH11" s="35" t="str">
        <f t="shared" si="8"/>
        <v>MARIA ROSA BARAHONA VARGAS - TOBA AZAFRAN</v>
      </c>
      <c r="BI11" s="35" t="str">
        <f>VLOOKUP(BG11,Equipos!$A$2:$B$105,2,0)</f>
        <v>TOBA A</v>
      </c>
      <c r="BJ11" s="35" t="str">
        <f t="shared" si="11"/>
        <v>05:56:48</v>
      </c>
      <c r="BK11" s="35" t="e">
        <f>VLOOKUP(BG11,'Base Jinetes FEI'!$M$5:$N$341,2,0)</f>
        <v>#N/A</v>
      </c>
      <c r="BL11" s="35" t="e">
        <f>VLOOKUP(BG11,'Base Jinetes FEI'!$M$5:$O$341,3,0)</f>
        <v>#N/A</v>
      </c>
      <c r="BN11" s="35">
        <f t="shared" si="9"/>
        <v>0</v>
      </c>
      <c r="BO11" s="35">
        <f t="shared" si="17"/>
        <v>10</v>
      </c>
    </row>
    <row r="12" spans="1:67" ht="14.4" x14ac:dyDescent="0.3">
      <c r="A12" s="35" t="str">
        <f t="shared" si="12"/>
        <v>LOS VASCOS 21 I</v>
      </c>
      <c r="B12" s="35" t="str">
        <f t="shared" si="13"/>
        <v>FEI</v>
      </c>
      <c r="C12" s="35">
        <f t="shared" si="14"/>
        <v>120</v>
      </c>
      <c r="D12" s="35">
        <f t="shared" si="15"/>
        <v>120</v>
      </c>
      <c r="E12" s="35" t="str">
        <f t="shared" si="16"/>
        <v>AD</v>
      </c>
      <c r="F12" s="99" t="s">
        <v>102</v>
      </c>
      <c r="G12" s="99" t="s">
        <v>84</v>
      </c>
      <c r="H12" s="99" t="s">
        <v>77</v>
      </c>
      <c r="I12" s="99" t="s">
        <v>77</v>
      </c>
      <c r="J12" s="99" t="s">
        <v>756</v>
      </c>
      <c r="K12" s="99" t="s">
        <v>757</v>
      </c>
      <c r="L12" s="99" t="s">
        <v>758</v>
      </c>
      <c r="M12" s="99" t="s">
        <v>1062</v>
      </c>
      <c r="N12" s="99" t="s">
        <v>882</v>
      </c>
      <c r="O12" s="99"/>
      <c r="P12" s="99" t="s">
        <v>77</v>
      </c>
      <c r="Q12" s="99"/>
      <c r="R12" s="99" t="s">
        <v>77</v>
      </c>
      <c r="S12" s="99" t="s">
        <v>78</v>
      </c>
      <c r="T12" s="99" t="s">
        <v>77</v>
      </c>
      <c r="U12" s="99" t="s">
        <v>900</v>
      </c>
      <c r="V12" s="99" t="s">
        <v>1063</v>
      </c>
      <c r="W12" s="99"/>
      <c r="X12" s="99" t="s">
        <v>1014</v>
      </c>
      <c r="Y12" s="99" t="s">
        <v>963</v>
      </c>
      <c r="Z12" s="99" t="s">
        <v>1064</v>
      </c>
      <c r="AA12" s="99"/>
      <c r="AB12" s="99" t="s">
        <v>1065</v>
      </c>
      <c r="AC12" s="99" t="s">
        <v>371</v>
      </c>
      <c r="AD12" s="99" t="s">
        <v>1066</v>
      </c>
      <c r="AE12" s="99" t="s">
        <v>180</v>
      </c>
      <c r="AF12" s="99" t="s">
        <v>1067</v>
      </c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>
        <v>19.47</v>
      </c>
      <c r="AY12" s="99">
        <v>18493</v>
      </c>
      <c r="AZ12" s="39" t="str">
        <f t="shared" si="0"/>
        <v>NA</v>
      </c>
      <c r="BA12" s="39" t="str">
        <f t="shared" si="1"/>
        <v>120/160 AD</v>
      </c>
      <c r="BB12" s="35" t="str">
        <f t="shared" si="2"/>
        <v>NA</v>
      </c>
      <c r="BC12" s="35" t="str">
        <f t="shared" si="3"/>
        <v>NA</v>
      </c>
      <c r="BD12" s="35">
        <f t="shared" si="4"/>
        <v>0</v>
      </c>
      <c r="BE12" s="40" t="e">
        <f t="shared" si="5"/>
        <v>#VALUE!</v>
      </c>
      <c r="BF12" s="41">
        <f t="shared" si="6"/>
        <v>0</v>
      </c>
      <c r="BG12" s="35" t="str">
        <f t="shared" si="7"/>
        <v>PEDRO PABLO  GÓMEZ MARTÍNEZ</v>
      </c>
      <c r="BH12" s="35" t="str">
        <f t="shared" si="8"/>
        <v>PEDRO PABLO  GÓMEZ MARTÍNEZ - AS VIOLA</v>
      </c>
      <c r="BI12" s="35" t="e">
        <f>VLOOKUP(BG12,Equipos!$A$2:$B$105,2,0)</f>
        <v>#N/A</v>
      </c>
      <c r="BJ12" s="35" t="str">
        <f t="shared" si="11"/>
        <v>05:56:48</v>
      </c>
      <c r="BK12" s="35" t="e">
        <f>VLOOKUP(BG12,'Base Jinetes FEI'!$M$5:$N$341,2,0)</f>
        <v>#N/A</v>
      </c>
      <c r="BL12" s="35" t="e">
        <f>VLOOKUP(BG12,'Base Jinetes FEI'!$M$5:$O$341,3,0)</f>
        <v>#N/A</v>
      </c>
      <c r="BN12" s="35">
        <f t="shared" si="9"/>
        <v>0</v>
      </c>
      <c r="BO12" s="35">
        <f t="shared" si="17"/>
        <v>11</v>
      </c>
    </row>
    <row r="13" spans="1:67" ht="14.4" x14ac:dyDescent="0.3">
      <c r="A13" s="35" t="str">
        <f t="shared" si="12"/>
        <v>LOS VASCOS 21 I</v>
      </c>
      <c r="B13" s="35" t="str">
        <f t="shared" si="13"/>
        <v>FEI</v>
      </c>
      <c r="C13" s="35">
        <f t="shared" si="14"/>
        <v>120</v>
      </c>
      <c r="D13" s="35">
        <f t="shared" si="15"/>
        <v>120</v>
      </c>
      <c r="E13" s="35" t="str">
        <f t="shared" si="16"/>
        <v>AD</v>
      </c>
      <c r="F13" s="99" t="s">
        <v>79</v>
      </c>
      <c r="G13" s="99" t="s">
        <v>84</v>
      </c>
      <c r="H13" s="99" t="s">
        <v>77</v>
      </c>
      <c r="I13" s="99" t="s">
        <v>77</v>
      </c>
      <c r="J13" s="99" t="s">
        <v>1068</v>
      </c>
      <c r="K13" s="99" t="s">
        <v>1069</v>
      </c>
      <c r="L13" s="99" t="s">
        <v>148</v>
      </c>
      <c r="M13" s="99" t="s">
        <v>1070</v>
      </c>
      <c r="N13" s="99" t="s">
        <v>847</v>
      </c>
      <c r="O13" s="99"/>
      <c r="P13" s="99" t="s">
        <v>77</v>
      </c>
      <c r="Q13" s="99"/>
      <c r="R13" s="99" t="s">
        <v>77</v>
      </c>
      <c r="S13" s="99" t="s">
        <v>78</v>
      </c>
      <c r="T13" s="99" t="s">
        <v>77</v>
      </c>
      <c r="U13" s="99" t="s">
        <v>761</v>
      </c>
      <c r="V13" s="99" t="s">
        <v>1071</v>
      </c>
      <c r="W13" s="99"/>
      <c r="X13" s="99" t="s">
        <v>1072</v>
      </c>
      <c r="Y13" s="99" t="s">
        <v>802</v>
      </c>
      <c r="Z13" s="99" t="s">
        <v>794</v>
      </c>
      <c r="AA13" s="99"/>
      <c r="AB13" s="99" t="s">
        <v>1073</v>
      </c>
      <c r="AC13" s="99" t="s">
        <v>1074</v>
      </c>
      <c r="AD13" s="99" t="s">
        <v>712</v>
      </c>
      <c r="AE13" s="99"/>
      <c r="AF13" s="99" t="s">
        <v>1075</v>
      </c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>
        <v>19.170000000000002</v>
      </c>
      <c r="AY13" s="99">
        <v>18781</v>
      </c>
      <c r="AZ13" s="39" t="str">
        <f t="shared" si="0"/>
        <v>NA</v>
      </c>
      <c r="BA13" s="39" t="str">
        <f t="shared" si="1"/>
        <v>120/160 AD</v>
      </c>
      <c r="BB13" s="35" t="str">
        <f t="shared" si="2"/>
        <v>NA</v>
      </c>
      <c r="BC13" s="35" t="str">
        <f t="shared" si="3"/>
        <v>NA</v>
      </c>
      <c r="BD13" s="35">
        <f t="shared" si="4"/>
        <v>0</v>
      </c>
      <c r="BE13" s="40" t="e">
        <f t="shared" si="5"/>
        <v>#VALUE!</v>
      </c>
      <c r="BF13" s="41">
        <f t="shared" si="6"/>
        <v>0</v>
      </c>
      <c r="BG13" s="35" t="str">
        <f t="shared" si="7"/>
        <v>RENE VALENZUELA FUENTES</v>
      </c>
      <c r="BH13" s="35" t="str">
        <f t="shared" si="8"/>
        <v>RENE VALENZUELA FUENTES - ALCAZAR KALA</v>
      </c>
      <c r="BI13" s="35" t="e">
        <f>VLOOKUP(BG13,Equipos!$A$2:$B$105,2,0)</f>
        <v>#N/A</v>
      </c>
      <c r="BJ13" s="35" t="str">
        <f t="shared" si="11"/>
        <v>05:56:48</v>
      </c>
      <c r="BK13" s="35" t="e">
        <f>VLOOKUP(BG13,'Base Jinetes FEI'!$M$5:$N$341,2,0)</f>
        <v>#N/A</v>
      </c>
      <c r="BL13" s="35" t="e">
        <f>VLOOKUP(BG13,'Base Jinetes FEI'!$M$5:$O$341,3,0)</f>
        <v>#N/A</v>
      </c>
      <c r="BN13" s="35">
        <f t="shared" si="9"/>
        <v>0</v>
      </c>
      <c r="BO13" s="35">
        <f t="shared" si="17"/>
        <v>12</v>
      </c>
    </row>
    <row r="14" spans="1:67" ht="14.4" x14ac:dyDescent="0.3">
      <c r="A14" s="35" t="str">
        <f t="shared" si="12"/>
        <v>LOS VASCOS 21 I</v>
      </c>
      <c r="B14" s="35" t="str">
        <f t="shared" si="13"/>
        <v>FEI</v>
      </c>
      <c r="C14" s="35">
        <f t="shared" si="14"/>
        <v>120</v>
      </c>
      <c r="D14" s="35">
        <f t="shared" si="15"/>
        <v>120</v>
      </c>
      <c r="E14" s="35" t="str">
        <f t="shared" si="16"/>
        <v>AD</v>
      </c>
      <c r="F14" s="99" t="s">
        <v>116</v>
      </c>
      <c r="G14" s="99" t="s">
        <v>84</v>
      </c>
      <c r="H14" s="99" t="s">
        <v>77</v>
      </c>
      <c r="I14" s="99" t="s">
        <v>77</v>
      </c>
      <c r="J14" s="99" t="s">
        <v>424</v>
      </c>
      <c r="K14" s="99" t="s">
        <v>107</v>
      </c>
      <c r="L14" s="99" t="s">
        <v>108</v>
      </c>
      <c r="M14" s="99" t="s">
        <v>185</v>
      </c>
      <c r="N14" s="99" t="s">
        <v>159</v>
      </c>
      <c r="O14" s="99"/>
      <c r="P14" s="99" t="s">
        <v>77</v>
      </c>
      <c r="Q14" s="99"/>
      <c r="R14" s="99" t="s">
        <v>77</v>
      </c>
      <c r="S14" s="99" t="s">
        <v>78</v>
      </c>
      <c r="T14" s="99" t="s">
        <v>77</v>
      </c>
      <c r="U14" s="99" t="s">
        <v>264</v>
      </c>
      <c r="V14" s="99" t="s">
        <v>1076</v>
      </c>
      <c r="W14" s="99"/>
      <c r="X14" s="99" t="s">
        <v>1077</v>
      </c>
      <c r="Y14" s="99" t="s">
        <v>1078</v>
      </c>
      <c r="Z14" s="99" t="s">
        <v>830</v>
      </c>
      <c r="AA14" s="99"/>
      <c r="AB14" s="99" t="s">
        <v>1079</v>
      </c>
      <c r="AC14" s="99" t="s">
        <v>449</v>
      </c>
      <c r="AD14" s="99" t="s">
        <v>396</v>
      </c>
      <c r="AE14" s="99" t="s">
        <v>175</v>
      </c>
      <c r="AF14" s="99" t="s">
        <v>1080</v>
      </c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>
        <v>18.78</v>
      </c>
      <c r="AY14" s="99">
        <v>19173</v>
      </c>
      <c r="AZ14" s="39" t="str">
        <f t="shared" si="0"/>
        <v>NA</v>
      </c>
      <c r="BA14" s="39" t="str">
        <f t="shared" si="1"/>
        <v>120/160 AD</v>
      </c>
      <c r="BB14" s="35" t="str">
        <f t="shared" si="2"/>
        <v>NA</v>
      </c>
      <c r="BC14" s="35" t="str">
        <f t="shared" si="3"/>
        <v>NA</v>
      </c>
      <c r="BD14" s="35">
        <f t="shared" si="4"/>
        <v>0</v>
      </c>
      <c r="BE14" s="40" t="e">
        <f t="shared" si="5"/>
        <v>#VALUE!</v>
      </c>
      <c r="BF14" s="41">
        <f t="shared" si="6"/>
        <v>0</v>
      </c>
      <c r="BG14" s="35" t="str">
        <f t="shared" si="7"/>
        <v>CRISTOBAL LARRAIN ARJONA</v>
      </c>
      <c r="BH14" s="35" t="str">
        <f t="shared" si="8"/>
        <v>CRISTOBAL LARRAIN ARJONA - ANCAR FLOKI</v>
      </c>
      <c r="BI14" s="35" t="str">
        <f>VLOOKUP(BG14,Equipos!$A$2:$B$105,2,0)</f>
        <v>EL QUILLAY</v>
      </c>
      <c r="BJ14" s="35" t="str">
        <f t="shared" si="11"/>
        <v>05:56:48</v>
      </c>
      <c r="BK14" s="35" t="e">
        <f>VLOOKUP(BG14,'Base Jinetes FEI'!$M$5:$N$341,2,0)</f>
        <v>#N/A</v>
      </c>
      <c r="BL14" s="35" t="e">
        <f>VLOOKUP(BG14,'Base Jinetes FEI'!$M$5:$O$341,3,0)</f>
        <v>#N/A</v>
      </c>
      <c r="BN14" s="35">
        <f t="shared" si="9"/>
        <v>0</v>
      </c>
      <c r="BO14" s="35">
        <f t="shared" si="17"/>
        <v>13</v>
      </c>
    </row>
    <row r="15" spans="1:67" ht="14.4" x14ac:dyDescent="0.3">
      <c r="A15" s="35" t="str">
        <f t="shared" si="12"/>
        <v>LOS VASCOS 21 I</v>
      </c>
      <c r="B15" s="35" t="str">
        <f t="shared" si="13"/>
        <v>FEI</v>
      </c>
      <c r="C15" s="35">
        <f t="shared" si="14"/>
        <v>120</v>
      </c>
      <c r="D15" s="35">
        <f t="shared" si="15"/>
        <v>120</v>
      </c>
      <c r="E15" s="35" t="str">
        <f t="shared" si="16"/>
        <v>AD</v>
      </c>
      <c r="F15" s="99" t="s">
        <v>117</v>
      </c>
      <c r="G15" s="99" t="s">
        <v>84</v>
      </c>
      <c r="H15" s="99" t="s">
        <v>77</v>
      </c>
      <c r="I15" s="99" t="s">
        <v>77</v>
      </c>
      <c r="J15" s="99" t="s">
        <v>936</v>
      </c>
      <c r="K15" s="99" t="s">
        <v>1081</v>
      </c>
      <c r="L15" s="99" t="s">
        <v>1082</v>
      </c>
      <c r="M15" s="99" t="s">
        <v>1083</v>
      </c>
      <c r="N15" s="99" t="s">
        <v>883</v>
      </c>
      <c r="O15" s="99"/>
      <c r="P15" s="99" t="s">
        <v>77</v>
      </c>
      <c r="Q15" s="99"/>
      <c r="R15" s="99" t="s">
        <v>77</v>
      </c>
      <c r="S15" s="99" t="s">
        <v>78</v>
      </c>
      <c r="T15" s="99" t="s">
        <v>77</v>
      </c>
      <c r="U15" s="99" t="s">
        <v>591</v>
      </c>
      <c r="V15" s="99" t="s">
        <v>1084</v>
      </c>
      <c r="W15" s="99"/>
      <c r="X15" s="99" t="s">
        <v>1085</v>
      </c>
      <c r="Y15" s="99" t="s">
        <v>944</v>
      </c>
      <c r="Z15" s="99" t="s">
        <v>694</v>
      </c>
      <c r="AA15" s="99"/>
      <c r="AB15" s="99" t="s">
        <v>1086</v>
      </c>
      <c r="AC15" s="99" t="s">
        <v>384</v>
      </c>
      <c r="AD15" s="99" t="s">
        <v>1087</v>
      </c>
      <c r="AE15" s="99"/>
      <c r="AF15" s="99" t="s">
        <v>1088</v>
      </c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>
        <v>15.07</v>
      </c>
      <c r="AY15" s="99">
        <v>23888</v>
      </c>
      <c r="AZ15" s="39" t="str">
        <f t="shared" si="0"/>
        <v>NA</v>
      </c>
      <c r="BA15" s="39" t="str">
        <f t="shared" si="1"/>
        <v>120/160 AD</v>
      </c>
      <c r="BB15" s="35" t="str">
        <f t="shared" si="2"/>
        <v>NA</v>
      </c>
      <c r="BC15" s="35" t="str">
        <f t="shared" si="3"/>
        <v>NA</v>
      </c>
      <c r="BD15" s="35">
        <f t="shared" si="4"/>
        <v>0</v>
      </c>
      <c r="BE15" s="40" t="e">
        <f t="shared" si="5"/>
        <v>#VALUE!</v>
      </c>
      <c r="BF15" s="41">
        <f t="shared" si="6"/>
        <v>0</v>
      </c>
      <c r="BG15" s="35" t="str">
        <f t="shared" si="7"/>
        <v>VICTOR IGNACIO KEHR HERRERA</v>
      </c>
      <c r="BH15" s="35" t="str">
        <f t="shared" si="8"/>
        <v>VICTOR IGNACIO KEHR HERRERA - SI QUILLEM</v>
      </c>
      <c r="BI15" s="35" t="e">
        <f>VLOOKUP(BG15,Equipos!$A$2:$B$105,2,0)</f>
        <v>#N/A</v>
      </c>
      <c r="BJ15" s="35" t="str">
        <f t="shared" si="11"/>
        <v>05:56:48</v>
      </c>
      <c r="BK15" s="35" t="e">
        <f>VLOOKUP(BG15,'Base Jinetes FEI'!$M$5:$N$341,2,0)</f>
        <v>#N/A</v>
      </c>
      <c r="BL15" s="35" t="e">
        <f>VLOOKUP(BG15,'Base Jinetes FEI'!$M$5:$O$341,3,0)</f>
        <v>#N/A</v>
      </c>
      <c r="BN15" s="35">
        <f t="shared" si="9"/>
        <v>0</v>
      </c>
      <c r="BO15" s="35">
        <f t="shared" si="17"/>
        <v>14</v>
      </c>
    </row>
    <row r="16" spans="1:67" ht="14.4" x14ac:dyDescent="0.3">
      <c r="A16" s="35" t="str">
        <f t="shared" si="12"/>
        <v>LOS VASCOS 21 I</v>
      </c>
      <c r="B16" s="35" t="str">
        <f t="shared" si="13"/>
        <v>FEI</v>
      </c>
      <c r="C16" s="35">
        <f t="shared" si="14"/>
        <v>120</v>
      </c>
      <c r="D16" s="35">
        <f t="shared" si="15"/>
        <v>120</v>
      </c>
      <c r="E16" s="35" t="s">
        <v>52</v>
      </c>
      <c r="F16" s="99" t="s">
        <v>85</v>
      </c>
      <c r="G16" s="99" t="s">
        <v>76</v>
      </c>
      <c r="H16" s="99" t="s">
        <v>77</v>
      </c>
      <c r="I16" s="99" t="s">
        <v>77</v>
      </c>
      <c r="J16" s="99" t="s">
        <v>431</v>
      </c>
      <c r="K16" s="99" t="s">
        <v>478</v>
      </c>
      <c r="L16" s="99" t="s">
        <v>108</v>
      </c>
      <c r="M16" s="99" t="s">
        <v>1089</v>
      </c>
      <c r="N16" s="99" t="s">
        <v>796</v>
      </c>
      <c r="O16" s="99"/>
      <c r="P16" s="99" t="s">
        <v>77</v>
      </c>
      <c r="Q16" s="99"/>
      <c r="R16" s="99" t="s">
        <v>77</v>
      </c>
      <c r="S16" s="99" t="s">
        <v>78</v>
      </c>
      <c r="T16" s="99" t="s">
        <v>77</v>
      </c>
      <c r="U16" s="99" t="s">
        <v>1090</v>
      </c>
      <c r="V16" s="99" t="s">
        <v>1091</v>
      </c>
      <c r="W16" s="99"/>
      <c r="X16" s="99" t="s">
        <v>1092</v>
      </c>
      <c r="Y16" s="99" t="s">
        <v>1093</v>
      </c>
      <c r="Z16" s="99" t="s">
        <v>1094</v>
      </c>
      <c r="AA16" s="99"/>
      <c r="AB16" s="99" t="s">
        <v>1095</v>
      </c>
      <c r="AC16" s="99" t="s">
        <v>846</v>
      </c>
      <c r="AD16" s="99" t="s">
        <v>1096</v>
      </c>
      <c r="AE16" s="99"/>
      <c r="AF16" s="99" t="s">
        <v>1097</v>
      </c>
      <c r="AG16" s="99" t="s">
        <v>1098</v>
      </c>
      <c r="AH16" s="99" t="s">
        <v>1099</v>
      </c>
      <c r="AI16" s="99"/>
      <c r="AJ16" s="99" t="s">
        <v>1100</v>
      </c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>
        <v>19.920000000000002</v>
      </c>
      <c r="AY16" s="99">
        <v>21686</v>
      </c>
      <c r="AZ16" s="39">
        <f t="shared" si="0"/>
        <v>21686</v>
      </c>
      <c r="BA16" s="39" t="str">
        <f t="shared" si="1"/>
        <v>120/160 YR</v>
      </c>
      <c r="BB16" s="35">
        <f t="shared" si="2"/>
        <v>5</v>
      </c>
      <c r="BC16" s="35" t="str">
        <f t="shared" si="3"/>
        <v>06:01:26</v>
      </c>
      <c r="BD16" s="35">
        <f t="shared" si="4"/>
        <v>180</v>
      </c>
      <c r="BE16" s="40">
        <f t="shared" si="5"/>
        <v>-4.6333333333333329</v>
      </c>
      <c r="BF16" s="41">
        <f t="shared" si="6"/>
        <v>295.36666666666667</v>
      </c>
      <c r="BG16" s="35" t="str">
        <f t="shared" si="7"/>
        <v>VICENTE  LARRAIN ARJONA</v>
      </c>
      <c r="BH16" s="35" t="str">
        <f t="shared" si="8"/>
        <v>VICENTE  LARRAIN ARJONA - HF EVA</v>
      </c>
      <c r="BI16" s="35" t="str">
        <f>VLOOKUP(BG16,Equipos!$A$2:$B$105,2,0)</f>
        <v>EL QUILLAY</v>
      </c>
      <c r="BJ16" s="35" t="str">
        <f t="shared" si="11"/>
        <v>05:56:48</v>
      </c>
      <c r="BK16" s="35" t="e">
        <f>VLOOKUP(BG16,'Base Jinetes FEI'!$M$5:$N$341,2,0)</f>
        <v>#N/A</v>
      </c>
      <c r="BL16" s="35" t="e">
        <f>VLOOKUP(BG16,'Base Jinetes FEI'!$M$5:$O$341,3,0)</f>
        <v>#N/A</v>
      </c>
      <c r="BN16" s="35">
        <f t="shared" si="9"/>
        <v>1</v>
      </c>
      <c r="BO16" s="35">
        <f t="shared" si="17"/>
        <v>15</v>
      </c>
    </row>
    <row r="17" spans="1:67" ht="14.4" x14ac:dyDescent="0.3">
      <c r="A17" s="35" t="str">
        <f t="shared" si="12"/>
        <v>LOS VASCOS 21 I</v>
      </c>
      <c r="B17" s="35" t="str">
        <f t="shared" si="13"/>
        <v>FEI</v>
      </c>
      <c r="C17" s="35">
        <f t="shared" si="14"/>
        <v>120</v>
      </c>
      <c r="D17" s="35">
        <f t="shared" si="15"/>
        <v>120</v>
      </c>
      <c r="E17" s="35" t="str">
        <f t="shared" si="16"/>
        <v>YR</v>
      </c>
      <c r="F17" s="99" t="s">
        <v>86</v>
      </c>
      <c r="G17" s="99" t="s">
        <v>76</v>
      </c>
      <c r="H17" s="99" t="s">
        <v>77</v>
      </c>
      <c r="I17" s="99" t="s">
        <v>77</v>
      </c>
      <c r="J17" s="99" t="s">
        <v>422</v>
      </c>
      <c r="K17" s="99" t="s">
        <v>144</v>
      </c>
      <c r="L17" s="99" t="s">
        <v>111</v>
      </c>
      <c r="M17" s="99" t="s">
        <v>261</v>
      </c>
      <c r="N17" s="99" t="s">
        <v>262</v>
      </c>
      <c r="O17" s="99"/>
      <c r="P17" s="99" t="s">
        <v>77</v>
      </c>
      <c r="Q17" s="99"/>
      <c r="R17" s="99" t="s">
        <v>77</v>
      </c>
      <c r="S17" s="99" t="s">
        <v>78</v>
      </c>
      <c r="T17" s="99" t="s">
        <v>77</v>
      </c>
      <c r="U17" s="99" t="s">
        <v>375</v>
      </c>
      <c r="V17" s="99" t="s">
        <v>1101</v>
      </c>
      <c r="W17" s="99"/>
      <c r="X17" s="99" t="s">
        <v>1102</v>
      </c>
      <c r="Y17" s="99" t="s">
        <v>850</v>
      </c>
      <c r="Z17" s="99" t="s">
        <v>1103</v>
      </c>
      <c r="AA17" s="99"/>
      <c r="AB17" s="99" t="s">
        <v>1104</v>
      </c>
      <c r="AC17" s="99" t="s">
        <v>287</v>
      </c>
      <c r="AD17" s="99" t="s">
        <v>1105</v>
      </c>
      <c r="AE17" s="99"/>
      <c r="AF17" s="99" t="s">
        <v>1106</v>
      </c>
      <c r="AG17" s="99" t="s">
        <v>1107</v>
      </c>
      <c r="AH17" s="99" t="s">
        <v>1108</v>
      </c>
      <c r="AI17" s="99"/>
      <c r="AJ17" s="99" t="s">
        <v>1109</v>
      </c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>
        <v>19.29</v>
      </c>
      <c r="AY17" s="99">
        <v>22393</v>
      </c>
      <c r="AZ17" s="39">
        <f t="shared" si="0"/>
        <v>22393</v>
      </c>
      <c r="BA17" s="39" t="str">
        <f t="shared" si="1"/>
        <v>120/160 YR</v>
      </c>
      <c r="BB17" s="35">
        <f t="shared" si="2"/>
        <v>8</v>
      </c>
      <c r="BC17" s="35" t="str">
        <f t="shared" si="3"/>
        <v>06:13:13</v>
      </c>
      <c r="BD17" s="35">
        <f t="shared" si="4"/>
        <v>165</v>
      </c>
      <c r="BE17" s="40">
        <f t="shared" si="5"/>
        <v>-16.416666666666668</v>
      </c>
      <c r="BF17" s="41">
        <f t="shared" si="6"/>
        <v>268.58333333333331</v>
      </c>
      <c r="BG17" s="35" t="str">
        <f t="shared" si="7"/>
        <v>BORJA MAYOL</v>
      </c>
      <c r="BH17" s="35" t="str">
        <f t="shared" si="8"/>
        <v>BORJA MAYOL - ALCAZAR MAGNOLIO</v>
      </c>
      <c r="BI17" s="35" t="str">
        <f>VLOOKUP(BG17,Equipos!$A$2:$B$105,2,0)</f>
        <v>COLCHAGUA</v>
      </c>
      <c r="BJ17" s="35" t="str">
        <f t="shared" si="11"/>
        <v>05:56:48</v>
      </c>
      <c r="BK17" s="35" t="e">
        <f>VLOOKUP(BG17,'Base Jinetes FEI'!$M$5:$N$341,2,0)</f>
        <v>#N/A</v>
      </c>
      <c r="BL17" s="35" t="e">
        <f>VLOOKUP(BG17,'Base Jinetes FEI'!$M$5:$O$341,3,0)</f>
        <v>#N/A</v>
      </c>
      <c r="BN17" s="35">
        <f t="shared" si="9"/>
        <v>1</v>
      </c>
      <c r="BO17" s="35">
        <f t="shared" si="17"/>
        <v>16</v>
      </c>
    </row>
    <row r="18" spans="1:67" ht="14.4" x14ac:dyDescent="0.3">
      <c r="A18" s="35" t="str">
        <f t="shared" si="12"/>
        <v>LOS VASCOS 21 I</v>
      </c>
      <c r="B18" s="35" t="str">
        <f t="shared" si="13"/>
        <v>FEI</v>
      </c>
      <c r="C18" s="35">
        <f t="shared" si="14"/>
        <v>120</v>
      </c>
      <c r="D18" s="35">
        <f t="shared" si="15"/>
        <v>120</v>
      </c>
      <c r="E18" s="35" t="str">
        <f t="shared" si="16"/>
        <v>YR</v>
      </c>
      <c r="F18" s="99" t="s">
        <v>88</v>
      </c>
      <c r="G18" s="99" t="s">
        <v>76</v>
      </c>
      <c r="H18" s="99" t="s">
        <v>77</v>
      </c>
      <c r="I18" s="99" t="s">
        <v>77</v>
      </c>
      <c r="J18" s="99" t="s">
        <v>475</v>
      </c>
      <c r="K18" s="99" t="s">
        <v>476</v>
      </c>
      <c r="L18" s="99" t="s">
        <v>217</v>
      </c>
      <c r="M18" s="99" t="s">
        <v>203</v>
      </c>
      <c r="N18" s="99" t="s">
        <v>204</v>
      </c>
      <c r="O18" s="99"/>
      <c r="P18" s="99" t="s">
        <v>77</v>
      </c>
      <c r="Q18" s="99"/>
      <c r="R18" s="99" t="s">
        <v>77</v>
      </c>
      <c r="S18" s="99" t="s">
        <v>78</v>
      </c>
      <c r="T18" s="99" t="s">
        <v>77</v>
      </c>
      <c r="U18" s="99" t="s">
        <v>688</v>
      </c>
      <c r="V18" s="99" t="s">
        <v>1110</v>
      </c>
      <c r="W18" s="99"/>
      <c r="X18" s="99" t="s">
        <v>1111</v>
      </c>
      <c r="Y18" s="99" t="s">
        <v>792</v>
      </c>
      <c r="Z18" s="99" t="s">
        <v>742</v>
      </c>
      <c r="AA18" s="99"/>
      <c r="AB18" s="99" t="s">
        <v>1112</v>
      </c>
      <c r="AC18" s="99" t="s">
        <v>761</v>
      </c>
      <c r="AD18" s="99" t="s">
        <v>1113</v>
      </c>
      <c r="AE18" s="99"/>
      <c r="AF18" s="99" t="s">
        <v>1114</v>
      </c>
      <c r="AG18" s="99" t="s">
        <v>708</v>
      </c>
      <c r="AH18" s="99" t="s">
        <v>1115</v>
      </c>
      <c r="AI18" s="99"/>
      <c r="AJ18" s="99" t="s">
        <v>1116</v>
      </c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>
        <v>18.72</v>
      </c>
      <c r="AY18" s="99">
        <v>23080</v>
      </c>
      <c r="AZ18" s="39">
        <f t="shared" si="0"/>
        <v>23080</v>
      </c>
      <c r="BA18" s="39" t="str">
        <f t="shared" si="1"/>
        <v>120/160 YR</v>
      </c>
      <c r="BB18" s="35">
        <f t="shared" si="2"/>
        <v>9</v>
      </c>
      <c r="BC18" s="35" t="str">
        <f t="shared" si="3"/>
        <v>06:24:40</v>
      </c>
      <c r="BD18" s="35">
        <f t="shared" si="4"/>
        <v>160</v>
      </c>
      <c r="BE18" s="40">
        <f t="shared" si="5"/>
        <v>-27.866666666666667</v>
      </c>
      <c r="BF18" s="41">
        <f t="shared" si="6"/>
        <v>252.13333333333333</v>
      </c>
      <c r="BG18" s="35" t="str">
        <f t="shared" si="7"/>
        <v>JESUS MAXIMILIANO CERPA VERA</v>
      </c>
      <c r="BH18" s="35" t="str">
        <f t="shared" si="8"/>
        <v>JESUS MAXIMILIANO CERPA VERA - HLS CHOCOLATE AMARGO</v>
      </c>
      <c r="BI18" s="35" t="e">
        <f>VLOOKUP(BG18,Equipos!$A$2:$B$105,2,0)</f>
        <v>#N/A</v>
      </c>
      <c r="BJ18" s="35" t="str">
        <f t="shared" si="11"/>
        <v>05:56:48</v>
      </c>
      <c r="BK18" s="35" t="e">
        <f>VLOOKUP(BG18,'Base Jinetes FEI'!$M$5:$N$341,2,0)</f>
        <v>#N/A</v>
      </c>
      <c r="BL18" s="35" t="e">
        <f>VLOOKUP(BG18,'Base Jinetes FEI'!$M$5:$O$341,3,0)</f>
        <v>#N/A</v>
      </c>
      <c r="BN18" s="35">
        <f t="shared" si="9"/>
        <v>1</v>
      </c>
      <c r="BO18" s="35">
        <f t="shared" si="17"/>
        <v>17</v>
      </c>
    </row>
    <row r="19" spans="1:67" ht="14.4" x14ac:dyDescent="0.3">
      <c r="A19" s="35" t="str">
        <f t="shared" si="12"/>
        <v>LOS VASCOS 21 I</v>
      </c>
      <c r="B19" s="35" t="str">
        <f t="shared" si="13"/>
        <v>FEI</v>
      </c>
      <c r="C19" s="35">
        <f t="shared" si="14"/>
        <v>120</v>
      </c>
      <c r="D19" s="35">
        <f t="shared" si="15"/>
        <v>120</v>
      </c>
      <c r="E19" s="35" t="str">
        <f t="shared" si="16"/>
        <v>YR</v>
      </c>
      <c r="F19" s="99" t="s">
        <v>89</v>
      </c>
      <c r="G19" s="99" t="s">
        <v>76</v>
      </c>
      <c r="H19" s="99" t="s">
        <v>77</v>
      </c>
      <c r="I19" s="99" t="s">
        <v>77</v>
      </c>
      <c r="J19" s="99" t="s">
        <v>940</v>
      </c>
      <c r="K19" s="99" t="s">
        <v>1117</v>
      </c>
      <c r="L19" s="99" t="s">
        <v>1118</v>
      </c>
      <c r="M19" s="99" t="s">
        <v>1119</v>
      </c>
      <c r="N19" s="99" t="s">
        <v>1120</v>
      </c>
      <c r="O19" s="99"/>
      <c r="P19" s="99" t="s">
        <v>77</v>
      </c>
      <c r="Q19" s="99"/>
      <c r="R19" s="99" t="s">
        <v>77</v>
      </c>
      <c r="S19" s="99" t="s">
        <v>78</v>
      </c>
      <c r="T19" s="99" t="s">
        <v>77</v>
      </c>
      <c r="U19" s="99" t="s">
        <v>381</v>
      </c>
      <c r="V19" s="99" t="s">
        <v>1121</v>
      </c>
      <c r="W19" s="99"/>
      <c r="X19" s="99" t="s">
        <v>1122</v>
      </c>
      <c r="Y19" s="99" t="s">
        <v>582</v>
      </c>
      <c r="Z19" s="99" t="s">
        <v>1123</v>
      </c>
      <c r="AA19" s="99"/>
      <c r="AB19" s="99" t="s">
        <v>1124</v>
      </c>
      <c r="AC19" s="99" t="s">
        <v>759</v>
      </c>
      <c r="AD19" s="99" t="s">
        <v>1125</v>
      </c>
      <c r="AE19" s="99"/>
      <c r="AF19" s="99" t="s">
        <v>1126</v>
      </c>
      <c r="AG19" s="99" t="s">
        <v>671</v>
      </c>
      <c r="AH19" s="99" t="s">
        <v>1127</v>
      </c>
      <c r="AI19" s="99"/>
      <c r="AJ19" s="99" t="s">
        <v>1128</v>
      </c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>
        <v>17.84</v>
      </c>
      <c r="AY19" s="99">
        <v>24209</v>
      </c>
      <c r="AZ19" s="39">
        <f t="shared" si="0"/>
        <v>24209</v>
      </c>
      <c r="BA19" s="39" t="str">
        <f t="shared" si="1"/>
        <v>120/160 YR</v>
      </c>
      <c r="BB19" s="35">
        <f t="shared" si="2"/>
        <v>10</v>
      </c>
      <c r="BC19" s="35" t="str">
        <f t="shared" si="3"/>
        <v>06:43:29</v>
      </c>
      <c r="BD19" s="35">
        <f t="shared" si="4"/>
        <v>155</v>
      </c>
      <c r="BE19" s="40">
        <f t="shared" si="5"/>
        <v>-46.68333333333333</v>
      </c>
      <c r="BF19" s="41">
        <f t="shared" si="6"/>
        <v>228.31666666666666</v>
      </c>
      <c r="BG19" s="35" t="str">
        <f t="shared" si="7"/>
        <v>CRISTOBAL JESUS ROJAS SANCHEZ</v>
      </c>
      <c r="BH19" s="35" t="str">
        <f t="shared" si="8"/>
        <v>CRISTOBAL JESUS ROJAS SANCHEZ - CHAMPULLI ALI</v>
      </c>
      <c r="BI19" s="35" t="str">
        <f>VLOOKUP(BG19,Equipos!$A$2:$B$105,2,0)</f>
        <v>RINCONADA A</v>
      </c>
      <c r="BJ19" s="35" t="str">
        <f t="shared" si="11"/>
        <v>05:56:48</v>
      </c>
      <c r="BK19" s="35" t="e">
        <f>VLOOKUP(BG19,'Base Jinetes FEI'!$M$5:$N$341,2,0)</f>
        <v>#N/A</v>
      </c>
      <c r="BL19" s="35" t="e">
        <f>VLOOKUP(BG19,'Base Jinetes FEI'!$M$5:$O$341,3,0)</f>
        <v>#N/A</v>
      </c>
      <c r="BN19" s="35">
        <f t="shared" si="9"/>
        <v>1</v>
      </c>
      <c r="BO19" s="35">
        <f t="shared" si="17"/>
        <v>18</v>
      </c>
    </row>
    <row r="20" spans="1:67" ht="14.4" x14ac:dyDescent="0.3">
      <c r="A20" s="35" t="str">
        <f t="shared" si="12"/>
        <v>LOS VASCOS 21 I</v>
      </c>
      <c r="B20" s="35" t="str">
        <f t="shared" si="13"/>
        <v>FEI</v>
      </c>
      <c r="C20" s="35">
        <f t="shared" si="14"/>
        <v>120</v>
      </c>
      <c r="D20" s="35">
        <f t="shared" si="15"/>
        <v>120</v>
      </c>
      <c r="E20" s="35" t="str">
        <f t="shared" si="16"/>
        <v>YR</v>
      </c>
      <c r="F20" s="99" t="s">
        <v>93</v>
      </c>
      <c r="G20" s="99" t="s">
        <v>76</v>
      </c>
      <c r="H20" s="99" t="s">
        <v>77</v>
      </c>
      <c r="I20" s="99" t="s">
        <v>77</v>
      </c>
      <c r="J20" s="99" t="s">
        <v>445</v>
      </c>
      <c r="K20" s="99" t="s">
        <v>482</v>
      </c>
      <c r="L20" s="99" t="s">
        <v>141</v>
      </c>
      <c r="M20" s="99" t="s">
        <v>848</v>
      </c>
      <c r="N20" s="99" t="s">
        <v>1129</v>
      </c>
      <c r="O20" s="99"/>
      <c r="P20" s="99" t="s">
        <v>77</v>
      </c>
      <c r="Q20" s="99"/>
      <c r="R20" s="99" t="s">
        <v>77</v>
      </c>
      <c r="S20" s="99" t="s">
        <v>78</v>
      </c>
      <c r="T20" s="99" t="s">
        <v>77</v>
      </c>
      <c r="U20" s="99" t="s">
        <v>680</v>
      </c>
      <c r="V20" s="99" t="s">
        <v>1130</v>
      </c>
      <c r="W20" s="99"/>
      <c r="X20" s="99" t="s">
        <v>1106</v>
      </c>
      <c r="Y20" s="99" t="s">
        <v>425</v>
      </c>
      <c r="Z20" s="99" t="s">
        <v>1131</v>
      </c>
      <c r="AA20" s="99"/>
      <c r="AB20" s="99" t="s">
        <v>1132</v>
      </c>
      <c r="AC20" s="99" t="s">
        <v>255</v>
      </c>
      <c r="AD20" s="99" t="s">
        <v>1133</v>
      </c>
      <c r="AE20" s="99"/>
      <c r="AF20" s="99" t="s">
        <v>1134</v>
      </c>
      <c r="AG20" s="99" t="s">
        <v>271</v>
      </c>
      <c r="AH20" s="99" t="s">
        <v>1135</v>
      </c>
      <c r="AI20" s="99"/>
      <c r="AJ20" s="99" t="s">
        <v>1136</v>
      </c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>
        <v>15.76</v>
      </c>
      <c r="AY20" s="99">
        <v>27408</v>
      </c>
      <c r="AZ20" s="39">
        <f t="shared" si="0"/>
        <v>27408</v>
      </c>
      <c r="BA20" s="39" t="str">
        <f t="shared" si="1"/>
        <v>120/160 YR</v>
      </c>
      <c r="BB20" s="35">
        <f t="shared" si="2"/>
        <v>13</v>
      </c>
      <c r="BC20" s="35" t="str">
        <f t="shared" si="3"/>
        <v>07:36:48</v>
      </c>
      <c r="BD20" s="35">
        <f t="shared" si="4"/>
        <v>140</v>
      </c>
      <c r="BE20" s="40">
        <f t="shared" si="5"/>
        <v>-100</v>
      </c>
      <c r="BF20" s="41">
        <f t="shared" si="6"/>
        <v>160</v>
      </c>
      <c r="BG20" s="35" t="str">
        <f t="shared" si="7"/>
        <v>PEDRO TOMAS VARELA CERDA</v>
      </c>
      <c r="BH20" s="35" t="str">
        <f t="shared" si="8"/>
        <v>PEDRO TOMAS VARELA CERDA - SI REPLICA</v>
      </c>
      <c r="BI20" s="35" t="str">
        <f>VLOOKUP(BG20,Equipos!$A$2:$B$105,2,0)</f>
        <v>EL MOLINO A</v>
      </c>
      <c r="BJ20" s="35" t="str">
        <f t="shared" si="11"/>
        <v>05:56:48</v>
      </c>
      <c r="BK20" s="35" t="e">
        <f>VLOOKUP(BG20,'Base Jinetes FEI'!$M$5:$N$341,2,0)</f>
        <v>#N/A</v>
      </c>
      <c r="BL20" s="35" t="e">
        <f>VLOOKUP(BG20,'Base Jinetes FEI'!$M$5:$O$341,3,0)</f>
        <v>#N/A</v>
      </c>
      <c r="BN20" s="35">
        <f t="shared" si="9"/>
        <v>1</v>
      </c>
      <c r="BO20" s="35">
        <f t="shared" si="17"/>
        <v>19</v>
      </c>
    </row>
    <row r="21" spans="1:67" ht="14.4" x14ac:dyDescent="0.3">
      <c r="A21" s="35" t="str">
        <f t="shared" si="12"/>
        <v>LOS VASCOS 21 I</v>
      </c>
      <c r="B21" s="35" t="str">
        <f t="shared" si="13"/>
        <v>FEI</v>
      </c>
      <c r="C21" s="35">
        <f t="shared" si="14"/>
        <v>120</v>
      </c>
      <c r="D21" s="35">
        <f t="shared" si="15"/>
        <v>120</v>
      </c>
      <c r="E21" s="35" t="str">
        <f t="shared" si="16"/>
        <v>YR</v>
      </c>
      <c r="F21" s="99" t="s">
        <v>96</v>
      </c>
      <c r="G21" s="99" t="s">
        <v>84</v>
      </c>
      <c r="H21" s="99" t="s">
        <v>77</v>
      </c>
      <c r="I21" s="99" t="s">
        <v>77</v>
      </c>
      <c r="J21" s="99" t="s">
        <v>426</v>
      </c>
      <c r="K21" s="99" t="s">
        <v>127</v>
      </c>
      <c r="L21" s="99" t="s">
        <v>150</v>
      </c>
      <c r="M21" s="99" t="s">
        <v>1137</v>
      </c>
      <c r="N21" s="99" t="s">
        <v>782</v>
      </c>
      <c r="O21" s="99"/>
      <c r="P21" s="99" t="s">
        <v>77</v>
      </c>
      <c r="Q21" s="99"/>
      <c r="R21" s="99" t="s">
        <v>77</v>
      </c>
      <c r="S21" s="99" t="s">
        <v>78</v>
      </c>
      <c r="T21" s="99" t="s">
        <v>77</v>
      </c>
      <c r="U21" s="99" t="s">
        <v>77</v>
      </c>
      <c r="V21" s="99" t="s">
        <v>77</v>
      </c>
      <c r="W21" s="99" t="s">
        <v>175</v>
      </c>
      <c r="X21" s="99" t="s">
        <v>77</v>
      </c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39" t="str">
        <f t="shared" si="0"/>
        <v>NA</v>
      </c>
      <c r="BA21" s="39" t="str">
        <f t="shared" si="1"/>
        <v>120/160 YR</v>
      </c>
      <c r="BB21" s="35" t="str">
        <f t="shared" si="2"/>
        <v>NA</v>
      </c>
      <c r="BC21" s="35" t="str">
        <f t="shared" si="3"/>
        <v>NA</v>
      </c>
      <c r="BD21" s="35">
        <f t="shared" si="4"/>
        <v>0</v>
      </c>
      <c r="BE21" s="40" t="e">
        <f t="shared" si="5"/>
        <v>#VALUE!</v>
      </c>
      <c r="BF21" s="41">
        <f t="shared" si="6"/>
        <v>0</v>
      </c>
      <c r="BG21" s="35" t="str">
        <f t="shared" si="7"/>
        <v>FLORENCIA CARDONE ALMARZA</v>
      </c>
      <c r="BH21" s="35" t="str">
        <f t="shared" si="8"/>
        <v>FLORENCIA CARDONE ALMARZA - CONDESA</v>
      </c>
      <c r="BI21" s="35" t="str">
        <f>VLOOKUP(BG21,Equipos!$A$2:$B$105,2,0)</f>
        <v>COLCHAGUA</v>
      </c>
      <c r="BJ21" s="35" t="str">
        <f t="shared" si="11"/>
        <v>05:56:48</v>
      </c>
      <c r="BK21" s="35" t="e">
        <f>VLOOKUP(BG21,'Base Jinetes FEI'!$M$5:$N$341,2,0)</f>
        <v>#N/A</v>
      </c>
      <c r="BL21" s="35" t="e">
        <f>VLOOKUP(BG21,'Base Jinetes FEI'!$M$5:$O$341,3,0)</f>
        <v>#N/A</v>
      </c>
      <c r="BN21" s="35">
        <f t="shared" si="9"/>
        <v>0</v>
      </c>
      <c r="BO21" s="35">
        <f t="shared" si="17"/>
        <v>20</v>
      </c>
    </row>
    <row r="22" spans="1:67" ht="14.4" x14ac:dyDescent="0.3">
      <c r="A22" s="35" t="str">
        <f t="shared" si="12"/>
        <v>LOS VASCOS 21 I</v>
      </c>
      <c r="B22" s="35" t="str">
        <f t="shared" si="13"/>
        <v>FEI</v>
      </c>
      <c r="C22" s="35">
        <v>100</v>
      </c>
      <c r="D22" s="35">
        <v>100</v>
      </c>
      <c r="E22" s="35" t="s">
        <v>51</v>
      </c>
      <c r="F22" s="99" t="s">
        <v>85</v>
      </c>
      <c r="G22" s="99" t="s">
        <v>76</v>
      </c>
      <c r="H22" s="99" t="s">
        <v>77</v>
      </c>
      <c r="I22" s="99" t="s">
        <v>77</v>
      </c>
      <c r="J22" s="99" t="s">
        <v>438</v>
      </c>
      <c r="K22" s="99" t="s">
        <v>72</v>
      </c>
      <c r="L22" s="99" t="s">
        <v>139</v>
      </c>
      <c r="M22" s="99" t="s">
        <v>884</v>
      </c>
      <c r="N22" s="99" t="s">
        <v>885</v>
      </c>
      <c r="O22" s="99"/>
      <c r="P22" s="99" t="s">
        <v>77</v>
      </c>
      <c r="Q22" s="99"/>
      <c r="R22" s="99" t="s">
        <v>77</v>
      </c>
      <c r="S22" s="99" t="s">
        <v>78</v>
      </c>
      <c r="T22" s="99" t="s">
        <v>77</v>
      </c>
      <c r="U22" s="99" t="s">
        <v>346</v>
      </c>
      <c r="V22" s="99" t="s">
        <v>1138</v>
      </c>
      <c r="W22" s="99"/>
      <c r="X22" s="99" t="s">
        <v>1111</v>
      </c>
      <c r="Y22" s="99" t="s">
        <v>307</v>
      </c>
      <c r="Z22" s="99" t="s">
        <v>1139</v>
      </c>
      <c r="AA22" s="99"/>
      <c r="AB22" s="99" t="s">
        <v>1140</v>
      </c>
      <c r="AC22" s="99" t="s">
        <v>870</v>
      </c>
      <c r="AD22" s="99" t="s">
        <v>528</v>
      </c>
      <c r="AE22" s="99"/>
      <c r="AF22" s="99" t="s">
        <v>1141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>
        <v>19.78</v>
      </c>
      <c r="AY22" s="99">
        <v>18197</v>
      </c>
      <c r="AZ22" s="39">
        <f t="shared" si="0"/>
        <v>18197</v>
      </c>
      <c r="BA22" s="39" t="str">
        <f>IF(C22&lt;120,CONCATENATE(C22," ", E22),CONCATENATE("120/160"," ",E22))</f>
        <v>100 AD</v>
      </c>
      <c r="BB22" s="35">
        <f t="shared" ref="BB22:BB58" si="18">IF(G22="R",RANK(AZ22,$AZ$22:$AZ$58,1), "NA")</f>
        <v>3</v>
      </c>
      <c r="BC22" s="35" t="str">
        <f t="shared" si="3"/>
        <v>05:03:17</v>
      </c>
      <c r="BD22" s="35">
        <f t="shared" si="4"/>
        <v>190</v>
      </c>
      <c r="BE22" s="40">
        <f>-(SECOND(BC22-BJ22)/60+MINUTE(BC22-BJ22)+HOUR(BC22-BJ22)*60)</f>
        <v>-18.850000000000001</v>
      </c>
      <c r="BF22" s="41">
        <f>IF(BB22="NA",0,MAX(D22-0.00000001*F22,D22+BD22+BE22))</f>
        <v>271.14999999999998</v>
      </c>
      <c r="BG22" s="35" t="str">
        <f t="shared" si="7"/>
        <v>DAVID RAMIREZ FUENTES</v>
      </c>
      <c r="BH22" s="35" t="str">
        <f t="shared" si="8"/>
        <v>DAVID RAMIREZ FUENTES - A. BABAH</v>
      </c>
      <c r="BI22" s="35" t="e">
        <f>VLOOKUP(BG22,Equipos!$A$2:$B$105,2,0)</f>
        <v>#N/A</v>
      </c>
      <c r="BJ22" s="35" t="str">
        <f>IF(BB22=1,BC22,BJ41)</f>
        <v>04:44:26</v>
      </c>
      <c r="BK22" s="35" t="e">
        <f>VLOOKUP(BG22,'Base Jinetes FEI'!$M$5:$N$341,2,0)</f>
        <v>#N/A</v>
      </c>
      <c r="BL22" s="35" t="e">
        <f>VLOOKUP(BG22,'Base Jinetes FEI'!$M$5:$O$341,3,0)</f>
        <v>#N/A</v>
      </c>
      <c r="BN22" s="35">
        <f t="shared" si="9"/>
        <v>1</v>
      </c>
      <c r="BO22" s="35">
        <f t="shared" si="17"/>
        <v>21</v>
      </c>
    </row>
    <row r="23" spans="1:67" ht="14.4" x14ac:dyDescent="0.3">
      <c r="A23" s="35" t="str">
        <f t="shared" si="12"/>
        <v>LOS VASCOS 21 I</v>
      </c>
      <c r="B23" s="35" t="str">
        <f t="shared" si="13"/>
        <v>FEI</v>
      </c>
      <c r="C23" s="35">
        <f t="shared" si="14"/>
        <v>100</v>
      </c>
      <c r="D23" s="35">
        <f t="shared" si="15"/>
        <v>100</v>
      </c>
      <c r="E23" s="35" t="str">
        <f t="shared" si="16"/>
        <v>AD</v>
      </c>
      <c r="F23" s="99" t="s">
        <v>86</v>
      </c>
      <c r="G23" s="99" t="s">
        <v>76</v>
      </c>
      <c r="H23" s="99" t="s">
        <v>77</v>
      </c>
      <c r="I23" s="99" t="s">
        <v>77</v>
      </c>
      <c r="J23" s="99" t="s">
        <v>497</v>
      </c>
      <c r="K23" s="99" t="s">
        <v>391</v>
      </c>
      <c r="L23" s="99" t="s">
        <v>209</v>
      </c>
      <c r="M23" s="99" t="s">
        <v>1142</v>
      </c>
      <c r="N23" s="99" t="s">
        <v>1143</v>
      </c>
      <c r="O23" s="99"/>
      <c r="P23" s="99" t="s">
        <v>77</v>
      </c>
      <c r="Q23" s="99"/>
      <c r="R23" s="99" t="s">
        <v>77</v>
      </c>
      <c r="S23" s="99" t="s">
        <v>78</v>
      </c>
      <c r="T23" s="99" t="s">
        <v>77</v>
      </c>
      <c r="U23" s="99" t="s">
        <v>688</v>
      </c>
      <c r="V23" s="99" t="s">
        <v>1144</v>
      </c>
      <c r="W23" s="99"/>
      <c r="X23" s="99" t="s">
        <v>1145</v>
      </c>
      <c r="Y23" s="99" t="s">
        <v>826</v>
      </c>
      <c r="Z23" s="99" t="s">
        <v>810</v>
      </c>
      <c r="AA23" s="99"/>
      <c r="AB23" s="99" t="s">
        <v>1146</v>
      </c>
      <c r="AC23" s="99" t="s">
        <v>904</v>
      </c>
      <c r="AD23" s="99" t="s">
        <v>1147</v>
      </c>
      <c r="AE23" s="99"/>
      <c r="AF23" s="99" t="s">
        <v>1148</v>
      </c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>
        <v>19.72</v>
      </c>
      <c r="AY23" s="99">
        <v>18256</v>
      </c>
      <c r="AZ23" s="39">
        <f t="shared" si="0"/>
        <v>18256</v>
      </c>
      <c r="BA23" s="39" t="str">
        <f t="shared" si="1"/>
        <v>100 AD</v>
      </c>
      <c r="BB23" s="35">
        <f t="shared" si="18"/>
        <v>4</v>
      </c>
      <c r="BC23" s="35" t="str">
        <f t="shared" si="3"/>
        <v>05:04:16</v>
      </c>
      <c r="BD23" s="35">
        <f t="shared" si="4"/>
        <v>185</v>
      </c>
      <c r="BE23" s="40">
        <f t="shared" si="5"/>
        <v>-19.833333333333332</v>
      </c>
      <c r="BF23" s="41">
        <f t="shared" si="6"/>
        <v>265.16666666666669</v>
      </c>
      <c r="BG23" s="35" t="str">
        <f t="shared" si="7"/>
        <v>MICAELA TORRES HORTA</v>
      </c>
      <c r="BH23" s="35" t="str">
        <f t="shared" si="8"/>
        <v>MICAELA TORRES HORTA - LO CAMPO NADIR</v>
      </c>
      <c r="BI23" s="35" t="e">
        <f>VLOOKUP(BG23,Equipos!$A$2:$B$105,2,0)</f>
        <v>#N/A</v>
      </c>
      <c r="BJ23" s="35" t="str">
        <f t="shared" si="11"/>
        <v>04:44:26</v>
      </c>
      <c r="BK23" s="35" t="e">
        <f>VLOOKUP(BG23,'Base Jinetes FEI'!$M$5:$N$341,2,0)</f>
        <v>#N/A</v>
      </c>
      <c r="BL23" s="35" t="e">
        <f>VLOOKUP(BG23,'Base Jinetes FEI'!$M$5:$O$341,3,0)</f>
        <v>#N/A</v>
      </c>
      <c r="BN23" s="35">
        <f t="shared" si="9"/>
        <v>1</v>
      </c>
      <c r="BO23" s="35">
        <f t="shared" si="17"/>
        <v>22</v>
      </c>
    </row>
    <row r="24" spans="1:67" ht="14.4" x14ac:dyDescent="0.3">
      <c r="A24" s="35" t="str">
        <f t="shared" si="12"/>
        <v>LOS VASCOS 21 I</v>
      </c>
      <c r="B24" s="35" t="str">
        <f t="shared" si="13"/>
        <v>FEI</v>
      </c>
      <c r="C24" s="35">
        <v>100</v>
      </c>
      <c r="D24" s="35">
        <f t="shared" si="15"/>
        <v>100</v>
      </c>
      <c r="E24" s="35" t="str">
        <f t="shared" si="16"/>
        <v>AD</v>
      </c>
      <c r="F24" s="99" t="s">
        <v>88</v>
      </c>
      <c r="G24" s="99" t="s">
        <v>76</v>
      </c>
      <c r="H24" s="99" t="s">
        <v>77</v>
      </c>
      <c r="I24" s="99" t="s">
        <v>77</v>
      </c>
      <c r="J24" s="99" t="s">
        <v>1149</v>
      </c>
      <c r="K24" s="99" t="s">
        <v>1150</v>
      </c>
      <c r="L24" s="99" t="s">
        <v>1151</v>
      </c>
      <c r="M24" s="99" t="s">
        <v>1152</v>
      </c>
      <c r="N24" s="99" t="s">
        <v>1153</v>
      </c>
      <c r="O24" s="99"/>
      <c r="P24" s="99" t="s">
        <v>77</v>
      </c>
      <c r="Q24" s="99"/>
      <c r="R24" s="99" t="s">
        <v>77</v>
      </c>
      <c r="S24" s="99" t="s">
        <v>78</v>
      </c>
      <c r="T24" s="99" t="s">
        <v>77</v>
      </c>
      <c r="U24" s="99" t="s">
        <v>1154</v>
      </c>
      <c r="V24" s="99" t="s">
        <v>546</v>
      </c>
      <c r="W24" s="99"/>
      <c r="X24" s="99" t="s">
        <v>1114</v>
      </c>
      <c r="Y24" s="99" t="s">
        <v>328</v>
      </c>
      <c r="Z24" s="99" t="s">
        <v>1155</v>
      </c>
      <c r="AA24" s="99"/>
      <c r="AB24" s="99" t="s">
        <v>1146</v>
      </c>
      <c r="AC24" s="99" t="s">
        <v>841</v>
      </c>
      <c r="AD24" s="99" t="s">
        <v>1156</v>
      </c>
      <c r="AE24" s="99"/>
      <c r="AF24" s="99" t="s">
        <v>1157</v>
      </c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>
        <v>19.7</v>
      </c>
      <c r="AY24" s="99">
        <v>18274</v>
      </c>
      <c r="AZ24" s="39">
        <f t="shared" si="0"/>
        <v>18274</v>
      </c>
      <c r="BA24" s="39" t="str">
        <f t="shared" si="1"/>
        <v>100 AD</v>
      </c>
      <c r="BB24" s="35">
        <f t="shared" si="18"/>
        <v>5</v>
      </c>
      <c r="BC24" s="35" t="str">
        <f t="shared" si="3"/>
        <v>05:04:34</v>
      </c>
      <c r="BD24" s="35">
        <f t="shared" si="4"/>
        <v>180</v>
      </c>
      <c r="BE24" s="40">
        <f t="shared" si="5"/>
        <v>-20.133333333333333</v>
      </c>
      <c r="BF24" s="41">
        <f t="shared" si="6"/>
        <v>259.86666666666667</v>
      </c>
      <c r="BG24" s="35" t="str">
        <f t="shared" si="7"/>
        <v>JUAN JOSE SEARLE MARTINEZ</v>
      </c>
      <c r="BH24" s="35" t="str">
        <f t="shared" si="8"/>
        <v>JUAN JOSE SEARLE MARTINEZ - TOBA DEJAVU</v>
      </c>
      <c r="BI24" s="35" t="str">
        <f>VLOOKUP(BG24,Equipos!$A$2:$B$105,2,0)</f>
        <v>TOBA A</v>
      </c>
      <c r="BJ24" s="35" t="str">
        <f t="shared" si="11"/>
        <v>04:44:26</v>
      </c>
      <c r="BK24" s="35" t="e">
        <f>VLOOKUP(BG24,'Base Jinetes FEI'!$M$5:$N$341,2,0)</f>
        <v>#N/A</v>
      </c>
      <c r="BL24" s="35" t="e">
        <f>VLOOKUP(BG24,'Base Jinetes FEI'!$M$5:$O$341,3,0)</f>
        <v>#N/A</v>
      </c>
      <c r="BN24" s="35">
        <f t="shared" si="9"/>
        <v>1</v>
      </c>
      <c r="BO24" s="35">
        <f t="shared" si="17"/>
        <v>23</v>
      </c>
    </row>
    <row r="25" spans="1:67" ht="14.4" x14ac:dyDescent="0.3">
      <c r="A25" s="35" t="str">
        <f t="shared" si="12"/>
        <v>LOS VASCOS 21 I</v>
      </c>
      <c r="B25" s="35" t="str">
        <f t="shared" si="13"/>
        <v>FEI</v>
      </c>
      <c r="C25" s="35">
        <f t="shared" si="14"/>
        <v>100</v>
      </c>
      <c r="D25" s="35">
        <f t="shared" si="15"/>
        <v>100</v>
      </c>
      <c r="E25" s="35" t="str">
        <f t="shared" si="16"/>
        <v>AD</v>
      </c>
      <c r="F25" s="99" t="s">
        <v>89</v>
      </c>
      <c r="G25" s="99" t="s">
        <v>76</v>
      </c>
      <c r="H25" s="99" t="s">
        <v>77</v>
      </c>
      <c r="I25" s="99" t="s">
        <v>77</v>
      </c>
      <c r="J25" s="99" t="s">
        <v>467</v>
      </c>
      <c r="K25" s="99" t="s">
        <v>129</v>
      </c>
      <c r="L25" s="99" t="s">
        <v>130</v>
      </c>
      <c r="M25" s="99" t="s">
        <v>131</v>
      </c>
      <c r="N25" s="99" t="s">
        <v>801</v>
      </c>
      <c r="O25" s="99"/>
      <c r="P25" s="99" t="s">
        <v>77</v>
      </c>
      <c r="Q25" s="99"/>
      <c r="R25" s="99" t="s">
        <v>77</v>
      </c>
      <c r="S25" s="99" t="s">
        <v>78</v>
      </c>
      <c r="T25" s="99" t="s">
        <v>77</v>
      </c>
      <c r="U25" s="99" t="s">
        <v>826</v>
      </c>
      <c r="V25" s="99" t="s">
        <v>1158</v>
      </c>
      <c r="W25" s="99"/>
      <c r="X25" s="99" t="s">
        <v>1159</v>
      </c>
      <c r="Y25" s="99" t="s">
        <v>802</v>
      </c>
      <c r="Z25" s="99" t="s">
        <v>1160</v>
      </c>
      <c r="AA25" s="99"/>
      <c r="AB25" s="99" t="s">
        <v>1161</v>
      </c>
      <c r="AC25" s="99" t="s">
        <v>1162</v>
      </c>
      <c r="AD25" s="99" t="s">
        <v>862</v>
      </c>
      <c r="AE25" s="99"/>
      <c r="AF25" s="99" t="s">
        <v>1163</v>
      </c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>
        <v>19.7</v>
      </c>
      <c r="AY25" s="99">
        <v>18278</v>
      </c>
      <c r="AZ25" s="39">
        <f t="shared" si="0"/>
        <v>18278</v>
      </c>
      <c r="BA25" s="39" t="str">
        <f t="shared" si="1"/>
        <v>100 AD</v>
      </c>
      <c r="BB25" s="35">
        <f t="shared" si="18"/>
        <v>6</v>
      </c>
      <c r="BC25" s="35" t="str">
        <f t="shared" si="3"/>
        <v>05:04:38</v>
      </c>
      <c r="BD25" s="35">
        <f t="shared" si="4"/>
        <v>175</v>
      </c>
      <c r="BE25" s="40">
        <f t="shared" si="5"/>
        <v>-20.2</v>
      </c>
      <c r="BF25" s="41">
        <f t="shared" si="6"/>
        <v>254.8</v>
      </c>
      <c r="BG25" s="35" t="str">
        <f t="shared" si="7"/>
        <v>NICOLAS SCHMIDT GONZALEZ</v>
      </c>
      <c r="BH25" s="35" t="str">
        <f t="shared" si="8"/>
        <v>NICOLAS SCHMIDT GONZALEZ - MALBORO</v>
      </c>
      <c r="BI25" s="35" t="str">
        <f>VLOOKUP(BG25,Equipos!$A$2:$B$105,2,0)</f>
        <v>TOBA B</v>
      </c>
      <c r="BJ25" s="35" t="str">
        <f t="shared" si="11"/>
        <v>04:44:26</v>
      </c>
      <c r="BK25" s="35" t="e">
        <f>VLOOKUP(BG25,'Base Jinetes FEI'!$M$5:$N$341,2,0)</f>
        <v>#N/A</v>
      </c>
      <c r="BL25" s="35" t="e">
        <f>VLOOKUP(BG25,'Base Jinetes FEI'!$M$5:$O$341,3,0)</f>
        <v>#N/A</v>
      </c>
      <c r="BN25" s="35">
        <f t="shared" si="9"/>
        <v>1</v>
      </c>
      <c r="BO25" s="35">
        <f t="shared" si="17"/>
        <v>24</v>
      </c>
    </row>
    <row r="26" spans="1:67" ht="14.4" x14ac:dyDescent="0.3">
      <c r="A26" s="35" t="str">
        <f t="shared" si="12"/>
        <v>LOS VASCOS 21 I</v>
      </c>
      <c r="B26" s="35" t="str">
        <f t="shared" si="13"/>
        <v>FEI</v>
      </c>
      <c r="C26" s="35">
        <f t="shared" si="14"/>
        <v>100</v>
      </c>
      <c r="D26" s="35">
        <f t="shared" si="15"/>
        <v>100</v>
      </c>
      <c r="E26" s="35" t="str">
        <f t="shared" si="16"/>
        <v>AD</v>
      </c>
      <c r="F26" s="99" t="s">
        <v>93</v>
      </c>
      <c r="G26" s="99" t="s">
        <v>76</v>
      </c>
      <c r="H26" s="99" t="s">
        <v>77</v>
      </c>
      <c r="I26" s="99" t="s">
        <v>77</v>
      </c>
      <c r="J26" s="99" t="s">
        <v>417</v>
      </c>
      <c r="K26" s="99" t="s">
        <v>99</v>
      </c>
      <c r="L26" s="99" t="s">
        <v>100</v>
      </c>
      <c r="M26" s="99" t="s">
        <v>490</v>
      </c>
      <c r="N26" s="99" t="s">
        <v>395</v>
      </c>
      <c r="O26" s="99"/>
      <c r="P26" s="99" t="s">
        <v>77</v>
      </c>
      <c r="Q26" s="99"/>
      <c r="R26" s="99" t="s">
        <v>77</v>
      </c>
      <c r="S26" s="99" t="s">
        <v>78</v>
      </c>
      <c r="T26" s="99" t="s">
        <v>77</v>
      </c>
      <c r="U26" s="99" t="s">
        <v>941</v>
      </c>
      <c r="V26" s="99" t="s">
        <v>1164</v>
      </c>
      <c r="W26" s="99"/>
      <c r="X26" s="99" t="s">
        <v>1165</v>
      </c>
      <c r="Y26" s="99" t="s">
        <v>183</v>
      </c>
      <c r="Z26" s="99" t="s">
        <v>1166</v>
      </c>
      <c r="AA26" s="99"/>
      <c r="AB26" s="99" t="s">
        <v>1167</v>
      </c>
      <c r="AC26" s="99" t="s">
        <v>954</v>
      </c>
      <c r="AD26" s="99" t="s">
        <v>1168</v>
      </c>
      <c r="AE26" s="99"/>
      <c r="AF26" s="99" t="s">
        <v>1169</v>
      </c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>
        <v>18.41</v>
      </c>
      <c r="AY26" s="99">
        <v>19553</v>
      </c>
      <c r="AZ26" s="39">
        <f t="shared" si="0"/>
        <v>19553</v>
      </c>
      <c r="BA26" s="39" t="str">
        <f t="shared" si="1"/>
        <v>100 AD</v>
      </c>
      <c r="BB26" s="35">
        <f t="shared" si="18"/>
        <v>10</v>
      </c>
      <c r="BC26" s="35" t="str">
        <f t="shared" si="3"/>
        <v>05:25:53</v>
      </c>
      <c r="BD26" s="35">
        <f t="shared" si="4"/>
        <v>155</v>
      </c>
      <c r="BE26" s="40">
        <f t="shared" si="5"/>
        <v>-41.45</v>
      </c>
      <c r="BF26" s="41">
        <f t="shared" si="6"/>
        <v>213.55</v>
      </c>
      <c r="BG26" s="35" t="str">
        <f t="shared" si="7"/>
        <v>MAXI WIMMER</v>
      </c>
      <c r="BH26" s="35" t="str">
        <f t="shared" si="8"/>
        <v>MAXI WIMMER - CL LLANCA</v>
      </c>
      <c r="BI26" s="35" t="str">
        <f>VLOOKUP(BG26,Equipos!$A$2:$B$105,2,0)</f>
        <v>EL MOLINO A</v>
      </c>
      <c r="BJ26" s="35" t="str">
        <f t="shared" si="11"/>
        <v>04:44:26</v>
      </c>
      <c r="BK26" s="35" t="e">
        <f>VLOOKUP(BG26,'Base Jinetes FEI'!$M$5:$N$341,2,0)</f>
        <v>#N/A</v>
      </c>
      <c r="BL26" s="35" t="e">
        <f>VLOOKUP(BG26,'Base Jinetes FEI'!$M$5:$O$341,3,0)</f>
        <v>#N/A</v>
      </c>
      <c r="BN26" s="35">
        <f t="shared" si="9"/>
        <v>1</v>
      </c>
      <c r="BO26" s="35">
        <f t="shared" si="17"/>
        <v>25</v>
      </c>
    </row>
    <row r="27" spans="1:67" ht="14.4" x14ac:dyDescent="0.3">
      <c r="A27" s="35" t="str">
        <f t="shared" si="12"/>
        <v>LOS VASCOS 21 I</v>
      </c>
      <c r="B27" s="35" t="str">
        <f t="shared" si="13"/>
        <v>FEI</v>
      </c>
      <c r="C27" s="35">
        <f t="shared" si="14"/>
        <v>100</v>
      </c>
      <c r="D27" s="35">
        <f t="shared" si="15"/>
        <v>100</v>
      </c>
      <c r="E27" s="35" t="str">
        <f t="shared" si="16"/>
        <v>AD</v>
      </c>
      <c r="F27" s="99" t="s">
        <v>96</v>
      </c>
      <c r="G27" s="99" t="s">
        <v>76</v>
      </c>
      <c r="H27" s="99" t="s">
        <v>77</v>
      </c>
      <c r="I27" s="99" t="s">
        <v>77</v>
      </c>
      <c r="J27" s="99" t="s">
        <v>487</v>
      </c>
      <c r="K27" s="99" t="s">
        <v>155</v>
      </c>
      <c r="L27" s="99" t="s">
        <v>73</v>
      </c>
      <c r="M27" s="99"/>
      <c r="N27" s="99" t="s">
        <v>1170</v>
      </c>
      <c r="O27" s="99"/>
      <c r="P27" s="99" t="s">
        <v>77</v>
      </c>
      <c r="Q27" s="99"/>
      <c r="R27" s="99" t="s">
        <v>77</v>
      </c>
      <c r="S27" s="99" t="s">
        <v>78</v>
      </c>
      <c r="T27" s="99" t="s">
        <v>77</v>
      </c>
      <c r="U27" s="99" t="s">
        <v>506</v>
      </c>
      <c r="V27" s="99" t="s">
        <v>1171</v>
      </c>
      <c r="W27" s="99"/>
      <c r="X27" s="99" t="s">
        <v>1088</v>
      </c>
      <c r="Y27" s="99" t="s">
        <v>292</v>
      </c>
      <c r="Z27" s="99" t="s">
        <v>1172</v>
      </c>
      <c r="AA27" s="99"/>
      <c r="AB27" s="99" t="s">
        <v>1173</v>
      </c>
      <c r="AC27" s="99" t="s">
        <v>327</v>
      </c>
      <c r="AD27" s="99" t="s">
        <v>1174</v>
      </c>
      <c r="AE27" s="99"/>
      <c r="AF27" s="99" t="s">
        <v>1175</v>
      </c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>
        <v>18.41</v>
      </c>
      <c r="AY27" s="99">
        <v>19558</v>
      </c>
      <c r="AZ27" s="39">
        <f t="shared" si="0"/>
        <v>19558</v>
      </c>
      <c r="BA27" s="39" t="str">
        <f t="shared" si="1"/>
        <v>100 AD</v>
      </c>
      <c r="BB27" s="35">
        <f t="shared" si="18"/>
        <v>11</v>
      </c>
      <c r="BC27" s="35" t="str">
        <f t="shared" si="3"/>
        <v>05:25:58</v>
      </c>
      <c r="BD27" s="35">
        <f t="shared" si="4"/>
        <v>150</v>
      </c>
      <c r="BE27" s="40">
        <f t="shared" si="5"/>
        <v>-41.533333333333331</v>
      </c>
      <c r="BF27" s="41">
        <f t="shared" si="6"/>
        <v>208.46666666666667</v>
      </c>
      <c r="BG27" s="35" t="str">
        <f t="shared" si="7"/>
        <v>ORLANDO VILLALOBOS</v>
      </c>
      <c r="BH27" s="35" t="str">
        <f t="shared" si="8"/>
        <v>ORLANDO VILLALOBOS - SALEM</v>
      </c>
      <c r="BI27" s="35" t="str">
        <f>VLOOKUP(BG27,Equipos!$A$2:$B$105,2,0)</f>
        <v>EL MOLINO A</v>
      </c>
      <c r="BJ27" s="35" t="str">
        <f t="shared" si="11"/>
        <v>04:44:26</v>
      </c>
      <c r="BK27" s="35" t="e">
        <f>VLOOKUP(BG27,'Base Jinetes FEI'!$M$5:$N$341,2,0)</f>
        <v>#N/A</v>
      </c>
      <c r="BL27" s="35" t="e">
        <f>VLOOKUP(BG27,'Base Jinetes FEI'!$M$5:$O$341,3,0)</f>
        <v>#N/A</v>
      </c>
      <c r="BN27" s="35">
        <f t="shared" si="9"/>
        <v>1</v>
      </c>
      <c r="BO27" s="35">
        <f t="shared" si="17"/>
        <v>26</v>
      </c>
    </row>
    <row r="28" spans="1:67" ht="14.4" x14ac:dyDescent="0.3">
      <c r="A28" s="35" t="str">
        <f t="shared" si="12"/>
        <v>LOS VASCOS 21 I</v>
      </c>
      <c r="B28" s="35" t="str">
        <f t="shared" si="13"/>
        <v>FEI</v>
      </c>
      <c r="C28" s="35">
        <f t="shared" si="14"/>
        <v>100</v>
      </c>
      <c r="D28" s="35">
        <f t="shared" si="15"/>
        <v>100</v>
      </c>
      <c r="E28" s="35" t="str">
        <f t="shared" si="16"/>
        <v>AD</v>
      </c>
      <c r="F28" s="99" t="s">
        <v>97</v>
      </c>
      <c r="G28" s="99" t="s">
        <v>76</v>
      </c>
      <c r="H28" s="99" t="s">
        <v>77</v>
      </c>
      <c r="I28" s="99" t="s">
        <v>77</v>
      </c>
      <c r="J28" s="99" t="s">
        <v>1176</v>
      </c>
      <c r="K28" s="99" t="s">
        <v>191</v>
      </c>
      <c r="L28" s="99" t="s">
        <v>1177</v>
      </c>
      <c r="M28" s="99" t="s">
        <v>938</v>
      </c>
      <c r="N28" s="99" t="s">
        <v>323</v>
      </c>
      <c r="O28" s="99"/>
      <c r="P28" s="99" t="s">
        <v>77</v>
      </c>
      <c r="Q28" s="99"/>
      <c r="R28" s="99" t="s">
        <v>77</v>
      </c>
      <c r="S28" s="99" t="s">
        <v>78</v>
      </c>
      <c r="T28" s="99" t="s">
        <v>77</v>
      </c>
      <c r="U28" s="99" t="s">
        <v>385</v>
      </c>
      <c r="V28" s="99" t="s">
        <v>855</v>
      </c>
      <c r="W28" s="99"/>
      <c r="X28" s="99" t="s">
        <v>1042</v>
      </c>
      <c r="Y28" s="99" t="s">
        <v>1178</v>
      </c>
      <c r="Z28" s="99" t="s">
        <v>1179</v>
      </c>
      <c r="AA28" s="99"/>
      <c r="AB28" s="99" t="s">
        <v>1095</v>
      </c>
      <c r="AC28" s="99" t="s">
        <v>845</v>
      </c>
      <c r="AD28" s="99" t="s">
        <v>1180</v>
      </c>
      <c r="AE28" s="99"/>
      <c r="AF28" s="99" t="s">
        <v>1181</v>
      </c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>
        <v>17.93</v>
      </c>
      <c r="AY28" s="99">
        <v>20075</v>
      </c>
      <c r="AZ28" s="39">
        <f t="shared" si="0"/>
        <v>20075</v>
      </c>
      <c r="BA28" s="39" t="str">
        <f t="shared" si="1"/>
        <v>100 AD</v>
      </c>
      <c r="BB28" s="35">
        <f t="shared" si="18"/>
        <v>15</v>
      </c>
      <c r="BC28" s="35" t="str">
        <f t="shared" si="3"/>
        <v>05:34:35</v>
      </c>
      <c r="BD28" s="35">
        <f t="shared" si="4"/>
        <v>130</v>
      </c>
      <c r="BE28" s="40">
        <f t="shared" si="5"/>
        <v>-50.15</v>
      </c>
      <c r="BF28" s="41">
        <f t="shared" si="6"/>
        <v>179.85</v>
      </c>
      <c r="BG28" s="35" t="str">
        <f t="shared" si="7"/>
        <v>JORGE ESPARZA ROJAS</v>
      </c>
      <c r="BH28" s="35" t="str">
        <f t="shared" si="8"/>
        <v>JORGE ESPARZA ROJAS - HF CAIRO</v>
      </c>
      <c r="BI28" s="35" t="e">
        <f>VLOOKUP(BG28,Equipos!$A$2:$B$105,2,0)</f>
        <v>#N/A</v>
      </c>
      <c r="BJ28" s="35" t="str">
        <f t="shared" si="11"/>
        <v>04:44:26</v>
      </c>
      <c r="BK28" s="35" t="e">
        <f>VLOOKUP(BG28,'Base Jinetes FEI'!$M$5:$N$341,2,0)</f>
        <v>#N/A</v>
      </c>
      <c r="BL28" s="35" t="e">
        <f>VLOOKUP(BG28,'Base Jinetes FEI'!$M$5:$O$341,3,0)</f>
        <v>#N/A</v>
      </c>
      <c r="BN28" s="35">
        <f t="shared" si="9"/>
        <v>1</v>
      </c>
      <c r="BO28" s="35">
        <f t="shared" si="17"/>
        <v>27</v>
      </c>
    </row>
    <row r="29" spans="1:67" ht="14.4" x14ac:dyDescent="0.3">
      <c r="A29" s="35" t="str">
        <f t="shared" si="12"/>
        <v>LOS VASCOS 21 I</v>
      </c>
      <c r="B29" s="35" t="str">
        <f t="shared" si="13"/>
        <v>FEI</v>
      </c>
      <c r="C29" s="35">
        <f t="shared" si="14"/>
        <v>100</v>
      </c>
      <c r="D29" s="35">
        <f t="shared" si="15"/>
        <v>100</v>
      </c>
      <c r="E29" s="35" t="str">
        <f t="shared" si="16"/>
        <v>AD</v>
      </c>
      <c r="F29" s="99" t="s">
        <v>75</v>
      </c>
      <c r="G29" s="99" t="s">
        <v>76</v>
      </c>
      <c r="H29" s="99" t="s">
        <v>77</v>
      </c>
      <c r="I29" s="99" t="s">
        <v>77</v>
      </c>
      <c r="J29" s="99" t="s">
        <v>415</v>
      </c>
      <c r="K29" s="99" t="s">
        <v>109</v>
      </c>
      <c r="L29" s="99" t="s">
        <v>1182</v>
      </c>
      <c r="M29" s="99" t="s">
        <v>1183</v>
      </c>
      <c r="N29" s="99" t="s">
        <v>621</v>
      </c>
      <c r="O29" s="99"/>
      <c r="P29" s="99" t="s">
        <v>77</v>
      </c>
      <c r="Q29" s="99"/>
      <c r="R29" s="99" t="s">
        <v>77</v>
      </c>
      <c r="S29" s="99" t="s">
        <v>78</v>
      </c>
      <c r="T29" s="99" t="s">
        <v>77</v>
      </c>
      <c r="U29" s="99" t="s">
        <v>278</v>
      </c>
      <c r="V29" s="99" t="s">
        <v>1184</v>
      </c>
      <c r="W29" s="99"/>
      <c r="X29" s="99" t="s">
        <v>1092</v>
      </c>
      <c r="Y29" s="99" t="s">
        <v>702</v>
      </c>
      <c r="Z29" s="99" t="s">
        <v>549</v>
      </c>
      <c r="AA29" s="99"/>
      <c r="AB29" s="99" t="s">
        <v>1185</v>
      </c>
      <c r="AC29" s="99" t="s">
        <v>584</v>
      </c>
      <c r="AD29" s="99" t="s">
        <v>1186</v>
      </c>
      <c r="AE29" s="99"/>
      <c r="AF29" s="99" t="s">
        <v>1187</v>
      </c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>
        <v>17.579999999999998</v>
      </c>
      <c r="AY29" s="99">
        <v>20477</v>
      </c>
      <c r="AZ29" s="39">
        <f t="shared" si="0"/>
        <v>20477</v>
      </c>
      <c r="BA29" s="39" t="str">
        <f t="shared" si="1"/>
        <v>100 AD</v>
      </c>
      <c r="BB29" s="35">
        <f t="shared" si="18"/>
        <v>20</v>
      </c>
      <c r="BC29" s="35" t="str">
        <f t="shared" si="3"/>
        <v>05:41:17</v>
      </c>
      <c r="BD29" s="35">
        <f t="shared" si="4"/>
        <v>105</v>
      </c>
      <c r="BE29" s="40">
        <f t="shared" si="5"/>
        <v>-56.85</v>
      </c>
      <c r="BF29" s="41">
        <f t="shared" si="6"/>
        <v>148.15</v>
      </c>
      <c r="BG29" s="35" t="str">
        <f t="shared" si="7"/>
        <v>MACARENA SUAZO ZEPEDA</v>
      </c>
      <c r="BH29" s="35" t="str">
        <f t="shared" si="8"/>
        <v>MACARENA SUAZO ZEPEDA - COLIPI</v>
      </c>
      <c r="BI29" s="35" t="str">
        <f>VLOOKUP(BG29,Equipos!$A$2:$B$105,2,0)</f>
        <v>EL QUILLAY</v>
      </c>
      <c r="BJ29" s="35" t="str">
        <f t="shared" si="11"/>
        <v>04:44:26</v>
      </c>
      <c r="BK29" s="35" t="e">
        <f>VLOOKUP(BG29,'Base Jinetes FEI'!$M$5:$N$341,2,0)</f>
        <v>#N/A</v>
      </c>
      <c r="BL29" s="35" t="e">
        <f>VLOOKUP(BG29,'Base Jinetes FEI'!$M$5:$O$341,3,0)</f>
        <v>#N/A</v>
      </c>
      <c r="BN29" s="35">
        <f t="shared" si="9"/>
        <v>1</v>
      </c>
      <c r="BO29" s="35">
        <f t="shared" si="17"/>
        <v>28</v>
      </c>
    </row>
    <row r="30" spans="1:67" ht="14.4" x14ac:dyDescent="0.3">
      <c r="A30" s="35" t="str">
        <f t="shared" si="12"/>
        <v>LOS VASCOS 21 I</v>
      </c>
      <c r="B30" s="35" t="str">
        <f t="shared" si="13"/>
        <v>FEI</v>
      </c>
      <c r="C30" s="35">
        <f t="shared" si="14"/>
        <v>100</v>
      </c>
      <c r="D30" s="35">
        <f t="shared" si="15"/>
        <v>100</v>
      </c>
      <c r="E30" s="35" t="str">
        <f t="shared" si="16"/>
        <v>AD</v>
      </c>
      <c r="F30" s="99" t="s">
        <v>98</v>
      </c>
      <c r="G30" s="99" t="s">
        <v>76</v>
      </c>
      <c r="H30" s="99" t="s">
        <v>77</v>
      </c>
      <c r="I30" s="99" t="s">
        <v>77</v>
      </c>
      <c r="J30" s="99" t="s">
        <v>1188</v>
      </c>
      <c r="K30" s="99" t="s">
        <v>593</v>
      </c>
      <c r="L30" s="99" t="s">
        <v>594</v>
      </c>
      <c r="M30" s="99" t="s">
        <v>1189</v>
      </c>
      <c r="N30" s="99" t="s">
        <v>1190</v>
      </c>
      <c r="O30" s="99"/>
      <c r="P30" s="99" t="s">
        <v>77</v>
      </c>
      <c r="Q30" s="99"/>
      <c r="R30" s="99" t="s">
        <v>77</v>
      </c>
      <c r="S30" s="99" t="s">
        <v>78</v>
      </c>
      <c r="T30" s="99" t="s">
        <v>77</v>
      </c>
      <c r="U30" s="99" t="s">
        <v>259</v>
      </c>
      <c r="V30" s="99" t="s">
        <v>860</v>
      </c>
      <c r="W30" s="99"/>
      <c r="X30" s="99" t="s">
        <v>1191</v>
      </c>
      <c r="Y30" s="99" t="s">
        <v>732</v>
      </c>
      <c r="Z30" s="99" t="s">
        <v>1192</v>
      </c>
      <c r="AA30" s="99"/>
      <c r="AB30" s="99" t="s">
        <v>1193</v>
      </c>
      <c r="AC30" s="99" t="s">
        <v>367</v>
      </c>
      <c r="AD30" s="99" t="s">
        <v>1194</v>
      </c>
      <c r="AE30" s="99"/>
      <c r="AF30" s="99" t="s">
        <v>1097</v>
      </c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>
        <v>17.579999999999998</v>
      </c>
      <c r="AY30" s="99">
        <v>20480</v>
      </c>
      <c r="AZ30" s="39">
        <f t="shared" si="0"/>
        <v>20480</v>
      </c>
      <c r="BA30" s="39" t="str">
        <f t="shared" si="1"/>
        <v>100 AD</v>
      </c>
      <c r="BB30" s="35">
        <f t="shared" si="18"/>
        <v>21</v>
      </c>
      <c r="BC30" s="35" t="str">
        <f t="shared" si="3"/>
        <v>05:41:20</v>
      </c>
      <c r="BD30" s="35">
        <f t="shared" si="4"/>
        <v>100</v>
      </c>
      <c r="BE30" s="40">
        <f t="shared" si="5"/>
        <v>-56.9</v>
      </c>
      <c r="BF30" s="41">
        <f t="shared" si="6"/>
        <v>143.1</v>
      </c>
      <c r="BG30" s="35" t="str">
        <f t="shared" si="7"/>
        <v>MAUD BREYNE</v>
      </c>
      <c r="BH30" s="35" t="str">
        <f t="shared" si="8"/>
        <v>MAUD BREYNE - CHELLA ANGOSTURA</v>
      </c>
      <c r="BI30" s="35" t="e">
        <f>VLOOKUP(BG30,Equipos!$A$2:$B$105,2,0)</f>
        <v>#N/A</v>
      </c>
      <c r="BJ30" s="35" t="str">
        <f t="shared" si="11"/>
        <v>04:44:26</v>
      </c>
      <c r="BK30" s="35" t="e">
        <f>VLOOKUP(BG30,'Base Jinetes FEI'!$M$5:$N$341,2,0)</f>
        <v>#N/A</v>
      </c>
      <c r="BL30" s="35" t="e">
        <f>VLOOKUP(BG30,'Base Jinetes FEI'!$M$5:$O$341,3,0)</f>
        <v>#N/A</v>
      </c>
      <c r="BN30" s="35">
        <f t="shared" si="9"/>
        <v>1</v>
      </c>
      <c r="BO30" s="35">
        <f t="shared" si="17"/>
        <v>29</v>
      </c>
    </row>
    <row r="31" spans="1:67" ht="14.4" x14ac:dyDescent="0.3">
      <c r="A31" s="35" t="str">
        <f t="shared" si="12"/>
        <v>LOS VASCOS 21 I</v>
      </c>
      <c r="B31" s="35" t="str">
        <f t="shared" si="13"/>
        <v>FEI</v>
      </c>
      <c r="C31" s="35">
        <f t="shared" si="14"/>
        <v>100</v>
      </c>
      <c r="D31" s="35">
        <f t="shared" si="15"/>
        <v>100</v>
      </c>
      <c r="E31" s="35" t="str">
        <f t="shared" si="16"/>
        <v>AD</v>
      </c>
      <c r="F31" s="99" t="s">
        <v>101</v>
      </c>
      <c r="G31" s="99" t="s">
        <v>76</v>
      </c>
      <c r="H31" s="99" t="s">
        <v>77</v>
      </c>
      <c r="I31" s="99" t="s">
        <v>77</v>
      </c>
      <c r="J31" s="99" t="s">
        <v>1195</v>
      </c>
      <c r="K31" s="99" t="s">
        <v>505</v>
      </c>
      <c r="L31" s="99" t="s">
        <v>402</v>
      </c>
      <c r="M31" s="99" t="s">
        <v>1196</v>
      </c>
      <c r="N31" s="99" t="s">
        <v>579</v>
      </c>
      <c r="O31" s="99"/>
      <c r="P31" s="99" t="s">
        <v>77</v>
      </c>
      <c r="Q31" s="99"/>
      <c r="R31" s="99" t="s">
        <v>77</v>
      </c>
      <c r="S31" s="99" t="s">
        <v>78</v>
      </c>
      <c r="T31" s="99" t="s">
        <v>77</v>
      </c>
      <c r="U31" s="99" t="s">
        <v>857</v>
      </c>
      <c r="V31" s="99" t="s">
        <v>577</v>
      </c>
      <c r="W31" s="99"/>
      <c r="X31" s="99" t="s">
        <v>1197</v>
      </c>
      <c r="Y31" s="99" t="s">
        <v>659</v>
      </c>
      <c r="Z31" s="99" t="s">
        <v>529</v>
      </c>
      <c r="AA31" s="99"/>
      <c r="AB31" s="99" t="s">
        <v>1198</v>
      </c>
      <c r="AC31" s="99" t="s">
        <v>1199</v>
      </c>
      <c r="AD31" s="99" t="s">
        <v>1200</v>
      </c>
      <c r="AE31" s="99"/>
      <c r="AF31" s="99" t="s">
        <v>1201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>
        <v>17.45</v>
      </c>
      <c r="AY31" s="99">
        <v>20628</v>
      </c>
      <c r="AZ31" s="39">
        <f t="shared" si="0"/>
        <v>20628</v>
      </c>
      <c r="BA31" s="39" t="str">
        <f t="shared" si="1"/>
        <v>100 AD</v>
      </c>
      <c r="BB31" s="35">
        <f t="shared" si="18"/>
        <v>22</v>
      </c>
      <c r="BC31" s="35" t="str">
        <f t="shared" si="3"/>
        <v>05:43:48</v>
      </c>
      <c r="BD31" s="35">
        <f t="shared" si="4"/>
        <v>95</v>
      </c>
      <c r="BE31" s="40">
        <f t="shared" si="5"/>
        <v>-59.366666666666667</v>
      </c>
      <c r="BF31" s="41">
        <f t="shared" si="6"/>
        <v>135.63333333333333</v>
      </c>
      <c r="BG31" s="35" t="str">
        <f t="shared" si="7"/>
        <v>OSCAR TAHAN</v>
      </c>
      <c r="BH31" s="35" t="str">
        <f t="shared" si="8"/>
        <v>OSCAR TAHAN - UMARA</v>
      </c>
      <c r="BI31" s="35" t="str">
        <f>VLOOKUP(BG31,Equipos!$A$2:$B$105,2,0)</f>
        <v>EL SENDERO/HARD BONE TEAM</v>
      </c>
      <c r="BJ31" s="35" t="str">
        <f t="shared" si="11"/>
        <v>04:44:26</v>
      </c>
      <c r="BK31" s="35" t="e">
        <f>VLOOKUP(BG31,'Base Jinetes FEI'!$M$5:$N$341,2,0)</f>
        <v>#N/A</v>
      </c>
      <c r="BL31" s="35" t="e">
        <f>VLOOKUP(BG31,'Base Jinetes FEI'!$M$5:$O$341,3,0)</f>
        <v>#N/A</v>
      </c>
      <c r="BN31" s="35">
        <f t="shared" si="9"/>
        <v>1</v>
      </c>
      <c r="BO31" s="35">
        <f t="shared" si="17"/>
        <v>30</v>
      </c>
    </row>
    <row r="32" spans="1:67" ht="14.4" x14ac:dyDescent="0.3">
      <c r="A32" s="35" t="str">
        <f t="shared" si="12"/>
        <v>LOS VASCOS 21 I</v>
      </c>
      <c r="B32" s="35" t="str">
        <f t="shared" si="13"/>
        <v>FEI</v>
      </c>
      <c r="C32" s="35">
        <f t="shared" si="14"/>
        <v>100</v>
      </c>
      <c r="D32" s="35">
        <f t="shared" si="15"/>
        <v>100</v>
      </c>
      <c r="E32" s="35" t="str">
        <f t="shared" si="16"/>
        <v>AD</v>
      </c>
      <c r="F32" s="99" t="s">
        <v>102</v>
      </c>
      <c r="G32" s="99" t="s">
        <v>76</v>
      </c>
      <c r="H32" s="99" t="s">
        <v>77</v>
      </c>
      <c r="I32" s="99" t="s">
        <v>77</v>
      </c>
      <c r="J32" s="99" t="s">
        <v>464</v>
      </c>
      <c r="K32" s="99" t="s">
        <v>92</v>
      </c>
      <c r="L32" s="99" t="s">
        <v>465</v>
      </c>
      <c r="M32" s="99" t="s">
        <v>1202</v>
      </c>
      <c r="N32" s="99" t="s">
        <v>585</v>
      </c>
      <c r="O32" s="99"/>
      <c r="P32" s="99" t="s">
        <v>77</v>
      </c>
      <c r="Q32" s="99"/>
      <c r="R32" s="99" t="s">
        <v>77</v>
      </c>
      <c r="S32" s="99" t="s">
        <v>78</v>
      </c>
      <c r="T32" s="99" t="s">
        <v>77</v>
      </c>
      <c r="U32" s="99" t="s">
        <v>575</v>
      </c>
      <c r="V32" s="99" t="s">
        <v>1203</v>
      </c>
      <c r="W32" s="99"/>
      <c r="X32" s="99" t="s">
        <v>1146</v>
      </c>
      <c r="Y32" s="99" t="s">
        <v>184</v>
      </c>
      <c r="Z32" s="99" t="s">
        <v>1204</v>
      </c>
      <c r="AA32" s="99"/>
      <c r="AB32" s="99" t="s">
        <v>1012</v>
      </c>
      <c r="AC32" s="99" t="s">
        <v>590</v>
      </c>
      <c r="AD32" s="99" t="s">
        <v>1205</v>
      </c>
      <c r="AE32" s="99"/>
      <c r="AF32" s="99" t="s">
        <v>1206</v>
      </c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>
        <v>16.82</v>
      </c>
      <c r="AY32" s="99">
        <v>21398</v>
      </c>
      <c r="AZ32" s="39">
        <f t="shared" si="0"/>
        <v>21398</v>
      </c>
      <c r="BA32" s="39" t="str">
        <f t="shared" si="1"/>
        <v>100 AD</v>
      </c>
      <c r="BB32" s="35">
        <f t="shared" si="18"/>
        <v>25</v>
      </c>
      <c r="BC32" s="35" t="str">
        <f t="shared" si="3"/>
        <v>05:56:38</v>
      </c>
      <c r="BD32" s="35">
        <f t="shared" si="4"/>
        <v>80</v>
      </c>
      <c r="BE32" s="40">
        <f t="shared" si="5"/>
        <v>-72.2</v>
      </c>
      <c r="BF32" s="41">
        <f t="shared" si="6"/>
        <v>107.8</v>
      </c>
      <c r="BG32" s="35" t="str">
        <f t="shared" si="7"/>
        <v>PABLO LLOMPART</v>
      </c>
      <c r="BH32" s="35" t="str">
        <f t="shared" si="8"/>
        <v>PABLO LLOMPART - ANCAR FARUK</v>
      </c>
      <c r="BI32" s="35" t="str">
        <f>VLOOKUP(BG32,Equipos!$A$2:$B$105,2,0)</f>
        <v>EL QUILLAY</v>
      </c>
      <c r="BJ32" s="35" t="str">
        <f t="shared" si="11"/>
        <v>04:44:26</v>
      </c>
      <c r="BK32" s="35" t="e">
        <f>VLOOKUP(BG32,'Base Jinetes FEI'!$M$5:$N$341,2,0)</f>
        <v>#N/A</v>
      </c>
      <c r="BL32" s="35" t="e">
        <f>VLOOKUP(BG32,'Base Jinetes FEI'!$M$5:$O$341,3,0)</f>
        <v>#N/A</v>
      </c>
      <c r="BN32" s="35">
        <f t="shared" si="9"/>
        <v>1</v>
      </c>
      <c r="BO32" s="35">
        <f t="shared" si="17"/>
        <v>31</v>
      </c>
    </row>
    <row r="33" spans="1:67" ht="14.4" x14ac:dyDescent="0.3">
      <c r="A33" s="35" t="str">
        <f t="shared" si="12"/>
        <v>LOS VASCOS 21 I</v>
      </c>
      <c r="B33" s="35" t="str">
        <f t="shared" si="13"/>
        <v>FEI</v>
      </c>
      <c r="C33" s="35">
        <f t="shared" si="14"/>
        <v>100</v>
      </c>
      <c r="D33" s="35">
        <f t="shared" si="15"/>
        <v>100</v>
      </c>
      <c r="E33" s="35" t="str">
        <f t="shared" si="16"/>
        <v>AD</v>
      </c>
      <c r="F33" s="99" t="s">
        <v>79</v>
      </c>
      <c r="G33" s="99" t="s">
        <v>76</v>
      </c>
      <c r="H33" s="99" t="s">
        <v>77</v>
      </c>
      <c r="I33" s="99" t="s">
        <v>77</v>
      </c>
      <c r="J33" s="99" t="s">
        <v>1207</v>
      </c>
      <c r="K33" s="99" t="s">
        <v>785</v>
      </c>
      <c r="L33" s="99" t="s">
        <v>786</v>
      </c>
      <c r="M33" s="99"/>
      <c r="N33" s="99" t="s">
        <v>1208</v>
      </c>
      <c r="O33" s="99"/>
      <c r="P33" s="99" t="s">
        <v>77</v>
      </c>
      <c r="Q33" s="99"/>
      <c r="R33" s="99" t="s">
        <v>77</v>
      </c>
      <c r="S33" s="99" t="s">
        <v>78</v>
      </c>
      <c r="T33" s="99" t="s">
        <v>77</v>
      </c>
      <c r="U33" s="99" t="s">
        <v>951</v>
      </c>
      <c r="V33" s="99" t="s">
        <v>1209</v>
      </c>
      <c r="W33" s="99"/>
      <c r="X33" s="99" t="s">
        <v>1210</v>
      </c>
      <c r="Y33" s="99" t="s">
        <v>857</v>
      </c>
      <c r="Z33" s="99" t="s">
        <v>1211</v>
      </c>
      <c r="AA33" s="99"/>
      <c r="AB33" s="99" t="s">
        <v>1212</v>
      </c>
      <c r="AC33" s="99" t="s">
        <v>522</v>
      </c>
      <c r="AD33" s="99" t="s">
        <v>570</v>
      </c>
      <c r="AE33" s="99"/>
      <c r="AF33" s="99" t="s">
        <v>1213</v>
      </c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>
        <v>16.43</v>
      </c>
      <c r="AY33" s="99">
        <v>21909</v>
      </c>
      <c r="AZ33" s="39">
        <f t="shared" si="0"/>
        <v>21909</v>
      </c>
      <c r="BA33" s="39" t="str">
        <f t="shared" si="1"/>
        <v>100 AD</v>
      </c>
      <c r="BB33" s="35">
        <f t="shared" si="18"/>
        <v>27</v>
      </c>
      <c r="BC33" s="35" t="str">
        <f t="shared" si="3"/>
        <v>06:05:09</v>
      </c>
      <c r="BD33" s="35">
        <f t="shared" si="4"/>
        <v>70</v>
      </c>
      <c r="BE33" s="40">
        <f t="shared" si="5"/>
        <v>-80.716666666666669</v>
      </c>
      <c r="BF33" s="41">
        <f t="shared" si="6"/>
        <v>99.999999880000004</v>
      </c>
      <c r="BG33" s="35" t="str">
        <f t="shared" si="7"/>
        <v>EDUARDO BAEZA</v>
      </c>
      <c r="BH33" s="35" t="str">
        <f t="shared" si="8"/>
        <v>EDUARDO BAEZA - ALIBABA</v>
      </c>
      <c r="BI33" s="35" t="e">
        <f>VLOOKUP(BG33,Equipos!$A$2:$B$105,2,0)</f>
        <v>#N/A</v>
      </c>
      <c r="BJ33" s="35" t="str">
        <f t="shared" si="11"/>
        <v>04:44:26</v>
      </c>
      <c r="BK33" s="35" t="e">
        <f>VLOOKUP(BG33,'Base Jinetes FEI'!$M$5:$N$341,2,0)</f>
        <v>#N/A</v>
      </c>
      <c r="BL33" s="35" t="e">
        <f>VLOOKUP(BG33,'Base Jinetes FEI'!$M$5:$O$341,3,0)</f>
        <v>#N/A</v>
      </c>
      <c r="BN33" s="35">
        <f t="shared" si="9"/>
        <v>1</v>
      </c>
      <c r="BO33" s="35">
        <f t="shared" si="17"/>
        <v>32</v>
      </c>
    </row>
    <row r="34" spans="1:67" ht="14.4" x14ac:dyDescent="0.3">
      <c r="A34" s="35" t="str">
        <f t="shared" si="12"/>
        <v>LOS VASCOS 21 I</v>
      </c>
      <c r="B34" s="35" t="str">
        <f t="shared" si="13"/>
        <v>FEI</v>
      </c>
      <c r="C34" s="35">
        <f t="shared" si="14"/>
        <v>100</v>
      </c>
      <c r="D34" s="35">
        <f t="shared" si="15"/>
        <v>100</v>
      </c>
      <c r="E34" s="35" t="str">
        <f t="shared" si="16"/>
        <v>AD</v>
      </c>
      <c r="F34" s="99" t="s">
        <v>116</v>
      </c>
      <c r="G34" s="99" t="s">
        <v>76</v>
      </c>
      <c r="H34" s="99" t="s">
        <v>77</v>
      </c>
      <c r="I34" s="99" t="s">
        <v>77</v>
      </c>
      <c r="J34" s="99" t="s">
        <v>1214</v>
      </c>
      <c r="K34" s="99" t="s">
        <v>1215</v>
      </c>
      <c r="L34" s="99" t="s">
        <v>615</v>
      </c>
      <c r="M34" s="99" t="s">
        <v>1216</v>
      </c>
      <c r="N34" s="99" t="s">
        <v>573</v>
      </c>
      <c r="O34" s="99"/>
      <c r="P34" s="99" t="s">
        <v>77</v>
      </c>
      <c r="Q34" s="99"/>
      <c r="R34" s="99" t="s">
        <v>77</v>
      </c>
      <c r="S34" s="99" t="s">
        <v>78</v>
      </c>
      <c r="T34" s="99" t="s">
        <v>77</v>
      </c>
      <c r="U34" s="99" t="s">
        <v>258</v>
      </c>
      <c r="V34" s="99" t="s">
        <v>1217</v>
      </c>
      <c r="W34" s="99"/>
      <c r="X34" s="99" t="s">
        <v>1218</v>
      </c>
      <c r="Y34" s="99" t="s">
        <v>304</v>
      </c>
      <c r="Z34" s="99" t="s">
        <v>1219</v>
      </c>
      <c r="AA34" s="99"/>
      <c r="AB34" s="99" t="s">
        <v>1220</v>
      </c>
      <c r="AC34" s="99" t="s">
        <v>829</v>
      </c>
      <c r="AD34" s="99" t="s">
        <v>689</v>
      </c>
      <c r="AE34" s="99"/>
      <c r="AF34" s="99" t="s">
        <v>1221</v>
      </c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>
        <v>16.43</v>
      </c>
      <c r="AY34" s="99">
        <v>21917</v>
      </c>
      <c r="AZ34" s="39">
        <f t="shared" si="0"/>
        <v>21917</v>
      </c>
      <c r="BA34" s="39" t="str">
        <f t="shared" si="1"/>
        <v>100 AD</v>
      </c>
      <c r="BB34" s="35">
        <f t="shared" si="18"/>
        <v>28</v>
      </c>
      <c r="BC34" s="35" t="str">
        <f t="shared" si="3"/>
        <v>06:05:17</v>
      </c>
      <c r="BD34" s="35">
        <f t="shared" si="4"/>
        <v>65</v>
      </c>
      <c r="BE34" s="40">
        <f t="shared" si="5"/>
        <v>-80.849999999999994</v>
      </c>
      <c r="BF34" s="41">
        <f t="shared" si="6"/>
        <v>99.999999869999996</v>
      </c>
      <c r="BG34" s="35" t="str">
        <f t="shared" si="7"/>
        <v>MATIAS  LILLO</v>
      </c>
      <c r="BH34" s="35" t="str">
        <f t="shared" si="8"/>
        <v>MATIAS  LILLO - BELLA</v>
      </c>
      <c r="BI34" s="35" t="e">
        <f>VLOOKUP(BG34,Equipos!$A$2:$B$105,2,0)</f>
        <v>#N/A</v>
      </c>
      <c r="BJ34" s="35" t="str">
        <f t="shared" si="11"/>
        <v>04:44:26</v>
      </c>
      <c r="BK34" s="35" t="e">
        <f>VLOOKUP(BG34,'Base Jinetes FEI'!$M$5:$N$341,2,0)</f>
        <v>#N/A</v>
      </c>
      <c r="BL34" s="35" t="e">
        <f>VLOOKUP(BG34,'Base Jinetes FEI'!$M$5:$O$341,3,0)</f>
        <v>#N/A</v>
      </c>
      <c r="BN34" s="35">
        <f t="shared" si="9"/>
        <v>1</v>
      </c>
      <c r="BO34" s="35">
        <f t="shared" si="17"/>
        <v>33</v>
      </c>
    </row>
    <row r="35" spans="1:67" ht="14.4" x14ac:dyDescent="0.3">
      <c r="A35" s="35" t="str">
        <f t="shared" si="12"/>
        <v>LOS VASCOS 21 I</v>
      </c>
      <c r="B35" s="35" t="str">
        <f t="shared" si="13"/>
        <v>FEI</v>
      </c>
      <c r="C35" s="35">
        <f t="shared" si="14"/>
        <v>100</v>
      </c>
      <c r="D35" s="35">
        <f t="shared" si="15"/>
        <v>100</v>
      </c>
      <c r="E35" s="35" t="str">
        <f t="shared" si="16"/>
        <v>AD</v>
      </c>
      <c r="F35" s="99" t="s">
        <v>117</v>
      </c>
      <c r="G35" s="99" t="s">
        <v>84</v>
      </c>
      <c r="H35" s="99" t="s">
        <v>77</v>
      </c>
      <c r="I35" s="99" t="s">
        <v>77</v>
      </c>
      <c r="J35" s="99" t="s">
        <v>428</v>
      </c>
      <c r="K35" s="99" t="s">
        <v>94</v>
      </c>
      <c r="L35" s="99" t="s">
        <v>95</v>
      </c>
      <c r="M35" s="99" t="s">
        <v>1222</v>
      </c>
      <c r="N35" s="99" t="s">
        <v>1223</v>
      </c>
      <c r="O35" s="99"/>
      <c r="P35" s="99" t="s">
        <v>77</v>
      </c>
      <c r="Q35" s="99"/>
      <c r="R35" s="99" t="s">
        <v>77</v>
      </c>
      <c r="S35" s="99" t="s">
        <v>78</v>
      </c>
      <c r="T35" s="99" t="s">
        <v>77</v>
      </c>
      <c r="U35" s="99" t="s">
        <v>264</v>
      </c>
      <c r="V35" s="99" t="s">
        <v>1076</v>
      </c>
      <c r="W35" s="99"/>
      <c r="X35" s="99" t="s">
        <v>1224</v>
      </c>
      <c r="Y35" s="99" t="s">
        <v>661</v>
      </c>
      <c r="Z35" s="99" t="s">
        <v>1225</v>
      </c>
      <c r="AA35" s="99"/>
      <c r="AB35" s="99" t="s">
        <v>1226</v>
      </c>
      <c r="AC35" s="99" t="s">
        <v>1178</v>
      </c>
      <c r="AD35" s="99" t="s">
        <v>831</v>
      </c>
      <c r="AE35" s="99" t="s">
        <v>1227</v>
      </c>
      <c r="AF35" s="99" t="s">
        <v>1228</v>
      </c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>
        <v>18.899999999999999</v>
      </c>
      <c r="AY35" s="99">
        <v>19047</v>
      </c>
      <c r="AZ35" s="39" t="str">
        <f t="shared" si="0"/>
        <v>NA</v>
      </c>
      <c r="BA35" s="39" t="str">
        <f t="shared" si="1"/>
        <v>100 AD</v>
      </c>
      <c r="BB35" s="35" t="str">
        <f t="shared" si="18"/>
        <v>NA</v>
      </c>
      <c r="BC35" s="35" t="str">
        <f t="shared" si="3"/>
        <v>NA</v>
      </c>
      <c r="BD35" s="35">
        <f t="shared" si="4"/>
        <v>0</v>
      </c>
      <c r="BE35" s="40" t="e">
        <f t="shared" si="5"/>
        <v>#VALUE!</v>
      </c>
      <c r="BF35" s="41">
        <f t="shared" si="6"/>
        <v>0</v>
      </c>
      <c r="BG35" s="35" t="str">
        <f t="shared" si="7"/>
        <v>ANDRE ALVAREZ</v>
      </c>
      <c r="BH35" s="35" t="str">
        <f t="shared" si="8"/>
        <v>ANDRE ALVAREZ - TOBA ASTURIAS</v>
      </c>
      <c r="BI35" s="35" t="str">
        <f>VLOOKUP(BG35,Equipos!$A$2:$B$105,2,0)</f>
        <v>TOBA A</v>
      </c>
      <c r="BJ35" s="35" t="str">
        <f t="shared" si="11"/>
        <v>04:44:26</v>
      </c>
      <c r="BK35" s="35" t="e">
        <f>VLOOKUP(BG35,'Base Jinetes FEI'!$M$5:$N$341,2,0)</f>
        <v>#N/A</v>
      </c>
      <c r="BL35" s="35" t="e">
        <f>VLOOKUP(BG35,'Base Jinetes FEI'!$M$5:$O$341,3,0)</f>
        <v>#N/A</v>
      </c>
      <c r="BN35" s="35">
        <f t="shared" si="9"/>
        <v>0</v>
      </c>
      <c r="BO35" s="35">
        <f t="shared" si="17"/>
        <v>34</v>
      </c>
    </row>
    <row r="36" spans="1:67" ht="14.4" x14ac:dyDescent="0.3">
      <c r="A36" s="35" t="str">
        <f t="shared" si="12"/>
        <v>LOS VASCOS 21 I</v>
      </c>
      <c r="B36" s="35" t="str">
        <f t="shared" si="13"/>
        <v>FEI</v>
      </c>
      <c r="C36" s="35">
        <f t="shared" si="14"/>
        <v>100</v>
      </c>
      <c r="D36" s="35">
        <f t="shared" si="15"/>
        <v>100</v>
      </c>
      <c r="E36" s="35" t="str">
        <f t="shared" si="16"/>
        <v>AD</v>
      </c>
      <c r="F36" s="99" t="s">
        <v>118</v>
      </c>
      <c r="G36" s="99" t="s">
        <v>84</v>
      </c>
      <c r="H36" s="99" t="s">
        <v>77</v>
      </c>
      <c r="I36" s="99" t="s">
        <v>77</v>
      </c>
      <c r="J36" s="99" t="s">
        <v>525</v>
      </c>
      <c r="K36" s="99" t="s">
        <v>113</v>
      </c>
      <c r="L36" s="99" t="s">
        <v>133</v>
      </c>
      <c r="M36" s="99" t="s">
        <v>1229</v>
      </c>
      <c r="N36" s="99" t="s">
        <v>1230</v>
      </c>
      <c r="O36" s="99"/>
      <c r="P36" s="99" t="s">
        <v>77</v>
      </c>
      <c r="Q36" s="99"/>
      <c r="R36" s="99" t="s">
        <v>77</v>
      </c>
      <c r="S36" s="99" t="s">
        <v>1231</v>
      </c>
      <c r="T36" s="99" t="s">
        <v>77</v>
      </c>
      <c r="U36" s="99" t="s">
        <v>401</v>
      </c>
      <c r="V36" s="99" t="s">
        <v>1232</v>
      </c>
      <c r="W36" s="99"/>
      <c r="X36" s="99" t="s">
        <v>1233</v>
      </c>
      <c r="Y36" s="99" t="s">
        <v>750</v>
      </c>
      <c r="Z36" s="99" t="s">
        <v>1234</v>
      </c>
      <c r="AA36" s="99"/>
      <c r="AB36" s="99" t="s">
        <v>1235</v>
      </c>
      <c r="AC36" s="99" t="s">
        <v>515</v>
      </c>
      <c r="AD36" s="99" t="s">
        <v>1236</v>
      </c>
      <c r="AE36" s="99" t="s">
        <v>175</v>
      </c>
      <c r="AF36" s="99" t="s">
        <v>1237</v>
      </c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>
        <v>17.71</v>
      </c>
      <c r="AY36" s="99">
        <v>20322</v>
      </c>
      <c r="AZ36" s="39" t="str">
        <f t="shared" si="0"/>
        <v>NA</v>
      </c>
      <c r="BA36" s="39" t="str">
        <f t="shared" si="1"/>
        <v>100 AD</v>
      </c>
      <c r="BB36" s="35" t="str">
        <f t="shared" si="18"/>
        <v>NA</v>
      </c>
      <c r="BC36" s="35" t="str">
        <f t="shared" si="3"/>
        <v>NA</v>
      </c>
      <c r="BD36" s="35">
        <f t="shared" si="4"/>
        <v>0</v>
      </c>
      <c r="BE36" s="40" t="e">
        <f t="shared" si="5"/>
        <v>#VALUE!</v>
      </c>
      <c r="BF36" s="41">
        <f t="shared" si="6"/>
        <v>0</v>
      </c>
      <c r="BG36" s="35" t="str">
        <f t="shared" si="7"/>
        <v>DANIEL OLIVARES</v>
      </c>
      <c r="BH36" s="35" t="str">
        <f t="shared" si="8"/>
        <v>DANIEL OLIVARES - SAYEN DV</v>
      </c>
      <c r="BI36" s="35" t="e">
        <f>VLOOKUP(BG36,Equipos!$A$2:$B$105,2,0)</f>
        <v>#N/A</v>
      </c>
      <c r="BJ36" s="35" t="str">
        <f t="shared" si="11"/>
        <v>04:44:26</v>
      </c>
      <c r="BK36" s="35" t="e">
        <f>VLOOKUP(BG36,'Base Jinetes FEI'!$M$5:$N$341,2,0)</f>
        <v>#N/A</v>
      </c>
      <c r="BL36" s="35" t="e">
        <f>VLOOKUP(BG36,'Base Jinetes FEI'!$M$5:$O$341,3,0)</f>
        <v>#N/A</v>
      </c>
      <c r="BN36" s="35">
        <f t="shared" si="9"/>
        <v>0</v>
      </c>
      <c r="BO36" s="35">
        <f t="shared" si="17"/>
        <v>35</v>
      </c>
    </row>
    <row r="37" spans="1:67" ht="14.4" x14ac:dyDescent="0.3">
      <c r="A37" s="35" t="str">
        <f t="shared" si="12"/>
        <v>LOS VASCOS 21 I</v>
      </c>
      <c r="B37" s="35" t="str">
        <f t="shared" si="13"/>
        <v>FEI</v>
      </c>
      <c r="C37" s="35">
        <f t="shared" si="14"/>
        <v>100</v>
      </c>
      <c r="D37" s="35">
        <f t="shared" si="15"/>
        <v>100</v>
      </c>
      <c r="E37" s="35" t="str">
        <f t="shared" si="16"/>
        <v>AD</v>
      </c>
      <c r="F37" s="99" t="s">
        <v>87</v>
      </c>
      <c r="G37" s="99" t="s">
        <v>84</v>
      </c>
      <c r="H37" s="99" t="s">
        <v>77</v>
      </c>
      <c r="I37" s="99" t="s">
        <v>77</v>
      </c>
      <c r="J37" s="99" t="s">
        <v>719</v>
      </c>
      <c r="K37" s="99" t="s">
        <v>720</v>
      </c>
      <c r="L37" s="99" t="s">
        <v>721</v>
      </c>
      <c r="M37" s="99" t="s">
        <v>1238</v>
      </c>
      <c r="N37" s="99" t="s">
        <v>1239</v>
      </c>
      <c r="O37" s="99"/>
      <c r="P37" s="99" t="s">
        <v>77</v>
      </c>
      <c r="Q37" s="99"/>
      <c r="R37" s="99" t="s">
        <v>77</v>
      </c>
      <c r="S37" s="99" t="s">
        <v>78</v>
      </c>
      <c r="T37" s="99" t="s">
        <v>77</v>
      </c>
      <c r="U37" s="99" t="s">
        <v>469</v>
      </c>
      <c r="V37" s="99" t="s">
        <v>1240</v>
      </c>
      <c r="W37" s="99"/>
      <c r="X37" s="99" t="s">
        <v>1241</v>
      </c>
      <c r="Y37" s="99" t="s">
        <v>296</v>
      </c>
      <c r="Z37" s="99" t="s">
        <v>499</v>
      </c>
      <c r="AA37" s="99"/>
      <c r="AB37" s="99" t="s">
        <v>1242</v>
      </c>
      <c r="AC37" s="99" t="s">
        <v>369</v>
      </c>
      <c r="AD37" s="99" t="s">
        <v>1243</v>
      </c>
      <c r="AE37" s="99" t="s">
        <v>1244</v>
      </c>
      <c r="AF37" s="99" t="s">
        <v>77</v>
      </c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>
        <v>17.34</v>
      </c>
      <c r="AY37" s="99">
        <v>20760</v>
      </c>
      <c r="AZ37" s="39" t="str">
        <f t="shared" si="0"/>
        <v>NA</v>
      </c>
      <c r="BA37" s="39" t="str">
        <f t="shared" si="1"/>
        <v>100 AD</v>
      </c>
      <c r="BB37" s="35" t="str">
        <f t="shared" si="18"/>
        <v>NA</v>
      </c>
      <c r="BC37" s="35" t="str">
        <f t="shared" si="3"/>
        <v>NA</v>
      </c>
      <c r="BD37" s="35">
        <f t="shared" si="4"/>
        <v>0</v>
      </c>
      <c r="BE37" s="40" t="e">
        <f t="shared" si="5"/>
        <v>#VALUE!</v>
      </c>
      <c r="BF37" s="41">
        <f t="shared" si="6"/>
        <v>0</v>
      </c>
      <c r="BG37" s="35" t="str">
        <f t="shared" si="7"/>
        <v>MAURICIO GONZALEZ</v>
      </c>
      <c r="BH37" s="35" t="str">
        <f t="shared" si="8"/>
        <v>MAURICIO GONZALEZ - POZO BRUJO HUINCA</v>
      </c>
      <c r="BI37" s="35" t="str">
        <f>VLOOKUP(BG37,Equipos!$A$2:$B$105,2,0)</f>
        <v>EL SENDERO/HARD BONE TEAM</v>
      </c>
      <c r="BJ37" s="35" t="str">
        <f t="shared" si="11"/>
        <v>04:44:26</v>
      </c>
      <c r="BK37" s="35" t="e">
        <f>VLOOKUP(BG37,'Base Jinetes FEI'!$M$5:$N$341,2,0)</f>
        <v>#N/A</v>
      </c>
      <c r="BL37" s="35" t="e">
        <f>VLOOKUP(BG37,'Base Jinetes FEI'!$M$5:$O$341,3,0)</f>
        <v>#N/A</v>
      </c>
      <c r="BN37" s="35">
        <f t="shared" si="9"/>
        <v>0</v>
      </c>
      <c r="BO37" s="35">
        <f t="shared" si="17"/>
        <v>36</v>
      </c>
    </row>
    <row r="38" spans="1:67" ht="14.4" x14ac:dyDescent="0.3">
      <c r="A38" s="35" t="str">
        <f t="shared" si="12"/>
        <v>LOS VASCOS 21 I</v>
      </c>
      <c r="B38" s="35" t="str">
        <f t="shared" si="13"/>
        <v>FEI</v>
      </c>
      <c r="C38" s="35">
        <f t="shared" si="14"/>
        <v>100</v>
      </c>
      <c r="D38" s="35">
        <f t="shared" si="15"/>
        <v>100</v>
      </c>
      <c r="E38" s="35" t="str">
        <f t="shared" si="16"/>
        <v>AD</v>
      </c>
      <c r="F38" s="99" t="s">
        <v>119</v>
      </c>
      <c r="G38" s="99" t="s">
        <v>84</v>
      </c>
      <c r="H38" s="99" t="s">
        <v>77</v>
      </c>
      <c r="I38" s="99" t="s">
        <v>77</v>
      </c>
      <c r="J38" s="99" t="s">
        <v>652</v>
      </c>
      <c r="K38" s="99" t="s">
        <v>134</v>
      </c>
      <c r="L38" s="99" t="s">
        <v>653</v>
      </c>
      <c r="M38" s="99" t="s">
        <v>654</v>
      </c>
      <c r="N38" s="99" t="s">
        <v>655</v>
      </c>
      <c r="O38" s="99"/>
      <c r="P38" s="99" t="s">
        <v>77</v>
      </c>
      <c r="Q38" s="99"/>
      <c r="R38" s="99" t="s">
        <v>77</v>
      </c>
      <c r="S38" s="99" t="s">
        <v>78</v>
      </c>
      <c r="T38" s="99" t="s">
        <v>77</v>
      </c>
      <c r="U38" s="99" t="s">
        <v>288</v>
      </c>
      <c r="V38" s="99" t="s">
        <v>1245</v>
      </c>
      <c r="W38" s="99"/>
      <c r="X38" s="99" t="s">
        <v>1246</v>
      </c>
      <c r="Y38" s="99" t="s">
        <v>401</v>
      </c>
      <c r="Z38" s="99" t="s">
        <v>932</v>
      </c>
      <c r="AA38" s="99" t="s">
        <v>175</v>
      </c>
      <c r="AB38" s="99" t="s">
        <v>1247</v>
      </c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>
        <v>18.93</v>
      </c>
      <c r="AY38" s="99">
        <v>13309</v>
      </c>
      <c r="AZ38" s="39" t="str">
        <f t="shared" si="0"/>
        <v>NA</v>
      </c>
      <c r="BA38" s="39" t="str">
        <f t="shared" si="1"/>
        <v>100 AD</v>
      </c>
      <c r="BB38" s="35" t="str">
        <f t="shared" si="18"/>
        <v>NA</v>
      </c>
      <c r="BC38" s="35" t="str">
        <f t="shared" si="3"/>
        <v>NA</v>
      </c>
      <c r="BD38" s="35">
        <f t="shared" si="4"/>
        <v>0</v>
      </c>
      <c r="BE38" s="40" t="e">
        <f t="shared" si="5"/>
        <v>#VALUE!</v>
      </c>
      <c r="BF38" s="41">
        <f t="shared" si="6"/>
        <v>0</v>
      </c>
      <c r="BG38" s="35" t="str">
        <f t="shared" si="7"/>
        <v>JOSEFINA MATURANA FELL</v>
      </c>
      <c r="BH38" s="35" t="str">
        <f t="shared" si="8"/>
        <v>JOSEFINA MATURANA FELL - SUFFA</v>
      </c>
      <c r="BI38" s="35" t="str">
        <f>VLOOKUP(BG38,Equipos!$A$2:$B$105,2,0)</f>
        <v>TOBA A</v>
      </c>
      <c r="BJ38" s="35" t="str">
        <f t="shared" si="11"/>
        <v>04:44:26</v>
      </c>
      <c r="BK38" s="35" t="e">
        <f>VLOOKUP(BG38,'Base Jinetes FEI'!$M$5:$N$341,2,0)</f>
        <v>#N/A</v>
      </c>
      <c r="BL38" s="35" t="e">
        <f>VLOOKUP(BG38,'Base Jinetes FEI'!$M$5:$O$341,3,0)</f>
        <v>#N/A</v>
      </c>
      <c r="BN38" s="35">
        <f t="shared" si="9"/>
        <v>0</v>
      </c>
      <c r="BO38" s="35">
        <f t="shared" si="17"/>
        <v>37</v>
      </c>
    </row>
    <row r="39" spans="1:67" ht="14.4" x14ac:dyDescent="0.3">
      <c r="A39" s="35" t="str">
        <f t="shared" si="12"/>
        <v>LOS VASCOS 21 I</v>
      </c>
      <c r="B39" s="35" t="str">
        <f t="shared" si="13"/>
        <v>FEI</v>
      </c>
      <c r="C39" s="35">
        <f t="shared" si="14"/>
        <v>100</v>
      </c>
      <c r="D39" s="35">
        <f t="shared" si="15"/>
        <v>100</v>
      </c>
      <c r="E39" s="35" t="str">
        <f t="shared" si="16"/>
        <v>AD</v>
      </c>
      <c r="F39" s="99" t="s">
        <v>120</v>
      </c>
      <c r="G39" s="99" t="s">
        <v>84</v>
      </c>
      <c r="H39" s="99" t="s">
        <v>77</v>
      </c>
      <c r="I39" s="99" t="s">
        <v>77</v>
      </c>
      <c r="J39" s="99" t="s">
        <v>419</v>
      </c>
      <c r="K39" s="99" t="s">
        <v>106</v>
      </c>
      <c r="L39" s="99" t="s">
        <v>843</v>
      </c>
      <c r="M39" s="99" t="s">
        <v>1248</v>
      </c>
      <c r="N39" s="99" t="s">
        <v>970</v>
      </c>
      <c r="O39" s="99"/>
      <c r="P39" s="99" t="s">
        <v>77</v>
      </c>
      <c r="Q39" s="99"/>
      <c r="R39" s="99" t="s">
        <v>77</v>
      </c>
      <c r="S39" s="99" t="s">
        <v>78</v>
      </c>
      <c r="T39" s="99" t="s">
        <v>77</v>
      </c>
      <c r="U39" s="99" t="s">
        <v>825</v>
      </c>
      <c r="V39" s="99" t="s">
        <v>1249</v>
      </c>
      <c r="W39" s="99"/>
      <c r="X39" s="99" t="s">
        <v>1250</v>
      </c>
      <c r="Y39" s="99" t="s">
        <v>300</v>
      </c>
      <c r="Z39" s="99" t="s">
        <v>1251</v>
      </c>
      <c r="AA39" s="99"/>
      <c r="AB39" s="99" t="s">
        <v>1252</v>
      </c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>
        <v>18.309999999999999</v>
      </c>
      <c r="AY39" s="99">
        <v>13766</v>
      </c>
      <c r="AZ39" s="39" t="str">
        <f t="shared" si="0"/>
        <v>NA</v>
      </c>
      <c r="BA39" s="39" t="str">
        <f t="shared" si="1"/>
        <v>100 AD</v>
      </c>
      <c r="BB39" s="35" t="str">
        <f t="shared" si="18"/>
        <v>NA</v>
      </c>
      <c r="BC39" s="35" t="str">
        <f t="shared" si="3"/>
        <v>NA</v>
      </c>
      <c r="BD39" s="35">
        <f t="shared" si="4"/>
        <v>0</v>
      </c>
      <c r="BE39" s="40" t="e">
        <f t="shared" si="5"/>
        <v>#VALUE!</v>
      </c>
      <c r="BF39" s="41">
        <f t="shared" si="6"/>
        <v>0</v>
      </c>
      <c r="BG39" s="35" t="str">
        <f t="shared" si="7"/>
        <v>CARLA O'NELL</v>
      </c>
      <c r="BH39" s="35" t="str">
        <f t="shared" si="8"/>
        <v>CARLA O'NELL - FOLCA</v>
      </c>
      <c r="BI39" s="35" t="str">
        <f>VLOOKUP(BG39,Equipos!$A$2:$B$105,2,0)</f>
        <v>EL MOLINO B</v>
      </c>
      <c r="BJ39" s="35" t="str">
        <f t="shared" si="11"/>
        <v>04:44:26</v>
      </c>
      <c r="BK39" s="35" t="e">
        <f>VLOOKUP(BG39,'Base Jinetes FEI'!$M$5:$N$341,2,0)</f>
        <v>#N/A</v>
      </c>
      <c r="BL39" s="35" t="e">
        <f>VLOOKUP(BG39,'Base Jinetes FEI'!$M$5:$O$341,3,0)</f>
        <v>#N/A</v>
      </c>
      <c r="BN39" s="35">
        <f t="shared" si="9"/>
        <v>0</v>
      </c>
      <c r="BO39" s="35">
        <f t="shared" si="17"/>
        <v>38</v>
      </c>
    </row>
    <row r="40" spans="1:67" ht="14.4" x14ac:dyDescent="0.3">
      <c r="A40" s="35" t="str">
        <f t="shared" si="12"/>
        <v>LOS VASCOS 21 I</v>
      </c>
      <c r="B40" s="35" t="str">
        <f t="shared" si="13"/>
        <v>FEI</v>
      </c>
      <c r="C40" s="35">
        <f t="shared" si="14"/>
        <v>100</v>
      </c>
      <c r="D40" s="35">
        <f t="shared" si="15"/>
        <v>100</v>
      </c>
      <c r="E40" s="35" t="str">
        <f t="shared" si="16"/>
        <v>AD</v>
      </c>
      <c r="F40" s="99" t="s">
        <v>121</v>
      </c>
      <c r="G40" s="99" t="s">
        <v>84</v>
      </c>
      <c r="H40" s="99" t="s">
        <v>77</v>
      </c>
      <c r="I40" s="99" t="s">
        <v>77</v>
      </c>
      <c r="J40" s="99" t="s">
        <v>695</v>
      </c>
      <c r="K40" s="99" t="s">
        <v>696</v>
      </c>
      <c r="L40" s="99" t="s">
        <v>697</v>
      </c>
      <c r="M40" s="99" t="s">
        <v>1253</v>
      </c>
      <c r="N40" s="99" t="s">
        <v>1254</v>
      </c>
      <c r="O40" s="99"/>
      <c r="P40" s="99" t="s">
        <v>77</v>
      </c>
      <c r="Q40" s="99"/>
      <c r="R40" s="99" t="s">
        <v>77</v>
      </c>
      <c r="S40" s="99" t="s">
        <v>78</v>
      </c>
      <c r="T40" s="99" t="s">
        <v>77</v>
      </c>
      <c r="U40" s="99" t="s">
        <v>944</v>
      </c>
      <c r="V40" s="99" t="s">
        <v>1255</v>
      </c>
      <c r="W40" s="99"/>
      <c r="X40" s="99" t="s">
        <v>1256</v>
      </c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>
        <v>15.88</v>
      </c>
      <c r="AY40" s="99">
        <v>9070</v>
      </c>
      <c r="AZ40" s="39" t="str">
        <f t="shared" si="0"/>
        <v>NA</v>
      </c>
      <c r="BA40" s="39" t="str">
        <f t="shared" si="1"/>
        <v>100 AD</v>
      </c>
      <c r="BB40" s="35" t="str">
        <f t="shared" si="18"/>
        <v>NA</v>
      </c>
      <c r="BC40" s="35" t="str">
        <f t="shared" si="3"/>
        <v>NA</v>
      </c>
      <c r="BD40" s="35">
        <f t="shared" si="4"/>
        <v>0</v>
      </c>
      <c r="BE40" s="40" t="e">
        <f t="shared" si="5"/>
        <v>#VALUE!</v>
      </c>
      <c r="BF40" s="41">
        <f t="shared" si="6"/>
        <v>0</v>
      </c>
      <c r="BG40" s="35" t="str">
        <f t="shared" si="7"/>
        <v>ALVARO LLOMPART GRIMM</v>
      </c>
      <c r="BH40" s="35" t="str">
        <f t="shared" si="8"/>
        <v>ALVARO LLOMPART GRIMM - HLS ELEKTRA</v>
      </c>
      <c r="BI40" s="35" t="e">
        <f>VLOOKUP(BG40,Equipos!$A$2:$B$105,2,0)</f>
        <v>#N/A</v>
      </c>
      <c r="BJ40" s="35" t="str">
        <f t="shared" si="11"/>
        <v>04:44:26</v>
      </c>
      <c r="BK40" s="35" t="e">
        <f>VLOOKUP(BG40,'Base Jinetes FEI'!$M$5:$N$341,2,0)</f>
        <v>#N/A</v>
      </c>
      <c r="BL40" s="35" t="e">
        <f>VLOOKUP(BG40,'Base Jinetes FEI'!$M$5:$O$341,3,0)</f>
        <v>#N/A</v>
      </c>
      <c r="BN40" s="35">
        <f t="shared" si="9"/>
        <v>0</v>
      </c>
      <c r="BO40" s="35">
        <f t="shared" si="17"/>
        <v>39</v>
      </c>
    </row>
    <row r="41" spans="1:67" ht="14.4" x14ac:dyDescent="0.3">
      <c r="A41" s="35" t="str">
        <f t="shared" si="12"/>
        <v>LOS VASCOS 21 I</v>
      </c>
      <c r="B41" s="35" t="str">
        <f t="shared" si="13"/>
        <v>FEI</v>
      </c>
      <c r="C41" s="35">
        <f t="shared" si="14"/>
        <v>100</v>
      </c>
      <c r="D41" s="35">
        <f t="shared" si="15"/>
        <v>100</v>
      </c>
      <c r="E41" s="35" t="s">
        <v>52</v>
      </c>
      <c r="F41" s="99" t="s">
        <v>85</v>
      </c>
      <c r="G41" s="99" t="s">
        <v>76</v>
      </c>
      <c r="H41" s="99" t="s">
        <v>77</v>
      </c>
      <c r="I41" s="99" t="s">
        <v>77</v>
      </c>
      <c r="J41" s="99" t="s">
        <v>475</v>
      </c>
      <c r="K41" s="99" t="s">
        <v>476</v>
      </c>
      <c r="L41" s="99" t="s">
        <v>217</v>
      </c>
      <c r="M41" s="99" t="s">
        <v>213</v>
      </c>
      <c r="N41" s="99" t="s">
        <v>214</v>
      </c>
      <c r="O41" s="99"/>
      <c r="P41" s="99" t="s">
        <v>77</v>
      </c>
      <c r="Q41" s="99"/>
      <c r="R41" s="99" t="s">
        <v>77</v>
      </c>
      <c r="S41" s="99" t="s">
        <v>78</v>
      </c>
      <c r="T41" s="99" t="s">
        <v>77</v>
      </c>
      <c r="U41" s="99" t="s">
        <v>761</v>
      </c>
      <c r="V41" s="99" t="s">
        <v>547</v>
      </c>
      <c r="W41" s="99"/>
      <c r="X41" s="99" t="s">
        <v>1257</v>
      </c>
      <c r="Y41" s="99" t="s">
        <v>1258</v>
      </c>
      <c r="Z41" s="99" t="s">
        <v>1259</v>
      </c>
      <c r="AA41" s="99"/>
      <c r="AB41" s="99" t="s">
        <v>1260</v>
      </c>
      <c r="AC41" s="99" t="s">
        <v>1261</v>
      </c>
      <c r="AD41" s="99" t="s">
        <v>947</v>
      </c>
      <c r="AE41" s="99"/>
      <c r="AF41" s="99" t="s">
        <v>1262</v>
      </c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>
        <v>21.09</v>
      </c>
      <c r="AY41" s="99">
        <v>17066</v>
      </c>
      <c r="AZ41" s="39">
        <f t="shared" si="0"/>
        <v>17066</v>
      </c>
      <c r="BA41" s="39" t="str">
        <f t="shared" si="1"/>
        <v>100 YR</v>
      </c>
      <c r="BB41" s="35">
        <f t="shared" si="18"/>
        <v>1</v>
      </c>
      <c r="BC41" s="35" t="str">
        <f t="shared" si="3"/>
        <v>04:44:26</v>
      </c>
      <c r="BD41" s="35">
        <f t="shared" si="4"/>
        <v>200</v>
      </c>
      <c r="BE41" s="40">
        <f t="shared" si="5"/>
        <v>0</v>
      </c>
      <c r="BF41" s="41">
        <f t="shared" si="6"/>
        <v>300</v>
      </c>
      <c r="BG41" s="35" t="str">
        <f t="shared" si="7"/>
        <v>JESUS MAXIMILIANO CERPA VERA</v>
      </c>
      <c r="BH41" s="35" t="str">
        <f t="shared" si="8"/>
        <v>JESUS MAXIMILIANO CERPA VERA - HLS FLOR DE CACHA</v>
      </c>
      <c r="BI41" s="35" t="e">
        <f>VLOOKUP(BG41,Equipos!$A$2:$B$105,2,0)</f>
        <v>#N/A</v>
      </c>
      <c r="BJ41" s="35" t="str">
        <f t="shared" si="11"/>
        <v>04:44:26</v>
      </c>
      <c r="BK41" s="35" t="e">
        <f>VLOOKUP(BG41,'Base Jinetes FEI'!$M$5:$N$341,2,0)</f>
        <v>#N/A</v>
      </c>
      <c r="BL41" s="35" t="e">
        <f>VLOOKUP(BG41,'Base Jinetes FEI'!$M$5:$O$341,3,0)</f>
        <v>#N/A</v>
      </c>
      <c r="BN41" s="35">
        <f t="shared" si="9"/>
        <v>1</v>
      </c>
      <c r="BO41" s="35">
        <f t="shared" si="17"/>
        <v>40</v>
      </c>
    </row>
    <row r="42" spans="1:67" ht="14.4" x14ac:dyDescent="0.3">
      <c r="A42" s="35" t="str">
        <f t="shared" si="12"/>
        <v>LOS VASCOS 21 I</v>
      </c>
      <c r="B42" s="35" t="str">
        <f t="shared" si="13"/>
        <v>FEI</v>
      </c>
      <c r="C42" s="35">
        <f t="shared" si="14"/>
        <v>100</v>
      </c>
      <c r="D42" s="35">
        <f t="shared" si="15"/>
        <v>100</v>
      </c>
      <c r="E42" s="35" t="str">
        <f t="shared" si="16"/>
        <v>YR</v>
      </c>
      <c r="F42" s="99" t="s">
        <v>86</v>
      </c>
      <c r="G42" s="99" t="s">
        <v>76</v>
      </c>
      <c r="H42" s="99" t="s">
        <v>77</v>
      </c>
      <c r="I42" s="99" t="s">
        <v>77</v>
      </c>
      <c r="J42" s="99" t="s">
        <v>1263</v>
      </c>
      <c r="K42" s="99" t="s">
        <v>797</v>
      </c>
      <c r="L42" s="99" t="s">
        <v>209</v>
      </c>
      <c r="M42" s="99" t="s">
        <v>1264</v>
      </c>
      <c r="N42" s="99" t="s">
        <v>1265</v>
      </c>
      <c r="O42" s="99"/>
      <c r="P42" s="99" t="s">
        <v>77</v>
      </c>
      <c r="Q42" s="99"/>
      <c r="R42" s="99" t="s">
        <v>77</v>
      </c>
      <c r="S42" s="99" t="s">
        <v>78</v>
      </c>
      <c r="T42" s="99" t="s">
        <v>77</v>
      </c>
      <c r="U42" s="99" t="s">
        <v>241</v>
      </c>
      <c r="V42" s="99" t="s">
        <v>1266</v>
      </c>
      <c r="W42" s="99"/>
      <c r="X42" s="99" t="s">
        <v>987</v>
      </c>
      <c r="Y42" s="99" t="s">
        <v>1267</v>
      </c>
      <c r="Z42" s="99" t="s">
        <v>1268</v>
      </c>
      <c r="AA42" s="99"/>
      <c r="AB42" s="99" t="s">
        <v>1269</v>
      </c>
      <c r="AC42" s="99" t="s">
        <v>1162</v>
      </c>
      <c r="AD42" s="99" t="s">
        <v>862</v>
      </c>
      <c r="AE42" s="99"/>
      <c r="AF42" s="99" t="s">
        <v>1270</v>
      </c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>
        <v>20.75</v>
      </c>
      <c r="AY42" s="99">
        <v>17351</v>
      </c>
      <c r="AZ42" s="39">
        <f t="shared" si="0"/>
        <v>17351</v>
      </c>
      <c r="BA42" s="39" t="str">
        <f t="shared" si="1"/>
        <v>100 YR</v>
      </c>
      <c r="BB42" s="35">
        <f t="shared" si="18"/>
        <v>2</v>
      </c>
      <c r="BC42" s="35" t="str">
        <f t="shared" si="3"/>
        <v>04:49:11</v>
      </c>
      <c r="BD42" s="35">
        <f t="shared" si="4"/>
        <v>195</v>
      </c>
      <c r="BE42" s="40">
        <f t="shared" si="5"/>
        <v>-4.75</v>
      </c>
      <c r="BF42" s="41">
        <f t="shared" si="6"/>
        <v>290.25</v>
      </c>
      <c r="BG42" s="35" t="str">
        <f t="shared" si="7"/>
        <v>FERNANDA TORRES HORTA</v>
      </c>
      <c r="BH42" s="35" t="str">
        <f t="shared" si="8"/>
        <v>FERNANDA TORRES HORTA - LO CAMPO ELECTRA</v>
      </c>
      <c r="BI42" s="35" t="e">
        <f>VLOOKUP(BG42,Equipos!$A$2:$B$105,2,0)</f>
        <v>#N/A</v>
      </c>
      <c r="BJ42" s="35" t="str">
        <f t="shared" si="11"/>
        <v>04:44:26</v>
      </c>
      <c r="BK42" s="35" t="e">
        <f>VLOOKUP(BG42,'Base Jinetes FEI'!$M$5:$N$341,2,0)</f>
        <v>#N/A</v>
      </c>
      <c r="BL42" s="35" t="e">
        <f>VLOOKUP(BG42,'Base Jinetes FEI'!$M$5:$O$341,3,0)</f>
        <v>#N/A</v>
      </c>
      <c r="BN42" s="35">
        <f t="shared" si="9"/>
        <v>1</v>
      </c>
      <c r="BO42" s="35">
        <f t="shared" si="17"/>
        <v>41</v>
      </c>
    </row>
    <row r="43" spans="1:67" ht="14.4" x14ac:dyDescent="0.3">
      <c r="A43" s="35" t="str">
        <f t="shared" si="12"/>
        <v>LOS VASCOS 21 I</v>
      </c>
      <c r="B43" s="35" t="str">
        <f t="shared" si="13"/>
        <v>FEI</v>
      </c>
      <c r="C43" s="35">
        <f t="shared" si="14"/>
        <v>100</v>
      </c>
      <c r="D43" s="35">
        <f t="shared" si="15"/>
        <v>100</v>
      </c>
      <c r="E43" s="35" t="str">
        <f t="shared" si="16"/>
        <v>YR</v>
      </c>
      <c r="F43" s="99" t="s">
        <v>88</v>
      </c>
      <c r="G43" s="99" t="s">
        <v>76</v>
      </c>
      <c r="H43" s="99" t="s">
        <v>77</v>
      </c>
      <c r="I43" s="99" t="s">
        <v>77</v>
      </c>
      <c r="J43" s="99" t="s">
        <v>1271</v>
      </c>
      <c r="K43" s="99" t="s">
        <v>1272</v>
      </c>
      <c r="L43" s="99" t="s">
        <v>1273</v>
      </c>
      <c r="M43" s="99" t="s">
        <v>1274</v>
      </c>
      <c r="N43" s="99" t="s">
        <v>1275</v>
      </c>
      <c r="O43" s="99"/>
      <c r="P43" s="99" t="s">
        <v>77</v>
      </c>
      <c r="Q43" s="99"/>
      <c r="R43" s="99" t="s">
        <v>77</v>
      </c>
      <c r="S43" s="99" t="s">
        <v>78</v>
      </c>
      <c r="T43" s="99" t="s">
        <v>77</v>
      </c>
      <c r="U43" s="99" t="s">
        <v>245</v>
      </c>
      <c r="V43" s="99" t="s">
        <v>1276</v>
      </c>
      <c r="W43" s="99"/>
      <c r="X43" s="99" t="s">
        <v>1161</v>
      </c>
      <c r="Y43" s="99" t="s">
        <v>381</v>
      </c>
      <c r="Z43" s="99" t="s">
        <v>1277</v>
      </c>
      <c r="AA43" s="99"/>
      <c r="AB43" s="99" t="s">
        <v>1278</v>
      </c>
      <c r="AC43" s="99" t="s">
        <v>692</v>
      </c>
      <c r="AD43" s="99" t="s">
        <v>734</v>
      </c>
      <c r="AE43" s="99"/>
      <c r="AF43" s="99" t="s">
        <v>1279</v>
      </c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>
        <v>18.899999999999999</v>
      </c>
      <c r="AY43" s="99">
        <v>19046</v>
      </c>
      <c r="AZ43" s="39">
        <f t="shared" si="0"/>
        <v>19046</v>
      </c>
      <c r="BA43" s="39" t="str">
        <f t="shared" si="1"/>
        <v>100 YR</v>
      </c>
      <c r="BB43" s="35">
        <f t="shared" si="18"/>
        <v>7</v>
      </c>
      <c r="BC43" s="35" t="str">
        <f t="shared" si="3"/>
        <v>05:17:26</v>
      </c>
      <c r="BD43" s="35">
        <f t="shared" si="4"/>
        <v>170</v>
      </c>
      <c r="BE43" s="40">
        <f t="shared" si="5"/>
        <v>-33</v>
      </c>
      <c r="BF43" s="41">
        <f t="shared" si="6"/>
        <v>237</v>
      </c>
      <c r="BG43" s="35" t="str">
        <f t="shared" si="7"/>
        <v>LUCIANO CACERES</v>
      </c>
      <c r="BH43" s="35" t="str">
        <f t="shared" si="8"/>
        <v>LUCIANO CACERES - TOBA ESPIRTU</v>
      </c>
      <c r="BI43" s="35" t="e">
        <f>VLOOKUP(BG43,Equipos!$A$2:$B$105,2,0)</f>
        <v>#N/A</v>
      </c>
      <c r="BJ43" s="35" t="str">
        <f t="shared" si="11"/>
        <v>04:44:26</v>
      </c>
      <c r="BK43" s="35" t="e">
        <f>VLOOKUP(BG43,'Base Jinetes FEI'!$M$5:$N$341,2,0)</f>
        <v>#N/A</v>
      </c>
      <c r="BL43" s="35" t="e">
        <f>VLOOKUP(BG43,'Base Jinetes FEI'!$M$5:$O$341,3,0)</f>
        <v>#N/A</v>
      </c>
      <c r="BN43" s="35">
        <f t="shared" si="9"/>
        <v>1</v>
      </c>
      <c r="BO43" s="35">
        <f t="shared" si="17"/>
        <v>42</v>
      </c>
    </row>
    <row r="44" spans="1:67" ht="14.4" x14ac:dyDescent="0.3">
      <c r="A44" s="35" t="str">
        <f t="shared" si="12"/>
        <v>LOS VASCOS 21 I</v>
      </c>
      <c r="B44" s="35" t="str">
        <f t="shared" si="13"/>
        <v>FEI</v>
      </c>
      <c r="C44" s="35">
        <f t="shared" si="14"/>
        <v>100</v>
      </c>
      <c r="D44" s="35">
        <f t="shared" si="15"/>
        <v>100</v>
      </c>
      <c r="E44" s="35" t="str">
        <f t="shared" si="16"/>
        <v>YR</v>
      </c>
      <c r="F44" s="99" t="s">
        <v>89</v>
      </c>
      <c r="G44" s="99" t="s">
        <v>76</v>
      </c>
      <c r="H44" s="99" t="s">
        <v>77</v>
      </c>
      <c r="I44" s="99" t="s">
        <v>77</v>
      </c>
      <c r="J44" s="99" t="s">
        <v>1280</v>
      </c>
      <c r="K44" s="99" t="s">
        <v>1281</v>
      </c>
      <c r="L44" s="99" t="s">
        <v>143</v>
      </c>
      <c r="M44" s="99" t="s">
        <v>1282</v>
      </c>
      <c r="N44" s="99" t="s">
        <v>571</v>
      </c>
      <c r="O44" s="99"/>
      <c r="P44" s="99" t="s">
        <v>77</v>
      </c>
      <c r="Q44" s="99"/>
      <c r="R44" s="99" t="s">
        <v>77</v>
      </c>
      <c r="S44" s="99" t="s">
        <v>78</v>
      </c>
      <c r="T44" s="99" t="s">
        <v>77</v>
      </c>
      <c r="U44" s="99" t="s">
        <v>293</v>
      </c>
      <c r="V44" s="99" t="s">
        <v>949</v>
      </c>
      <c r="W44" s="99"/>
      <c r="X44" s="99" t="s">
        <v>1283</v>
      </c>
      <c r="Y44" s="99" t="s">
        <v>251</v>
      </c>
      <c r="Z44" s="99" t="s">
        <v>1284</v>
      </c>
      <c r="AA44" s="99"/>
      <c r="AB44" s="99" t="s">
        <v>1285</v>
      </c>
      <c r="AC44" s="99" t="s">
        <v>256</v>
      </c>
      <c r="AD44" s="99" t="s">
        <v>1286</v>
      </c>
      <c r="AE44" s="99"/>
      <c r="AF44" s="99" t="s">
        <v>1287</v>
      </c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>
        <v>18.88</v>
      </c>
      <c r="AY44" s="99">
        <v>19063</v>
      </c>
      <c r="AZ44" s="39">
        <f t="shared" si="0"/>
        <v>19063</v>
      </c>
      <c r="BA44" s="39" t="str">
        <f t="shared" si="1"/>
        <v>100 YR</v>
      </c>
      <c r="BB44" s="35">
        <f t="shared" si="18"/>
        <v>8</v>
      </c>
      <c r="BC44" s="35" t="str">
        <f t="shared" si="3"/>
        <v>05:17:43</v>
      </c>
      <c r="BD44" s="35">
        <f t="shared" si="4"/>
        <v>165</v>
      </c>
      <c r="BE44" s="40">
        <f t="shared" si="5"/>
        <v>-33.283333333333331</v>
      </c>
      <c r="BF44" s="41">
        <f t="shared" si="6"/>
        <v>231.71666666666667</v>
      </c>
      <c r="BG44" s="35" t="str">
        <f t="shared" si="7"/>
        <v>AGUSTIN ARENAS</v>
      </c>
      <c r="BH44" s="35" t="str">
        <f t="shared" si="8"/>
        <v>AGUSTIN ARENAS - RAISA</v>
      </c>
      <c r="BI44" s="35" t="e">
        <f>VLOOKUP(BG44,Equipos!$A$2:$B$105,2,0)</f>
        <v>#N/A</v>
      </c>
      <c r="BJ44" s="35" t="str">
        <f t="shared" si="11"/>
        <v>04:44:26</v>
      </c>
      <c r="BK44" s="35" t="e">
        <f>VLOOKUP(BG44,'Base Jinetes FEI'!$M$5:$N$341,2,0)</f>
        <v>#N/A</v>
      </c>
      <c r="BL44" s="35" t="e">
        <f>VLOOKUP(BG44,'Base Jinetes FEI'!$M$5:$O$341,3,0)</f>
        <v>#N/A</v>
      </c>
      <c r="BN44" s="35">
        <f t="shared" si="9"/>
        <v>1</v>
      </c>
      <c r="BO44" s="35">
        <f t="shared" si="17"/>
        <v>43</v>
      </c>
    </row>
    <row r="45" spans="1:67" ht="14.4" x14ac:dyDescent="0.3">
      <c r="A45" s="35" t="str">
        <f t="shared" si="12"/>
        <v>LOS VASCOS 21 I</v>
      </c>
      <c r="B45" s="35" t="str">
        <f t="shared" si="13"/>
        <v>FEI</v>
      </c>
      <c r="C45" s="35">
        <f t="shared" si="14"/>
        <v>100</v>
      </c>
      <c r="D45" s="35">
        <f t="shared" si="15"/>
        <v>100</v>
      </c>
      <c r="E45" s="35" t="str">
        <f t="shared" si="16"/>
        <v>YR</v>
      </c>
      <c r="F45" s="99" t="s">
        <v>93</v>
      </c>
      <c r="G45" s="99" t="s">
        <v>76</v>
      </c>
      <c r="H45" s="99" t="s">
        <v>77</v>
      </c>
      <c r="I45" s="99" t="s">
        <v>77</v>
      </c>
      <c r="J45" s="99" t="s">
        <v>1288</v>
      </c>
      <c r="K45" s="99" t="s">
        <v>1289</v>
      </c>
      <c r="L45" s="99" t="s">
        <v>226</v>
      </c>
      <c r="M45" s="99" t="s">
        <v>1290</v>
      </c>
      <c r="N45" s="99" t="s">
        <v>1291</v>
      </c>
      <c r="O45" s="99"/>
      <c r="P45" s="99" t="s">
        <v>77</v>
      </c>
      <c r="Q45" s="99"/>
      <c r="R45" s="99" t="s">
        <v>77</v>
      </c>
      <c r="S45" s="99" t="s">
        <v>78</v>
      </c>
      <c r="T45" s="99" t="s">
        <v>77</v>
      </c>
      <c r="U45" s="99" t="s">
        <v>671</v>
      </c>
      <c r="V45" s="99" t="s">
        <v>1292</v>
      </c>
      <c r="W45" s="99"/>
      <c r="X45" s="99" t="s">
        <v>1293</v>
      </c>
      <c r="Y45" s="99" t="s">
        <v>355</v>
      </c>
      <c r="Z45" s="99" t="s">
        <v>484</v>
      </c>
      <c r="AA45" s="99"/>
      <c r="AB45" s="99" t="s">
        <v>1294</v>
      </c>
      <c r="AC45" s="99" t="s">
        <v>347</v>
      </c>
      <c r="AD45" s="99" t="s">
        <v>1295</v>
      </c>
      <c r="AE45" s="99"/>
      <c r="AF45" s="99" t="s">
        <v>1296</v>
      </c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>
        <v>18.420000000000002</v>
      </c>
      <c r="AY45" s="99">
        <v>19543</v>
      </c>
      <c r="AZ45" s="39">
        <f t="shared" si="0"/>
        <v>19543</v>
      </c>
      <c r="BA45" s="39" t="str">
        <f t="shared" si="1"/>
        <v>100 YR</v>
      </c>
      <c r="BB45" s="35">
        <f t="shared" si="18"/>
        <v>9</v>
      </c>
      <c r="BC45" s="35" t="str">
        <f t="shared" si="3"/>
        <v>05:25:43</v>
      </c>
      <c r="BD45" s="35">
        <f t="shared" si="4"/>
        <v>160</v>
      </c>
      <c r="BE45" s="40">
        <f t="shared" si="5"/>
        <v>-41.283333333333331</v>
      </c>
      <c r="BF45" s="41">
        <f t="shared" si="6"/>
        <v>218.71666666666667</v>
      </c>
      <c r="BG45" s="35" t="str">
        <f t="shared" si="7"/>
        <v>ELISA  RIOS GARCIA HUIDOBRO</v>
      </c>
      <c r="BH45" s="35" t="str">
        <f t="shared" si="8"/>
        <v>ELISA  RIOS GARCIA HUIDOBRO - SI SUEÑO</v>
      </c>
      <c r="BI45" s="35" t="e">
        <f>VLOOKUP(BG45,Equipos!$A$2:$B$105,2,0)</f>
        <v>#N/A</v>
      </c>
      <c r="BJ45" s="35" t="str">
        <f t="shared" si="11"/>
        <v>04:44:26</v>
      </c>
      <c r="BK45" s="35" t="e">
        <f>VLOOKUP(BG45,'Base Jinetes FEI'!$M$5:$N$341,2,0)</f>
        <v>#N/A</v>
      </c>
      <c r="BL45" s="35" t="e">
        <f>VLOOKUP(BG45,'Base Jinetes FEI'!$M$5:$O$341,3,0)</f>
        <v>#N/A</v>
      </c>
      <c r="BN45" s="35">
        <f t="shared" si="9"/>
        <v>1</v>
      </c>
      <c r="BO45" s="35">
        <f t="shared" si="17"/>
        <v>44</v>
      </c>
    </row>
    <row r="46" spans="1:67" ht="14.4" x14ac:dyDescent="0.3">
      <c r="A46" s="35" t="str">
        <f t="shared" si="12"/>
        <v>LOS VASCOS 21 I</v>
      </c>
      <c r="B46" s="35" t="str">
        <f t="shared" si="13"/>
        <v>FEI</v>
      </c>
      <c r="C46" s="35">
        <f t="shared" si="14"/>
        <v>100</v>
      </c>
      <c r="D46" s="35">
        <f t="shared" si="15"/>
        <v>100</v>
      </c>
      <c r="E46" s="35" t="str">
        <f t="shared" si="16"/>
        <v>YR</v>
      </c>
      <c r="F46" s="99" t="s">
        <v>96</v>
      </c>
      <c r="G46" s="99" t="s">
        <v>76</v>
      </c>
      <c r="H46" s="99" t="s">
        <v>77</v>
      </c>
      <c r="I46" s="99" t="s">
        <v>77</v>
      </c>
      <c r="J46" s="99" t="s">
        <v>431</v>
      </c>
      <c r="K46" s="99" t="s">
        <v>478</v>
      </c>
      <c r="L46" s="99" t="s">
        <v>108</v>
      </c>
      <c r="M46" s="99" t="s">
        <v>1297</v>
      </c>
      <c r="N46" s="99" t="s">
        <v>1298</v>
      </c>
      <c r="O46" s="99"/>
      <c r="P46" s="99" t="s">
        <v>77</v>
      </c>
      <c r="Q46" s="99"/>
      <c r="R46" s="99" t="s">
        <v>77</v>
      </c>
      <c r="S46" s="99" t="s">
        <v>78</v>
      </c>
      <c r="T46" s="99" t="s">
        <v>77</v>
      </c>
      <c r="U46" s="99" t="s">
        <v>362</v>
      </c>
      <c r="V46" s="99" t="s">
        <v>472</v>
      </c>
      <c r="W46" s="99"/>
      <c r="X46" s="99" t="s">
        <v>1299</v>
      </c>
      <c r="Y46" s="99" t="s">
        <v>256</v>
      </c>
      <c r="Z46" s="99" t="s">
        <v>948</v>
      </c>
      <c r="AA46" s="99"/>
      <c r="AB46" s="99" t="s">
        <v>1300</v>
      </c>
      <c r="AC46" s="99" t="s">
        <v>290</v>
      </c>
      <c r="AD46" s="99" t="s">
        <v>504</v>
      </c>
      <c r="AE46" s="99"/>
      <c r="AF46" s="99" t="s">
        <v>1301</v>
      </c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>
        <v>18.399999999999999</v>
      </c>
      <c r="AY46" s="99">
        <v>19566</v>
      </c>
      <c r="AZ46" s="39">
        <f t="shared" si="0"/>
        <v>19566</v>
      </c>
      <c r="BA46" s="39" t="str">
        <f t="shared" si="1"/>
        <v>100 YR</v>
      </c>
      <c r="BB46" s="35">
        <f t="shared" si="18"/>
        <v>12</v>
      </c>
      <c r="BC46" s="35" t="str">
        <f t="shared" si="3"/>
        <v>05:26:06</v>
      </c>
      <c r="BD46" s="35">
        <f t="shared" si="4"/>
        <v>145</v>
      </c>
      <c r="BE46" s="40">
        <f t="shared" si="5"/>
        <v>-41.666666666666664</v>
      </c>
      <c r="BF46" s="41">
        <f t="shared" si="6"/>
        <v>203.33333333333334</v>
      </c>
      <c r="BG46" s="35" t="str">
        <f t="shared" si="7"/>
        <v>VICENTE  LARRAIN ARJONA</v>
      </c>
      <c r="BH46" s="35" t="str">
        <f t="shared" si="8"/>
        <v>VICENTE  LARRAIN ARJONA - TIA HAYDEE</v>
      </c>
      <c r="BI46" s="35" t="str">
        <f>VLOOKUP(BG46,Equipos!$A$2:$B$105,2,0)</f>
        <v>EL QUILLAY</v>
      </c>
      <c r="BJ46" s="35" t="str">
        <f t="shared" si="11"/>
        <v>04:44:26</v>
      </c>
      <c r="BK46" s="35" t="e">
        <f>VLOOKUP(BG46,'Base Jinetes FEI'!$M$5:$N$341,2,0)</f>
        <v>#N/A</v>
      </c>
      <c r="BL46" s="35" t="e">
        <f>VLOOKUP(BG46,'Base Jinetes FEI'!$M$5:$O$341,3,0)</f>
        <v>#N/A</v>
      </c>
      <c r="BN46" s="35">
        <f t="shared" si="9"/>
        <v>1</v>
      </c>
      <c r="BO46" s="35">
        <f t="shared" si="17"/>
        <v>45</v>
      </c>
    </row>
    <row r="47" spans="1:67" ht="14.4" x14ac:dyDescent="0.3">
      <c r="A47" s="35" t="str">
        <f t="shared" si="12"/>
        <v>LOS VASCOS 21 I</v>
      </c>
      <c r="B47" s="35" t="str">
        <f t="shared" si="13"/>
        <v>FEI</v>
      </c>
      <c r="C47" s="35">
        <f t="shared" si="14"/>
        <v>100</v>
      </c>
      <c r="D47" s="35">
        <f t="shared" si="15"/>
        <v>100</v>
      </c>
      <c r="E47" s="35" t="str">
        <f t="shared" si="16"/>
        <v>YR</v>
      </c>
      <c r="F47" s="99" t="s">
        <v>97</v>
      </c>
      <c r="G47" s="99" t="s">
        <v>76</v>
      </c>
      <c r="H47" s="99" t="s">
        <v>77</v>
      </c>
      <c r="I47" s="99" t="s">
        <v>77</v>
      </c>
      <c r="J47" s="99" t="s">
        <v>1302</v>
      </c>
      <c r="K47" s="99" t="s">
        <v>1303</v>
      </c>
      <c r="L47" s="99" t="s">
        <v>1304</v>
      </c>
      <c r="M47" s="99" t="s">
        <v>1305</v>
      </c>
      <c r="N47" s="99" t="s">
        <v>611</v>
      </c>
      <c r="O47" s="99"/>
      <c r="P47" s="99" t="s">
        <v>77</v>
      </c>
      <c r="Q47" s="99"/>
      <c r="R47" s="99" t="s">
        <v>77</v>
      </c>
      <c r="S47" s="99" t="s">
        <v>78</v>
      </c>
      <c r="T47" s="99" t="s">
        <v>77</v>
      </c>
      <c r="U47" s="99" t="s">
        <v>691</v>
      </c>
      <c r="V47" s="99" t="s">
        <v>1306</v>
      </c>
      <c r="W47" s="99"/>
      <c r="X47" s="99" t="s">
        <v>1307</v>
      </c>
      <c r="Y47" s="99" t="s">
        <v>243</v>
      </c>
      <c r="Z47" s="99" t="s">
        <v>741</v>
      </c>
      <c r="AA47" s="99"/>
      <c r="AB47" s="99" t="s">
        <v>1308</v>
      </c>
      <c r="AC47" s="99" t="s">
        <v>359</v>
      </c>
      <c r="AD47" s="99" t="s">
        <v>1309</v>
      </c>
      <c r="AE47" s="99"/>
      <c r="AF47" s="99" t="s">
        <v>1088</v>
      </c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>
        <v>18.079999999999998</v>
      </c>
      <c r="AY47" s="99">
        <v>19916</v>
      </c>
      <c r="AZ47" s="39">
        <f t="shared" si="0"/>
        <v>19916</v>
      </c>
      <c r="BA47" s="39" t="str">
        <f t="shared" si="1"/>
        <v>100 YR</v>
      </c>
      <c r="BB47" s="35">
        <f t="shared" si="18"/>
        <v>13</v>
      </c>
      <c r="BC47" s="35" t="str">
        <f t="shared" si="3"/>
        <v>05:31:56</v>
      </c>
      <c r="BD47" s="35">
        <f t="shared" si="4"/>
        <v>140</v>
      </c>
      <c r="BE47" s="40">
        <f t="shared" si="5"/>
        <v>-47.5</v>
      </c>
      <c r="BF47" s="41">
        <f t="shared" si="6"/>
        <v>192.5</v>
      </c>
      <c r="BG47" s="35" t="str">
        <f t="shared" si="7"/>
        <v>AMPARO LOPEZ HORTA</v>
      </c>
      <c r="BH47" s="35" t="str">
        <f t="shared" si="8"/>
        <v>AMPARO LOPEZ HORTA - CAL MAR ROLON</v>
      </c>
      <c r="BI47" s="35" t="str">
        <f>VLOOKUP(BG47,Equipos!$A$2:$B$105,2,0)</f>
        <v>TOBA A</v>
      </c>
      <c r="BJ47" s="35" t="str">
        <f t="shared" si="11"/>
        <v>04:44:26</v>
      </c>
      <c r="BK47" s="35" t="e">
        <f>VLOOKUP(BG47,'Base Jinetes FEI'!$M$5:$N$341,2,0)</f>
        <v>#N/A</v>
      </c>
      <c r="BL47" s="35" t="e">
        <f>VLOOKUP(BG47,'Base Jinetes FEI'!$M$5:$O$341,3,0)</f>
        <v>#N/A</v>
      </c>
      <c r="BN47" s="35">
        <f t="shared" si="9"/>
        <v>1</v>
      </c>
      <c r="BO47" s="35">
        <f t="shared" si="17"/>
        <v>46</v>
      </c>
    </row>
    <row r="48" spans="1:67" ht="14.4" x14ac:dyDescent="0.3">
      <c r="A48" s="35" t="str">
        <f t="shared" si="12"/>
        <v>LOS VASCOS 21 I</v>
      </c>
      <c r="B48" s="35" t="str">
        <f t="shared" si="13"/>
        <v>FEI</v>
      </c>
      <c r="C48" s="35">
        <f t="shared" si="14"/>
        <v>100</v>
      </c>
      <c r="D48" s="35">
        <f t="shared" si="15"/>
        <v>100</v>
      </c>
      <c r="E48" s="35" t="str">
        <f t="shared" si="16"/>
        <v>YR</v>
      </c>
      <c r="F48" s="99" t="s">
        <v>75</v>
      </c>
      <c r="G48" s="99" t="s">
        <v>76</v>
      </c>
      <c r="H48" s="99" t="s">
        <v>77</v>
      </c>
      <c r="I48" s="99" t="s">
        <v>77</v>
      </c>
      <c r="J48" s="99" t="s">
        <v>1310</v>
      </c>
      <c r="K48" s="99" t="s">
        <v>516</v>
      </c>
      <c r="L48" s="99" t="s">
        <v>124</v>
      </c>
      <c r="M48" s="99"/>
      <c r="N48" s="99" t="s">
        <v>740</v>
      </c>
      <c r="O48" s="99"/>
      <c r="P48" s="99" t="s">
        <v>77</v>
      </c>
      <c r="Q48" s="99"/>
      <c r="R48" s="99" t="s">
        <v>77</v>
      </c>
      <c r="S48" s="99" t="s">
        <v>78</v>
      </c>
      <c r="T48" s="99" t="s">
        <v>77</v>
      </c>
      <c r="U48" s="99" t="s">
        <v>784</v>
      </c>
      <c r="V48" s="99" t="s">
        <v>1311</v>
      </c>
      <c r="W48" s="99"/>
      <c r="X48" s="99" t="s">
        <v>1312</v>
      </c>
      <c r="Y48" s="99" t="s">
        <v>701</v>
      </c>
      <c r="Z48" s="99" t="s">
        <v>1313</v>
      </c>
      <c r="AA48" s="99"/>
      <c r="AB48" s="99" t="s">
        <v>1112</v>
      </c>
      <c r="AC48" s="99" t="s">
        <v>520</v>
      </c>
      <c r="AD48" s="99" t="s">
        <v>912</v>
      </c>
      <c r="AE48" s="99"/>
      <c r="AF48" s="99" t="s">
        <v>1314</v>
      </c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>
        <v>18.07</v>
      </c>
      <c r="AY48" s="99">
        <v>19919</v>
      </c>
      <c r="AZ48" s="39">
        <f t="shared" si="0"/>
        <v>19919</v>
      </c>
      <c r="BA48" s="39" t="str">
        <f t="shared" si="1"/>
        <v>100 YR</v>
      </c>
      <c r="BB48" s="35">
        <f t="shared" si="18"/>
        <v>14</v>
      </c>
      <c r="BC48" s="35" t="str">
        <f t="shared" si="3"/>
        <v>05:31:59</v>
      </c>
      <c r="BD48" s="35">
        <f t="shared" si="4"/>
        <v>135</v>
      </c>
      <c r="BE48" s="40">
        <f t="shared" si="5"/>
        <v>-47.55</v>
      </c>
      <c r="BF48" s="41">
        <f t="shared" si="6"/>
        <v>187.45</v>
      </c>
      <c r="BG48" s="35" t="str">
        <f t="shared" si="7"/>
        <v>AMELIA  LARRAIN</v>
      </c>
      <c r="BH48" s="35" t="str">
        <f t="shared" si="8"/>
        <v>AMELIA  LARRAIN - PUNTA DEL VIENTO MUSHALI</v>
      </c>
      <c r="BI48" s="35" t="str">
        <f>VLOOKUP(BG48,Equipos!$A$2:$B$105,2,0)</f>
        <v>EL QUILLAY</v>
      </c>
      <c r="BJ48" s="35" t="str">
        <f t="shared" si="11"/>
        <v>04:44:26</v>
      </c>
      <c r="BK48" s="35" t="e">
        <f>VLOOKUP(BG48,'Base Jinetes FEI'!$M$5:$N$341,2,0)</f>
        <v>#N/A</v>
      </c>
      <c r="BL48" s="35" t="e">
        <f>VLOOKUP(BG48,'Base Jinetes FEI'!$M$5:$O$341,3,0)</f>
        <v>#N/A</v>
      </c>
      <c r="BN48" s="35">
        <f t="shared" si="9"/>
        <v>1</v>
      </c>
      <c r="BO48" s="35">
        <f t="shared" si="17"/>
        <v>47</v>
      </c>
    </row>
    <row r="49" spans="1:67" ht="14.4" x14ac:dyDescent="0.3">
      <c r="A49" s="35" t="str">
        <f t="shared" si="12"/>
        <v>LOS VASCOS 21 I</v>
      </c>
      <c r="B49" s="35" t="str">
        <f t="shared" si="13"/>
        <v>FEI</v>
      </c>
      <c r="C49" s="35">
        <f t="shared" si="14"/>
        <v>100</v>
      </c>
      <c r="D49" s="35">
        <f t="shared" si="15"/>
        <v>100</v>
      </c>
      <c r="E49" s="35" t="str">
        <f t="shared" si="16"/>
        <v>YR</v>
      </c>
      <c r="F49" s="99" t="s">
        <v>98</v>
      </c>
      <c r="G49" s="99" t="s">
        <v>76</v>
      </c>
      <c r="H49" s="99" t="s">
        <v>77</v>
      </c>
      <c r="I49" s="99" t="s">
        <v>77</v>
      </c>
      <c r="J49" s="99" t="s">
        <v>501</v>
      </c>
      <c r="K49" s="99" t="s">
        <v>156</v>
      </c>
      <c r="L49" s="99" t="s">
        <v>157</v>
      </c>
      <c r="M49" s="99"/>
      <c r="N49" s="99" t="s">
        <v>952</v>
      </c>
      <c r="O49" s="99"/>
      <c r="P49" s="99" t="s">
        <v>77</v>
      </c>
      <c r="Q49" s="99"/>
      <c r="R49" s="99" t="s">
        <v>77</v>
      </c>
      <c r="S49" s="99" t="s">
        <v>78</v>
      </c>
      <c r="T49" s="99" t="s">
        <v>77</v>
      </c>
      <c r="U49" s="99" t="s">
        <v>678</v>
      </c>
      <c r="V49" s="99" t="s">
        <v>1315</v>
      </c>
      <c r="W49" s="99"/>
      <c r="X49" s="99" t="s">
        <v>1210</v>
      </c>
      <c r="Y49" s="99" t="s">
        <v>289</v>
      </c>
      <c r="Z49" s="99" t="s">
        <v>967</v>
      </c>
      <c r="AA49" s="99"/>
      <c r="AB49" s="99" t="s">
        <v>1316</v>
      </c>
      <c r="AC49" s="99" t="s">
        <v>330</v>
      </c>
      <c r="AD49" s="99" t="s">
        <v>1317</v>
      </c>
      <c r="AE49" s="99"/>
      <c r="AF49" s="99" t="s">
        <v>1318</v>
      </c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>
        <v>17.73</v>
      </c>
      <c r="AY49" s="99">
        <v>20301</v>
      </c>
      <c r="AZ49" s="39">
        <f t="shared" si="0"/>
        <v>20301</v>
      </c>
      <c r="BA49" s="39" t="str">
        <f t="shared" si="1"/>
        <v>100 YR</v>
      </c>
      <c r="BB49" s="35">
        <f t="shared" si="18"/>
        <v>16</v>
      </c>
      <c r="BC49" s="35" t="str">
        <f t="shared" si="3"/>
        <v>05:38:21</v>
      </c>
      <c r="BD49" s="35">
        <f t="shared" si="4"/>
        <v>125</v>
      </c>
      <c r="BE49" s="40">
        <f t="shared" si="5"/>
        <v>-53.916666666666664</v>
      </c>
      <c r="BF49" s="41">
        <f t="shared" si="6"/>
        <v>171.08333333333334</v>
      </c>
      <c r="BG49" s="35" t="str">
        <f t="shared" si="7"/>
        <v>CONSUELO MARCHANT CARDENAS</v>
      </c>
      <c r="BH49" s="35" t="str">
        <f t="shared" si="8"/>
        <v>CONSUELO MARCHANT CARDENAS - ESPERANZA MAILKA</v>
      </c>
      <c r="BI49" s="35" t="e">
        <f>VLOOKUP(BG49,Equipos!$A$2:$B$105,2,0)</f>
        <v>#N/A</v>
      </c>
      <c r="BJ49" s="35" t="str">
        <f t="shared" si="11"/>
        <v>04:44:26</v>
      </c>
      <c r="BK49" s="35" t="e">
        <f>VLOOKUP(BG49,'Base Jinetes FEI'!$M$5:$N$341,2,0)</f>
        <v>#N/A</v>
      </c>
      <c r="BL49" s="35" t="e">
        <f>VLOOKUP(BG49,'Base Jinetes FEI'!$M$5:$O$341,3,0)</f>
        <v>#N/A</v>
      </c>
      <c r="BN49" s="35">
        <f t="shared" si="9"/>
        <v>1</v>
      </c>
      <c r="BO49" s="35">
        <f t="shared" si="17"/>
        <v>48</v>
      </c>
    </row>
    <row r="50" spans="1:67" ht="14.4" x14ac:dyDescent="0.3">
      <c r="A50" s="35" t="str">
        <f t="shared" si="12"/>
        <v>LOS VASCOS 21 I</v>
      </c>
      <c r="B50" s="35" t="str">
        <f t="shared" si="13"/>
        <v>FEI</v>
      </c>
      <c r="C50" s="35">
        <f t="shared" si="14"/>
        <v>100</v>
      </c>
      <c r="D50" s="35">
        <f t="shared" si="15"/>
        <v>100</v>
      </c>
      <c r="E50" s="35" t="str">
        <f t="shared" si="16"/>
        <v>YR</v>
      </c>
      <c r="F50" s="99" t="s">
        <v>101</v>
      </c>
      <c r="G50" s="99" t="s">
        <v>76</v>
      </c>
      <c r="H50" s="99" t="s">
        <v>77</v>
      </c>
      <c r="I50" s="99" t="s">
        <v>77</v>
      </c>
      <c r="J50" s="99" t="s">
        <v>421</v>
      </c>
      <c r="K50" s="99" t="s">
        <v>110</v>
      </c>
      <c r="L50" s="99" t="s">
        <v>479</v>
      </c>
      <c r="M50" s="99" t="s">
        <v>1319</v>
      </c>
      <c r="N50" s="99" t="s">
        <v>400</v>
      </c>
      <c r="O50" s="99"/>
      <c r="P50" s="99" t="s">
        <v>77</v>
      </c>
      <c r="Q50" s="99"/>
      <c r="R50" s="99" t="s">
        <v>77</v>
      </c>
      <c r="S50" s="99" t="s">
        <v>78</v>
      </c>
      <c r="T50" s="99" t="s">
        <v>77</v>
      </c>
      <c r="U50" s="99" t="s">
        <v>246</v>
      </c>
      <c r="V50" s="99" t="s">
        <v>893</v>
      </c>
      <c r="W50" s="99"/>
      <c r="X50" s="99" t="s">
        <v>1320</v>
      </c>
      <c r="Y50" s="99" t="s">
        <v>732</v>
      </c>
      <c r="Z50" s="99" t="s">
        <v>1321</v>
      </c>
      <c r="AA50" s="99"/>
      <c r="AB50" s="99" t="s">
        <v>1226</v>
      </c>
      <c r="AC50" s="99" t="s">
        <v>1107</v>
      </c>
      <c r="AD50" s="99" t="s">
        <v>1322</v>
      </c>
      <c r="AE50" s="99"/>
      <c r="AF50" s="99" t="s">
        <v>1323</v>
      </c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>
        <v>17.73</v>
      </c>
      <c r="AY50" s="99">
        <v>20305</v>
      </c>
      <c r="AZ50" s="39">
        <f t="shared" si="0"/>
        <v>20305</v>
      </c>
      <c r="BA50" s="39" t="str">
        <f t="shared" si="1"/>
        <v>100 YR</v>
      </c>
      <c r="BB50" s="35">
        <f t="shared" si="18"/>
        <v>17</v>
      </c>
      <c r="BC50" s="35" t="str">
        <f t="shared" si="3"/>
        <v>05:38:25</v>
      </c>
      <c r="BD50" s="35">
        <f t="shared" si="4"/>
        <v>120</v>
      </c>
      <c r="BE50" s="40">
        <f t="shared" si="5"/>
        <v>-53.983333333333334</v>
      </c>
      <c r="BF50" s="41">
        <f t="shared" si="6"/>
        <v>166.01666666666665</v>
      </c>
      <c r="BG50" s="35" t="str">
        <f t="shared" si="7"/>
        <v>VICENTE MAYOL LARRAIN</v>
      </c>
      <c r="BH50" s="35" t="str">
        <f t="shared" si="8"/>
        <v>VICENTE MAYOL LARRAIN - CALAFQUEN</v>
      </c>
      <c r="BI50" s="35" t="str">
        <f>VLOOKUP(BG50,Equipos!$A$2:$B$105,2,0)</f>
        <v>COLCHAGUA</v>
      </c>
      <c r="BJ50" s="35" t="str">
        <f t="shared" si="11"/>
        <v>04:44:26</v>
      </c>
      <c r="BK50" s="35" t="e">
        <f>VLOOKUP(BG50,'Base Jinetes FEI'!$M$5:$N$341,2,0)</f>
        <v>#N/A</v>
      </c>
      <c r="BL50" s="35" t="e">
        <f>VLOOKUP(BG50,'Base Jinetes FEI'!$M$5:$O$341,3,0)</f>
        <v>#N/A</v>
      </c>
      <c r="BN50" s="35">
        <f t="shared" si="9"/>
        <v>1</v>
      </c>
      <c r="BO50" s="35">
        <f t="shared" si="17"/>
        <v>49</v>
      </c>
    </row>
    <row r="51" spans="1:67" ht="14.4" x14ac:dyDescent="0.3">
      <c r="A51" s="35" t="str">
        <f t="shared" si="12"/>
        <v>LOS VASCOS 21 I</v>
      </c>
      <c r="B51" s="35" t="str">
        <f t="shared" si="13"/>
        <v>FEI</v>
      </c>
      <c r="C51" s="35">
        <f t="shared" si="14"/>
        <v>100</v>
      </c>
      <c r="D51" s="35">
        <f t="shared" si="15"/>
        <v>100</v>
      </c>
      <c r="E51" s="35" t="str">
        <f t="shared" si="16"/>
        <v>YR</v>
      </c>
      <c r="F51" s="99" t="s">
        <v>102</v>
      </c>
      <c r="G51" s="99" t="s">
        <v>76</v>
      </c>
      <c r="H51" s="99" t="s">
        <v>77</v>
      </c>
      <c r="I51" s="99" t="s">
        <v>77</v>
      </c>
      <c r="J51" s="99" t="s">
        <v>422</v>
      </c>
      <c r="K51" s="99" t="s">
        <v>144</v>
      </c>
      <c r="L51" s="99" t="s">
        <v>111</v>
      </c>
      <c r="M51" s="99" t="s">
        <v>1324</v>
      </c>
      <c r="N51" s="99" t="s">
        <v>899</v>
      </c>
      <c r="O51" s="99"/>
      <c r="P51" s="99" t="s">
        <v>77</v>
      </c>
      <c r="Q51" s="99"/>
      <c r="R51" s="99" t="s">
        <v>77</v>
      </c>
      <c r="S51" s="99" t="s">
        <v>78</v>
      </c>
      <c r="T51" s="99" t="s">
        <v>77</v>
      </c>
      <c r="U51" s="99" t="s">
        <v>301</v>
      </c>
      <c r="V51" s="99" t="s">
        <v>1325</v>
      </c>
      <c r="W51" s="99"/>
      <c r="X51" s="99" t="s">
        <v>1326</v>
      </c>
      <c r="Y51" s="99" t="s">
        <v>873</v>
      </c>
      <c r="Z51" s="99" t="s">
        <v>1327</v>
      </c>
      <c r="AA51" s="99"/>
      <c r="AB51" s="99" t="s">
        <v>1293</v>
      </c>
      <c r="AC51" s="99" t="s">
        <v>385</v>
      </c>
      <c r="AD51" s="99" t="s">
        <v>1328</v>
      </c>
      <c r="AE51" s="99"/>
      <c r="AF51" s="99" t="s">
        <v>998</v>
      </c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>
        <v>17.73</v>
      </c>
      <c r="AY51" s="99">
        <v>20308</v>
      </c>
      <c r="AZ51" s="39">
        <f t="shared" si="0"/>
        <v>20308</v>
      </c>
      <c r="BA51" s="39" t="str">
        <f t="shared" si="1"/>
        <v>100 YR</v>
      </c>
      <c r="BB51" s="35">
        <f t="shared" si="18"/>
        <v>18</v>
      </c>
      <c r="BC51" s="35" t="str">
        <f t="shared" si="3"/>
        <v>05:38:28</v>
      </c>
      <c r="BD51" s="35">
        <f t="shared" si="4"/>
        <v>115</v>
      </c>
      <c r="BE51" s="40">
        <f t="shared" si="5"/>
        <v>-54.033333333333331</v>
      </c>
      <c r="BF51" s="41">
        <f t="shared" si="6"/>
        <v>160.96666666666667</v>
      </c>
      <c r="BG51" s="35" t="str">
        <f t="shared" si="7"/>
        <v>BORJA MAYOL</v>
      </c>
      <c r="BH51" s="35" t="str">
        <f t="shared" si="8"/>
        <v>BORJA MAYOL - MALA CAÑA</v>
      </c>
      <c r="BI51" s="35" t="str">
        <f>VLOOKUP(BG51,Equipos!$A$2:$B$105,2,0)</f>
        <v>COLCHAGUA</v>
      </c>
      <c r="BJ51" s="35" t="str">
        <f t="shared" si="11"/>
        <v>04:44:26</v>
      </c>
      <c r="BK51" s="35" t="e">
        <f>VLOOKUP(BG51,'Base Jinetes FEI'!$M$5:$N$341,2,0)</f>
        <v>#N/A</v>
      </c>
      <c r="BL51" s="35" t="e">
        <f>VLOOKUP(BG51,'Base Jinetes FEI'!$M$5:$O$341,3,0)</f>
        <v>#N/A</v>
      </c>
      <c r="BN51" s="35">
        <f t="shared" si="9"/>
        <v>1</v>
      </c>
      <c r="BO51" s="35">
        <f t="shared" si="17"/>
        <v>50</v>
      </c>
    </row>
    <row r="52" spans="1:67" ht="14.4" x14ac:dyDescent="0.3">
      <c r="A52" s="35" t="str">
        <f t="shared" si="12"/>
        <v>LOS VASCOS 21 I</v>
      </c>
      <c r="B52" s="35" t="str">
        <f t="shared" si="13"/>
        <v>FEI</v>
      </c>
      <c r="C52" s="35">
        <f t="shared" si="14"/>
        <v>100</v>
      </c>
      <c r="D52" s="35">
        <f t="shared" si="15"/>
        <v>100</v>
      </c>
      <c r="E52" s="35" t="str">
        <f t="shared" si="16"/>
        <v>YR</v>
      </c>
      <c r="F52" s="99" t="s">
        <v>79</v>
      </c>
      <c r="G52" s="99" t="s">
        <v>76</v>
      </c>
      <c r="H52" s="99" t="s">
        <v>77</v>
      </c>
      <c r="I52" s="99" t="s">
        <v>77</v>
      </c>
      <c r="J52" s="99" t="s">
        <v>1329</v>
      </c>
      <c r="K52" s="99" t="s">
        <v>129</v>
      </c>
      <c r="L52" s="99" t="s">
        <v>1330</v>
      </c>
      <c r="M52" s="99" t="s">
        <v>1331</v>
      </c>
      <c r="N52" s="99" t="s">
        <v>965</v>
      </c>
      <c r="O52" s="99"/>
      <c r="P52" s="99" t="s">
        <v>77</v>
      </c>
      <c r="Q52" s="99"/>
      <c r="R52" s="99" t="s">
        <v>77</v>
      </c>
      <c r="S52" s="99" t="s">
        <v>78</v>
      </c>
      <c r="T52" s="99" t="s">
        <v>77</v>
      </c>
      <c r="U52" s="99" t="s">
        <v>356</v>
      </c>
      <c r="V52" s="99" t="s">
        <v>1332</v>
      </c>
      <c r="W52" s="99"/>
      <c r="X52" s="99" t="s">
        <v>1333</v>
      </c>
      <c r="Y52" s="99" t="s">
        <v>295</v>
      </c>
      <c r="Z52" s="99" t="s">
        <v>466</v>
      </c>
      <c r="AA52" s="99"/>
      <c r="AB52" s="99" t="s">
        <v>1334</v>
      </c>
      <c r="AC52" s="99" t="s">
        <v>934</v>
      </c>
      <c r="AD52" s="99" t="s">
        <v>672</v>
      </c>
      <c r="AE52" s="99"/>
      <c r="AF52" s="99" t="s">
        <v>1335</v>
      </c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>
        <v>17.690000000000001</v>
      </c>
      <c r="AY52" s="99">
        <v>20346</v>
      </c>
      <c r="AZ52" s="39">
        <f t="shared" si="0"/>
        <v>20346</v>
      </c>
      <c r="BA52" s="39" t="str">
        <f t="shared" si="1"/>
        <v>100 YR</v>
      </c>
      <c r="BB52" s="35">
        <f t="shared" si="18"/>
        <v>19</v>
      </c>
      <c r="BC52" s="35" t="str">
        <f t="shared" si="3"/>
        <v>05:39:06</v>
      </c>
      <c r="BD52" s="35">
        <f t="shared" si="4"/>
        <v>110</v>
      </c>
      <c r="BE52" s="40">
        <f t="shared" si="5"/>
        <v>-54.666666666666664</v>
      </c>
      <c r="BF52" s="41">
        <f t="shared" si="6"/>
        <v>155.33333333333334</v>
      </c>
      <c r="BG52" s="35" t="str">
        <f t="shared" si="7"/>
        <v>NICOLAS SILVA</v>
      </c>
      <c r="BH52" s="35" t="str">
        <f t="shared" si="8"/>
        <v>NICOLAS SILVA - TOBA BRONCO</v>
      </c>
      <c r="BI52" s="35" t="str">
        <f>VLOOKUP(BG52,Equipos!$A$2:$B$105,2,0)</f>
        <v>TOBA A</v>
      </c>
      <c r="BJ52" s="35" t="str">
        <f t="shared" si="11"/>
        <v>04:44:26</v>
      </c>
      <c r="BK52" s="35" t="e">
        <f>VLOOKUP(BG52,'Base Jinetes FEI'!$M$5:$N$341,2,0)</f>
        <v>#N/A</v>
      </c>
      <c r="BL52" s="35" t="e">
        <f>VLOOKUP(BG52,'Base Jinetes FEI'!$M$5:$O$341,3,0)</f>
        <v>#N/A</v>
      </c>
      <c r="BN52" s="35">
        <f t="shared" si="9"/>
        <v>1</v>
      </c>
      <c r="BO52" s="35">
        <f t="shared" si="17"/>
        <v>51</v>
      </c>
    </row>
    <row r="53" spans="1:67" ht="14.4" x14ac:dyDescent="0.3">
      <c r="A53" s="35" t="str">
        <f t="shared" si="12"/>
        <v>LOS VASCOS 21 I</v>
      </c>
      <c r="B53" s="35" t="str">
        <f t="shared" si="13"/>
        <v>FEI</v>
      </c>
      <c r="C53" s="35">
        <f t="shared" si="14"/>
        <v>100</v>
      </c>
      <c r="D53" s="35">
        <f t="shared" si="15"/>
        <v>100</v>
      </c>
      <c r="E53" s="35" t="str">
        <f t="shared" si="16"/>
        <v>YR</v>
      </c>
      <c r="F53" s="99" t="s">
        <v>116</v>
      </c>
      <c r="G53" s="99" t="s">
        <v>76</v>
      </c>
      <c r="H53" s="99" t="s">
        <v>77</v>
      </c>
      <c r="I53" s="99" t="s">
        <v>77</v>
      </c>
      <c r="J53" s="99" t="s">
        <v>1336</v>
      </c>
      <c r="K53" s="99" t="s">
        <v>916</v>
      </c>
      <c r="L53" s="99" t="s">
        <v>917</v>
      </c>
      <c r="M53" s="99" t="s">
        <v>1337</v>
      </c>
      <c r="N53" s="99" t="s">
        <v>454</v>
      </c>
      <c r="O53" s="99"/>
      <c r="P53" s="99" t="s">
        <v>77</v>
      </c>
      <c r="Q53" s="99"/>
      <c r="R53" s="99" t="s">
        <v>77</v>
      </c>
      <c r="S53" s="99" t="s">
        <v>78</v>
      </c>
      <c r="T53" s="99" t="s">
        <v>77</v>
      </c>
      <c r="U53" s="99" t="s">
        <v>340</v>
      </c>
      <c r="V53" s="99" t="s">
        <v>1338</v>
      </c>
      <c r="W53" s="99"/>
      <c r="X53" s="99" t="s">
        <v>1339</v>
      </c>
      <c r="Y53" s="99" t="s">
        <v>265</v>
      </c>
      <c r="Z53" s="99" t="s">
        <v>1340</v>
      </c>
      <c r="AA53" s="99"/>
      <c r="AB53" s="99" t="s">
        <v>1246</v>
      </c>
      <c r="AC53" s="99" t="s">
        <v>252</v>
      </c>
      <c r="AD53" s="99" t="s">
        <v>554</v>
      </c>
      <c r="AE53" s="99"/>
      <c r="AF53" s="99" t="s">
        <v>1341</v>
      </c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>
        <v>17.45</v>
      </c>
      <c r="AY53" s="99">
        <v>20636</v>
      </c>
      <c r="AZ53" s="39">
        <f t="shared" si="0"/>
        <v>20636</v>
      </c>
      <c r="BA53" s="39" t="str">
        <f t="shared" si="1"/>
        <v>100 YR</v>
      </c>
      <c r="BB53" s="35">
        <f t="shared" si="18"/>
        <v>23</v>
      </c>
      <c r="BC53" s="35" t="str">
        <f t="shared" si="3"/>
        <v>05:43:56</v>
      </c>
      <c r="BD53" s="35">
        <f t="shared" si="4"/>
        <v>90</v>
      </c>
      <c r="BE53" s="40">
        <f t="shared" si="5"/>
        <v>-59.5</v>
      </c>
      <c r="BF53" s="41">
        <f t="shared" si="6"/>
        <v>130.5</v>
      </c>
      <c r="BG53" s="35" t="str">
        <f t="shared" si="7"/>
        <v>RAFAELA CORTES</v>
      </c>
      <c r="BH53" s="35" t="str">
        <f t="shared" si="8"/>
        <v>RAFAELA CORTES - ZINGARA</v>
      </c>
      <c r="BI53" s="35" t="str">
        <f>VLOOKUP(BG53,Equipos!$A$2:$B$105,2,0)</f>
        <v>RINCONADA A</v>
      </c>
      <c r="BJ53" s="35" t="str">
        <f t="shared" si="11"/>
        <v>04:44:26</v>
      </c>
      <c r="BK53" s="35" t="e">
        <f>VLOOKUP(BG53,'Base Jinetes FEI'!$M$5:$N$341,2,0)</f>
        <v>#N/A</v>
      </c>
      <c r="BL53" s="35" t="e">
        <f>VLOOKUP(BG53,'Base Jinetes FEI'!$M$5:$O$341,3,0)</f>
        <v>#N/A</v>
      </c>
      <c r="BN53" s="35">
        <f t="shared" si="9"/>
        <v>1</v>
      </c>
      <c r="BO53" s="35">
        <f t="shared" si="17"/>
        <v>52</v>
      </c>
    </row>
    <row r="54" spans="1:67" ht="14.4" x14ac:dyDescent="0.3">
      <c r="A54" s="35" t="str">
        <f t="shared" si="12"/>
        <v>LOS VASCOS 21 I</v>
      </c>
      <c r="B54" s="35" t="str">
        <f t="shared" si="13"/>
        <v>FEI</v>
      </c>
      <c r="C54" s="35">
        <f t="shared" si="14"/>
        <v>100</v>
      </c>
      <c r="D54" s="35">
        <f t="shared" si="15"/>
        <v>100</v>
      </c>
      <c r="E54" s="35" t="str">
        <f t="shared" si="16"/>
        <v>YR</v>
      </c>
      <c r="F54" s="99" t="s">
        <v>117</v>
      </c>
      <c r="G54" s="99" t="s">
        <v>76</v>
      </c>
      <c r="H54" s="99" t="s">
        <v>77</v>
      </c>
      <c r="I54" s="99" t="s">
        <v>77</v>
      </c>
      <c r="J54" s="99" t="s">
        <v>1342</v>
      </c>
      <c r="K54" s="99" t="s">
        <v>531</v>
      </c>
      <c r="L54" s="99" t="s">
        <v>532</v>
      </c>
      <c r="M54" s="99" t="s">
        <v>1343</v>
      </c>
      <c r="N54" s="99" t="s">
        <v>189</v>
      </c>
      <c r="O54" s="99"/>
      <c r="P54" s="99" t="s">
        <v>77</v>
      </c>
      <c r="Q54" s="99"/>
      <c r="R54" s="99" t="s">
        <v>77</v>
      </c>
      <c r="S54" s="99" t="s">
        <v>78</v>
      </c>
      <c r="T54" s="99" t="s">
        <v>77</v>
      </c>
      <c r="U54" s="99" t="s">
        <v>269</v>
      </c>
      <c r="V54" s="99" t="s">
        <v>1344</v>
      </c>
      <c r="W54" s="99"/>
      <c r="X54" s="99" t="s">
        <v>1088</v>
      </c>
      <c r="Y54" s="99" t="s">
        <v>332</v>
      </c>
      <c r="Z54" s="99" t="s">
        <v>666</v>
      </c>
      <c r="AA54" s="99"/>
      <c r="AB54" s="99" t="s">
        <v>1345</v>
      </c>
      <c r="AC54" s="99" t="s">
        <v>291</v>
      </c>
      <c r="AD54" s="99" t="s">
        <v>1346</v>
      </c>
      <c r="AE54" s="99"/>
      <c r="AF54" s="99" t="s">
        <v>1237</v>
      </c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>
        <v>17.440000000000001</v>
      </c>
      <c r="AY54" s="99">
        <v>20638</v>
      </c>
      <c r="AZ54" s="39">
        <f t="shared" si="0"/>
        <v>20638</v>
      </c>
      <c r="BA54" s="39" t="str">
        <f t="shared" si="1"/>
        <v>100 YR</v>
      </c>
      <c r="BB54" s="35">
        <f t="shared" si="18"/>
        <v>24</v>
      </c>
      <c r="BC54" s="35" t="str">
        <f t="shared" si="3"/>
        <v>05:43:58</v>
      </c>
      <c r="BD54" s="35">
        <f t="shared" si="4"/>
        <v>85</v>
      </c>
      <c r="BE54" s="40">
        <f t="shared" si="5"/>
        <v>-59.533333333333331</v>
      </c>
      <c r="BF54" s="41">
        <f t="shared" si="6"/>
        <v>125.46666666666667</v>
      </c>
      <c r="BG54" s="35" t="str">
        <f t="shared" si="7"/>
        <v>JOSEFA AGUILERA</v>
      </c>
      <c r="BH54" s="35" t="str">
        <f t="shared" si="8"/>
        <v>JOSEFA AGUILERA - SULTAN AUGUSTO</v>
      </c>
      <c r="BI54" s="35" t="str">
        <f>VLOOKUP(BG54,Equipos!$A$2:$B$105,2,0)</f>
        <v>RINCONADA B</v>
      </c>
      <c r="BJ54" s="35" t="str">
        <f t="shared" si="11"/>
        <v>04:44:26</v>
      </c>
      <c r="BK54" s="35" t="e">
        <f>VLOOKUP(BG54,'Base Jinetes FEI'!$M$5:$N$341,2,0)</f>
        <v>#N/A</v>
      </c>
      <c r="BL54" s="35" t="e">
        <f>VLOOKUP(BG54,'Base Jinetes FEI'!$M$5:$O$341,3,0)</f>
        <v>#N/A</v>
      </c>
      <c r="BN54" s="35">
        <f t="shared" si="9"/>
        <v>1</v>
      </c>
      <c r="BO54" s="35">
        <f t="shared" si="17"/>
        <v>53</v>
      </c>
    </row>
    <row r="55" spans="1:67" ht="14.4" x14ac:dyDescent="0.3">
      <c r="A55" s="35" t="str">
        <f t="shared" si="12"/>
        <v>LOS VASCOS 21 I</v>
      </c>
      <c r="B55" s="35" t="str">
        <f t="shared" si="13"/>
        <v>FEI</v>
      </c>
      <c r="C55" s="35">
        <f t="shared" si="14"/>
        <v>100</v>
      </c>
      <c r="D55" s="35">
        <f t="shared" si="15"/>
        <v>100</v>
      </c>
      <c r="E55" s="35" t="str">
        <f t="shared" si="16"/>
        <v>YR</v>
      </c>
      <c r="F55" s="99" t="s">
        <v>118</v>
      </c>
      <c r="G55" s="99" t="s">
        <v>76</v>
      </c>
      <c r="H55" s="99" t="s">
        <v>77</v>
      </c>
      <c r="I55" s="99" t="s">
        <v>77</v>
      </c>
      <c r="J55" s="99" t="s">
        <v>426</v>
      </c>
      <c r="K55" s="99" t="s">
        <v>127</v>
      </c>
      <c r="L55" s="99" t="s">
        <v>150</v>
      </c>
      <c r="M55" s="99" t="s">
        <v>1347</v>
      </c>
      <c r="N55" s="99" t="s">
        <v>898</v>
      </c>
      <c r="O55" s="99"/>
      <c r="P55" s="99" t="s">
        <v>77</v>
      </c>
      <c r="Q55" s="99"/>
      <c r="R55" s="99" t="s">
        <v>77</v>
      </c>
      <c r="S55" s="99" t="s">
        <v>78</v>
      </c>
      <c r="T55" s="99" t="s">
        <v>77</v>
      </c>
      <c r="U55" s="99" t="s">
        <v>598</v>
      </c>
      <c r="V55" s="99" t="s">
        <v>1348</v>
      </c>
      <c r="W55" s="99"/>
      <c r="X55" s="99" t="s">
        <v>1349</v>
      </c>
      <c r="Y55" s="99" t="s">
        <v>840</v>
      </c>
      <c r="Z55" s="99" t="s">
        <v>1350</v>
      </c>
      <c r="AA55" s="99"/>
      <c r="AB55" s="99" t="s">
        <v>1351</v>
      </c>
      <c r="AC55" s="99" t="s">
        <v>724</v>
      </c>
      <c r="AD55" s="99" t="s">
        <v>1352</v>
      </c>
      <c r="AE55" s="99"/>
      <c r="AF55" s="99" t="s">
        <v>1353</v>
      </c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>
        <v>16.82</v>
      </c>
      <c r="AY55" s="99">
        <v>21409</v>
      </c>
      <c r="AZ55" s="39">
        <f t="shared" si="0"/>
        <v>21409</v>
      </c>
      <c r="BA55" s="39" t="str">
        <f t="shared" si="1"/>
        <v>100 YR</v>
      </c>
      <c r="BB55" s="35">
        <f t="shared" si="18"/>
        <v>26</v>
      </c>
      <c r="BC55" s="35" t="str">
        <f t="shared" si="3"/>
        <v>05:56:49</v>
      </c>
      <c r="BD55" s="35">
        <f t="shared" si="4"/>
        <v>75</v>
      </c>
      <c r="BE55" s="40">
        <f t="shared" si="5"/>
        <v>-72.383333333333326</v>
      </c>
      <c r="BF55" s="41">
        <f t="shared" si="6"/>
        <v>102.61666666666667</v>
      </c>
      <c r="BG55" s="35" t="str">
        <f t="shared" si="7"/>
        <v>FLORENCIA CARDONE ALMARZA</v>
      </c>
      <c r="BH55" s="35" t="str">
        <f t="shared" si="8"/>
        <v>FLORENCIA CARDONE ALMARZA - MUSKARI</v>
      </c>
      <c r="BI55" s="35" t="str">
        <f>VLOOKUP(BG55,Equipos!$A$2:$B$105,2,0)</f>
        <v>COLCHAGUA</v>
      </c>
      <c r="BJ55" s="35" t="str">
        <f t="shared" si="11"/>
        <v>04:44:26</v>
      </c>
      <c r="BK55" s="35" t="e">
        <f>VLOOKUP(BG55,'Base Jinetes FEI'!$M$5:$N$341,2,0)</f>
        <v>#N/A</v>
      </c>
      <c r="BL55" s="35" t="e">
        <f>VLOOKUP(BG55,'Base Jinetes FEI'!$M$5:$O$341,3,0)</f>
        <v>#N/A</v>
      </c>
      <c r="BN55" s="35">
        <f t="shared" si="9"/>
        <v>1</v>
      </c>
      <c r="BO55" s="35">
        <f t="shared" si="17"/>
        <v>54</v>
      </c>
    </row>
    <row r="56" spans="1:67" ht="14.4" x14ac:dyDescent="0.3">
      <c r="A56" s="35" t="str">
        <f t="shared" si="12"/>
        <v>LOS VASCOS 21 I</v>
      </c>
      <c r="B56" s="35" t="str">
        <f t="shared" si="13"/>
        <v>FEI</v>
      </c>
      <c r="C56" s="35">
        <f t="shared" si="14"/>
        <v>100</v>
      </c>
      <c r="D56" s="35">
        <f t="shared" si="15"/>
        <v>100</v>
      </c>
      <c r="E56" s="35" t="str">
        <f t="shared" si="16"/>
        <v>YR</v>
      </c>
      <c r="F56" s="99" t="s">
        <v>87</v>
      </c>
      <c r="G56" s="99" t="s">
        <v>84</v>
      </c>
      <c r="H56" s="99" t="s">
        <v>77</v>
      </c>
      <c r="I56" s="99" t="s">
        <v>77</v>
      </c>
      <c r="J56" s="99" t="s">
        <v>424</v>
      </c>
      <c r="K56" s="99" t="s">
        <v>107</v>
      </c>
      <c r="L56" s="99" t="s">
        <v>108</v>
      </c>
      <c r="M56" s="99"/>
      <c r="N56" s="99" t="s">
        <v>1354</v>
      </c>
      <c r="O56" s="99"/>
      <c r="P56" s="99" t="s">
        <v>77</v>
      </c>
      <c r="Q56" s="99"/>
      <c r="R56" s="99" t="s">
        <v>77</v>
      </c>
      <c r="S56" s="99" t="s">
        <v>78</v>
      </c>
      <c r="T56" s="99" t="s">
        <v>77</v>
      </c>
      <c r="U56" s="99" t="s">
        <v>836</v>
      </c>
      <c r="V56" s="99" t="s">
        <v>723</v>
      </c>
      <c r="W56" s="99"/>
      <c r="X56" s="99" t="s">
        <v>1355</v>
      </c>
      <c r="Y56" s="99" t="s">
        <v>662</v>
      </c>
      <c r="Z56" s="99" t="s">
        <v>818</v>
      </c>
      <c r="AA56" s="99" t="s">
        <v>126</v>
      </c>
      <c r="AB56" s="99" t="s">
        <v>1095</v>
      </c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>
        <v>18.43</v>
      </c>
      <c r="AY56" s="99">
        <v>13670</v>
      </c>
      <c r="AZ56" s="39" t="str">
        <f t="shared" si="0"/>
        <v>NA</v>
      </c>
      <c r="BA56" s="39" t="str">
        <f t="shared" si="1"/>
        <v>100 YR</v>
      </c>
      <c r="BB56" s="35" t="str">
        <f t="shared" si="18"/>
        <v>NA</v>
      </c>
      <c r="BC56" s="35" t="str">
        <f t="shared" si="3"/>
        <v>NA</v>
      </c>
      <c r="BD56" s="35">
        <f t="shared" si="4"/>
        <v>0</v>
      </c>
      <c r="BE56" s="40" t="e">
        <f t="shared" si="5"/>
        <v>#VALUE!</v>
      </c>
      <c r="BF56" s="41">
        <f t="shared" si="6"/>
        <v>0</v>
      </c>
      <c r="BG56" s="35" t="str">
        <f t="shared" si="7"/>
        <v>CRISTOBAL LARRAIN ARJONA</v>
      </c>
      <c r="BH56" s="35" t="str">
        <f t="shared" si="8"/>
        <v>CRISTOBAL LARRAIN ARJONA - POZO BRUJO ITAHUE</v>
      </c>
      <c r="BI56" s="35" t="str">
        <f>VLOOKUP(BG56,Equipos!$A$2:$B$105,2,0)</f>
        <v>EL QUILLAY</v>
      </c>
      <c r="BJ56" s="35" t="str">
        <f t="shared" si="11"/>
        <v>04:44:26</v>
      </c>
      <c r="BK56" s="35" t="e">
        <f>VLOOKUP(BG56,'Base Jinetes FEI'!$M$5:$N$341,2,0)</f>
        <v>#N/A</v>
      </c>
      <c r="BL56" s="35" t="e">
        <f>VLOOKUP(BG56,'Base Jinetes FEI'!$M$5:$O$341,3,0)</f>
        <v>#N/A</v>
      </c>
      <c r="BN56" s="35">
        <f t="shared" si="9"/>
        <v>0</v>
      </c>
      <c r="BO56" s="35">
        <f t="shared" si="17"/>
        <v>55</v>
      </c>
    </row>
    <row r="57" spans="1:67" ht="14.4" x14ac:dyDescent="0.3">
      <c r="A57" s="35" t="str">
        <f t="shared" si="12"/>
        <v>LOS VASCOS 21 I</v>
      </c>
      <c r="B57" s="35" t="str">
        <f t="shared" si="13"/>
        <v>FEI</v>
      </c>
      <c r="C57" s="35">
        <f t="shared" si="14"/>
        <v>100</v>
      </c>
      <c r="D57" s="35">
        <f t="shared" si="15"/>
        <v>100</v>
      </c>
      <c r="E57" s="35" t="str">
        <f t="shared" si="16"/>
        <v>YR</v>
      </c>
      <c r="F57" s="99" t="s">
        <v>119</v>
      </c>
      <c r="G57" s="99" t="s">
        <v>84</v>
      </c>
      <c r="H57" s="99" t="s">
        <v>77</v>
      </c>
      <c r="I57" s="99" t="s">
        <v>77</v>
      </c>
      <c r="J57" s="99" t="s">
        <v>498</v>
      </c>
      <c r="K57" s="99" t="s">
        <v>216</v>
      </c>
      <c r="L57" s="99" t="s">
        <v>217</v>
      </c>
      <c r="M57" s="99" t="s">
        <v>494</v>
      </c>
      <c r="N57" s="99" t="s">
        <v>404</v>
      </c>
      <c r="O57" s="99"/>
      <c r="P57" s="99" t="s">
        <v>77</v>
      </c>
      <c r="Q57" s="99"/>
      <c r="R57" s="99" t="s">
        <v>77</v>
      </c>
      <c r="S57" s="99" t="s">
        <v>78</v>
      </c>
      <c r="T57" s="99" t="s">
        <v>77</v>
      </c>
      <c r="U57" s="99" t="s">
        <v>358</v>
      </c>
      <c r="V57" s="99" t="s">
        <v>1356</v>
      </c>
      <c r="W57" s="99"/>
      <c r="X57" s="99" t="s">
        <v>1357</v>
      </c>
      <c r="Y57" s="99" t="s">
        <v>366</v>
      </c>
      <c r="Z57" s="99" t="s">
        <v>1358</v>
      </c>
      <c r="AA57" s="99"/>
      <c r="AB57" s="99" t="s">
        <v>1359</v>
      </c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>
        <v>18.399999999999999</v>
      </c>
      <c r="AY57" s="99">
        <v>13697</v>
      </c>
      <c r="AZ57" s="39" t="str">
        <f t="shared" si="0"/>
        <v>NA</v>
      </c>
      <c r="BA57" s="39" t="str">
        <f t="shared" si="1"/>
        <v>100 YR</v>
      </c>
      <c r="BB57" s="35" t="str">
        <f t="shared" si="18"/>
        <v>NA</v>
      </c>
      <c r="BC57" s="35" t="str">
        <f t="shared" si="3"/>
        <v>NA</v>
      </c>
      <c r="BD57" s="35">
        <f t="shared" si="4"/>
        <v>0</v>
      </c>
      <c r="BE57" s="40" t="e">
        <f t="shared" si="5"/>
        <v>#VALUE!</v>
      </c>
      <c r="BF57" s="41">
        <f t="shared" si="6"/>
        <v>0</v>
      </c>
      <c r="BG57" s="35" t="str">
        <f t="shared" si="7"/>
        <v>FLORENCIA CATALINA CERPA VERA</v>
      </c>
      <c r="BH57" s="35" t="str">
        <f t="shared" si="8"/>
        <v>FLORENCIA CATALINA CERPA VERA - DESPERADO</v>
      </c>
      <c r="BI57" s="35" t="e">
        <f>VLOOKUP(BG57,Equipos!$A$2:$B$105,2,0)</f>
        <v>#N/A</v>
      </c>
      <c r="BJ57" s="35" t="str">
        <f t="shared" si="11"/>
        <v>04:44:26</v>
      </c>
      <c r="BK57" s="35" t="e">
        <f>VLOOKUP(BG57,'Base Jinetes FEI'!$M$5:$N$341,2,0)</f>
        <v>#N/A</v>
      </c>
      <c r="BL57" s="35" t="e">
        <f>VLOOKUP(BG57,'Base Jinetes FEI'!$M$5:$O$341,3,0)</f>
        <v>#N/A</v>
      </c>
      <c r="BN57" s="35">
        <f t="shared" si="9"/>
        <v>0</v>
      </c>
      <c r="BO57" s="35">
        <f t="shared" si="17"/>
        <v>56</v>
      </c>
    </row>
    <row r="58" spans="1:67" ht="14.4" x14ac:dyDescent="0.3">
      <c r="A58" s="35" t="str">
        <f t="shared" si="12"/>
        <v>LOS VASCOS 21 I</v>
      </c>
      <c r="B58" s="35" t="str">
        <f t="shared" si="13"/>
        <v>FEI</v>
      </c>
      <c r="C58" s="35">
        <f t="shared" si="14"/>
        <v>100</v>
      </c>
      <c r="D58" s="35">
        <f t="shared" si="15"/>
        <v>100</v>
      </c>
      <c r="E58" s="35" t="str">
        <f t="shared" si="16"/>
        <v>YR</v>
      </c>
      <c r="F58" s="99" t="s">
        <v>120</v>
      </c>
      <c r="G58" s="99" t="s">
        <v>84</v>
      </c>
      <c r="H58" s="99" t="s">
        <v>77</v>
      </c>
      <c r="I58" s="99" t="s">
        <v>77</v>
      </c>
      <c r="J58" s="99" t="s">
        <v>1360</v>
      </c>
      <c r="K58" s="99" t="s">
        <v>215</v>
      </c>
      <c r="L58" s="99" t="s">
        <v>364</v>
      </c>
      <c r="M58" s="99" t="s">
        <v>1361</v>
      </c>
      <c r="N58" s="99" t="s">
        <v>1362</v>
      </c>
      <c r="O58" s="99"/>
      <c r="P58" s="99" t="s">
        <v>77</v>
      </c>
      <c r="Q58" s="99"/>
      <c r="R58" s="99" t="s">
        <v>77</v>
      </c>
      <c r="S58" s="99" t="s">
        <v>78</v>
      </c>
      <c r="T58" s="99" t="s">
        <v>77</v>
      </c>
      <c r="U58" s="99" t="s">
        <v>959</v>
      </c>
      <c r="V58" s="99" t="s">
        <v>1363</v>
      </c>
      <c r="W58" s="99"/>
      <c r="X58" s="99" t="s">
        <v>1364</v>
      </c>
      <c r="Y58" s="99" t="s">
        <v>736</v>
      </c>
      <c r="Z58" s="99" t="s">
        <v>1365</v>
      </c>
      <c r="AA58" s="99" t="s">
        <v>126</v>
      </c>
      <c r="AB58" s="99" t="s">
        <v>1366</v>
      </c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>
        <v>16.010000000000002</v>
      </c>
      <c r="AY58" s="99">
        <v>15743</v>
      </c>
      <c r="AZ58" s="39" t="str">
        <f t="shared" si="0"/>
        <v>NA</v>
      </c>
      <c r="BA58" s="39" t="str">
        <f t="shared" si="1"/>
        <v>100 YR</v>
      </c>
      <c r="BB58" s="35" t="str">
        <f t="shared" si="18"/>
        <v>NA</v>
      </c>
      <c r="BC58" s="35" t="str">
        <f t="shared" si="3"/>
        <v>NA</v>
      </c>
      <c r="BD58" s="35">
        <f t="shared" si="4"/>
        <v>0</v>
      </c>
      <c r="BE58" s="40" t="e">
        <f t="shared" si="5"/>
        <v>#VALUE!</v>
      </c>
      <c r="BF58" s="41">
        <f t="shared" si="6"/>
        <v>0</v>
      </c>
      <c r="BG58" s="35" t="str">
        <f t="shared" si="7"/>
        <v>PIA SANCHEZ</v>
      </c>
      <c r="BH58" s="35" t="str">
        <f t="shared" si="8"/>
        <v>PIA SANCHEZ - ADYRA DV</v>
      </c>
      <c r="BI58" s="35" t="e">
        <f>VLOOKUP(BG58,Equipos!$A$2:$B$105,2,0)</f>
        <v>#N/A</v>
      </c>
      <c r="BJ58" s="35" t="str">
        <f t="shared" si="11"/>
        <v>04:44:26</v>
      </c>
      <c r="BK58" s="35" t="e">
        <f>VLOOKUP(BG58,'Base Jinetes FEI'!$M$5:$N$341,2,0)</f>
        <v>#N/A</v>
      </c>
      <c r="BL58" s="35" t="e">
        <f>VLOOKUP(BG58,'Base Jinetes FEI'!$M$5:$O$341,3,0)</f>
        <v>#N/A</v>
      </c>
      <c r="BN58" s="35">
        <f t="shared" si="9"/>
        <v>0</v>
      </c>
      <c r="BO58" s="35">
        <f t="shared" si="17"/>
        <v>57</v>
      </c>
    </row>
    <row r="59" spans="1:67" ht="14.4" x14ac:dyDescent="0.3">
      <c r="A59" s="35" t="str">
        <f t="shared" ref="A59:A91" si="19">A58</f>
        <v>LOS VASCOS 21 I</v>
      </c>
      <c r="B59" s="35" t="s">
        <v>53</v>
      </c>
      <c r="C59" s="35">
        <v>80</v>
      </c>
      <c r="D59" s="35">
        <v>80</v>
      </c>
      <c r="E59" s="35" t="s">
        <v>51</v>
      </c>
      <c r="F59" s="97" t="s">
        <v>85</v>
      </c>
      <c r="G59" s="98" t="s">
        <v>76</v>
      </c>
      <c r="H59" s="99" t="s">
        <v>77</v>
      </c>
      <c r="I59" s="99" t="s">
        <v>77</v>
      </c>
      <c r="J59" s="98" t="s">
        <v>418</v>
      </c>
      <c r="K59" s="100" t="s">
        <v>354</v>
      </c>
      <c r="L59" s="98" t="s">
        <v>205</v>
      </c>
      <c r="M59" s="98"/>
      <c r="N59" s="102" t="s">
        <v>1367</v>
      </c>
      <c r="O59" s="99"/>
      <c r="P59" s="99" t="s">
        <v>77</v>
      </c>
      <c r="Q59" s="99"/>
      <c r="R59" s="99" t="s">
        <v>77</v>
      </c>
      <c r="S59" s="98" t="s">
        <v>78</v>
      </c>
      <c r="T59" s="99" t="s">
        <v>77</v>
      </c>
      <c r="U59" s="99" t="s">
        <v>560</v>
      </c>
      <c r="V59" s="99" t="s">
        <v>1368</v>
      </c>
      <c r="W59" s="99" t="s">
        <v>1369</v>
      </c>
      <c r="X59" s="103" t="s">
        <v>717</v>
      </c>
      <c r="Y59" s="103" t="s">
        <v>373</v>
      </c>
      <c r="Z59" s="103" t="s">
        <v>1370</v>
      </c>
      <c r="AA59" s="98"/>
      <c r="AB59" s="98" t="s">
        <v>1371</v>
      </c>
      <c r="AC59" s="98" t="s">
        <v>1372</v>
      </c>
      <c r="AD59" s="98" t="s">
        <v>1373</v>
      </c>
      <c r="AE59" s="103" t="s">
        <v>392</v>
      </c>
      <c r="AF59" s="103" t="s">
        <v>247</v>
      </c>
      <c r="AG59" s="103" t="s">
        <v>1374</v>
      </c>
      <c r="AH59" s="98"/>
      <c r="AI59" s="98" t="s">
        <v>807</v>
      </c>
      <c r="AJ59" s="98" t="s">
        <v>1375</v>
      </c>
      <c r="AK59" s="98" t="s">
        <v>1376</v>
      </c>
      <c r="AL59" s="103" t="s">
        <v>522</v>
      </c>
      <c r="AM59" s="103" t="s">
        <v>725</v>
      </c>
      <c r="AN59" s="103" t="s">
        <v>1377</v>
      </c>
      <c r="AO59" s="98"/>
      <c r="AP59" s="98"/>
      <c r="AQ59" s="98"/>
      <c r="AR59" s="98"/>
      <c r="AS59" s="103"/>
      <c r="AT59" s="103"/>
      <c r="AU59" s="103"/>
      <c r="AV59" s="98"/>
      <c r="AW59" s="98"/>
      <c r="AX59" s="99">
        <v>16.46</v>
      </c>
      <c r="AY59" s="99">
        <v>17862</v>
      </c>
      <c r="AZ59" s="39">
        <f t="shared" si="0"/>
        <v>17862</v>
      </c>
      <c r="BA59" s="39" t="str">
        <f t="shared" si="1"/>
        <v>80 AD</v>
      </c>
      <c r="BB59" s="35">
        <f t="shared" ref="BB59:BB73" si="20">IF(G59="R",RANK(AZ59,$AZ$59:$AZ$73,1), "NA")</f>
        <v>1</v>
      </c>
      <c r="BC59" s="35" t="str">
        <f t="shared" si="3"/>
        <v>04:57:42</v>
      </c>
      <c r="BD59" s="35">
        <f t="shared" si="4"/>
        <v>200</v>
      </c>
      <c r="BE59" s="40">
        <f t="shared" si="5"/>
        <v>0</v>
      </c>
      <c r="BF59" s="41">
        <f t="shared" si="6"/>
        <v>280</v>
      </c>
      <c r="BG59" s="35" t="str">
        <f t="shared" si="7"/>
        <v>JUAN FRANCISCO DEL CANTO</v>
      </c>
      <c r="BH59" s="35" t="str">
        <f t="shared" si="8"/>
        <v>JUAN FRANCISCO DEL CANTO - CHACOLI</v>
      </c>
      <c r="BI59" s="35" t="str">
        <f>VLOOKUP(BG59,Equipos!$A$2:$B$105,2,0)</f>
        <v>EL SENDERO/HARD BONE TEAM</v>
      </c>
      <c r="BJ59" s="35" t="str">
        <f t="shared" si="11"/>
        <v>04:57:42</v>
      </c>
      <c r="BK59" s="35" t="e">
        <f>VLOOKUP(BG59,'Base Jinetes FEI'!$M$5:$N$341,2,0)</f>
        <v>#N/A</v>
      </c>
      <c r="BL59" s="35" t="e">
        <f>VLOOKUP(BG59,'Base Jinetes FEI'!$M$5:$O$341,3,0)</f>
        <v>#N/A</v>
      </c>
      <c r="BN59" s="35">
        <f t="shared" si="9"/>
        <v>1</v>
      </c>
      <c r="BO59" s="35">
        <f t="shared" si="17"/>
        <v>58</v>
      </c>
    </row>
    <row r="60" spans="1:67" ht="14.4" x14ac:dyDescent="0.3">
      <c r="A60" s="35" t="str">
        <f t="shared" si="19"/>
        <v>LOS VASCOS 21 I</v>
      </c>
      <c r="B60" s="35" t="str">
        <f t="shared" ref="B60:B91" si="21">B59</f>
        <v>NAC</v>
      </c>
      <c r="C60" s="35">
        <f t="shared" ref="C60:C91" si="22">C59</f>
        <v>80</v>
      </c>
      <c r="D60" s="35">
        <f t="shared" ref="D60:D91" si="23">D59</f>
        <v>80</v>
      </c>
      <c r="E60" s="35" t="str">
        <f t="shared" ref="E60:E91" si="24">E59</f>
        <v>AD</v>
      </c>
      <c r="F60" s="97" t="s">
        <v>86</v>
      </c>
      <c r="G60" s="98" t="s">
        <v>76</v>
      </c>
      <c r="H60" s="99" t="s">
        <v>77</v>
      </c>
      <c r="I60" s="99" t="s">
        <v>77</v>
      </c>
      <c r="J60" s="98"/>
      <c r="K60" s="101" t="s">
        <v>1378</v>
      </c>
      <c r="L60" s="98" t="s">
        <v>335</v>
      </c>
      <c r="M60" s="98" t="s">
        <v>443</v>
      </c>
      <c r="N60" s="102" t="s">
        <v>336</v>
      </c>
      <c r="O60" s="99"/>
      <c r="P60" s="99" t="s">
        <v>77</v>
      </c>
      <c r="Q60" s="99"/>
      <c r="R60" s="99" t="s">
        <v>77</v>
      </c>
      <c r="S60" s="98" t="s">
        <v>78</v>
      </c>
      <c r="T60" s="99" t="s">
        <v>77</v>
      </c>
      <c r="U60" s="99" t="s">
        <v>560</v>
      </c>
      <c r="V60" s="99" t="s">
        <v>1379</v>
      </c>
      <c r="W60" s="99" t="s">
        <v>1380</v>
      </c>
      <c r="X60" s="103" t="s">
        <v>567</v>
      </c>
      <c r="Y60" s="103" t="s">
        <v>1381</v>
      </c>
      <c r="Z60" s="103" t="s">
        <v>1382</v>
      </c>
      <c r="AA60" s="98"/>
      <c r="AB60" s="98" t="s">
        <v>1383</v>
      </c>
      <c r="AC60" s="98" t="s">
        <v>1384</v>
      </c>
      <c r="AD60" s="98" t="s">
        <v>1385</v>
      </c>
      <c r="AE60" s="103" t="s">
        <v>334</v>
      </c>
      <c r="AF60" s="103" t="s">
        <v>602</v>
      </c>
      <c r="AG60" s="103" t="s">
        <v>1386</v>
      </c>
      <c r="AH60" s="98"/>
      <c r="AI60" s="98" t="s">
        <v>1387</v>
      </c>
      <c r="AJ60" s="98" t="s">
        <v>1388</v>
      </c>
      <c r="AK60" s="98" t="s">
        <v>1389</v>
      </c>
      <c r="AL60" s="103" t="s">
        <v>717</v>
      </c>
      <c r="AM60" s="103" t="s">
        <v>282</v>
      </c>
      <c r="AN60" s="103" t="s">
        <v>1390</v>
      </c>
      <c r="AO60" s="98"/>
      <c r="AP60" s="98"/>
      <c r="AQ60" s="98"/>
      <c r="AR60" s="98"/>
      <c r="AS60" s="103"/>
      <c r="AT60" s="103"/>
      <c r="AU60" s="103"/>
      <c r="AV60" s="98"/>
      <c r="AW60" s="98"/>
      <c r="AX60" s="99">
        <v>16.600000000000001</v>
      </c>
      <c r="AY60" s="99">
        <v>18008</v>
      </c>
      <c r="AZ60" s="39">
        <f t="shared" si="0"/>
        <v>18008</v>
      </c>
      <c r="BA60" s="39" t="str">
        <f t="shared" si="1"/>
        <v>80 AD</v>
      </c>
      <c r="BB60" s="35">
        <f t="shared" si="20"/>
        <v>2</v>
      </c>
      <c r="BC60" s="35" t="str">
        <f t="shared" si="3"/>
        <v>05:00:08</v>
      </c>
      <c r="BD60" s="35">
        <f t="shared" si="4"/>
        <v>195</v>
      </c>
      <c r="BE60" s="40">
        <f t="shared" si="5"/>
        <v>-2.4333333333333336</v>
      </c>
      <c r="BF60" s="41">
        <f t="shared" si="6"/>
        <v>272.56666666666666</v>
      </c>
      <c r="BG60" s="35" t="str">
        <f t="shared" si="7"/>
        <v>ANDRES  POBLETE SALCEDO</v>
      </c>
      <c r="BH60" s="35" t="str">
        <f t="shared" si="8"/>
        <v>ANDRES  POBLETE SALCEDO - GARROCHA</v>
      </c>
      <c r="BI60" s="35" t="str">
        <f>VLOOKUP(BG60,Equipos!$A$2:$B$105,2,0)</f>
        <v>EL SENDERO/HARD BONE TEAM</v>
      </c>
      <c r="BJ60" s="35" t="str">
        <f t="shared" si="11"/>
        <v>04:57:42</v>
      </c>
      <c r="BK60" s="35" t="e">
        <f>VLOOKUP(BG60,'Base Jinetes FEI'!$M$5:$N$341,2,0)</f>
        <v>#N/A</v>
      </c>
      <c r="BL60" s="35" t="e">
        <f>VLOOKUP(BG60,'Base Jinetes FEI'!$M$5:$O$341,3,0)</f>
        <v>#N/A</v>
      </c>
      <c r="BN60" s="35">
        <f t="shared" si="9"/>
        <v>1</v>
      </c>
      <c r="BO60" s="35">
        <f t="shared" si="17"/>
        <v>59</v>
      </c>
    </row>
    <row r="61" spans="1:67" ht="14.4" x14ac:dyDescent="0.3">
      <c r="A61" s="35" t="str">
        <f t="shared" si="19"/>
        <v>LOS VASCOS 21 I</v>
      </c>
      <c r="B61" s="35" t="str">
        <f t="shared" si="21"/>
        <v>NAC</v>
      </c>
      <c r="C61" s="35">
        <f t="shared" si="22"/>
        <v>80</v>
      </c>
      <c r="D61" s="35">
        <f t="shared" si="23"/>
        <v>80</v>
      </c>
      <c r="E61" s="35" t="str">
        <f t="shared" si="24"/>
        <v>AD</v>
      </c>
      <c r="F61" s="97" t="s">
        <v>88</v>
      </c>
      <c r="G61" s="98" t="s">
        <v>76</v>
      </c>
      <c r="H61" s="99" t="s">
        <v>77</v>
      </c>
      <c r="I61" s="99" t="s">
        <v>77</v>
      </c>
      <c r="J61" s="98" t="s">
        <v>698</v>
      </c>
      <c r="K61" s="100" t="s">
        <v>699</v>
      </c>
      <c r="L61" s="98" t="s">
        <v>700</v>
      </c>
      <c r="M61" s="98" t="s">
        <v>1391</v>
      </c>
      <c r="N61" s="102" t="s">
        <v>1392</v>
      </c>
      <c r="O61" s="99"/>
      <c r="P61" s="99" t="s">
        <v>77</v>
      </c>
      <c r="Q61" s="99"/>
      <c r="R61" s="99" t="s">
        <v>77</v>
      </c>
      <c r="S61" s="98" t="s">
        <v>78</v>
      </c>
      <c r="T61" s="99" t="s">
        <v>77</v>
      </c>
      <c r="U61" s="99" t="s">
        <v>560</v>
      </c>
      <c r="V61" s="99" t="s">
        <v>1393</v>
      </c>
      <c r="W61" s="99" t="s">
        <v>1394</v>
      </c>
      <c r="X61" s="103" t="s">
        <v>849</v>
      </c>
      <c r="Y61" s="103" t="s">
        <v>705</v>
      </c>
      <c r="Z61" s="103" t="s">
        <v>1395</v>
      </c>
      <c r="AA61" s="98"/>
      <c r="AB61" s="98" t="s">
        <v>1396</v>
      </c>
      <c r="AC61" s="98" t="s">
        <v>891</v>
      </c>
      <c r="AD61" s="98" t="s">
        <v>1397</v>
      </c>
      <c r="AE61" s="103" t="s">
        <v>581</v>
      </c>
      <c r="AF61" s="103" t="s">
        <v>680</v>
      </c>
      <c r="AG61" s="103" t="s">
        <v>1398</v>
      </c>
      <c r="AH61" s="98"/>
      <c r="AI61" s="98" t="s">
        <v>1399</v>
      </c>
      <c r="AJ61" s="98" t="s">
        <v>1400</v>
      </c>
      <c r="AK61" s="98" t="s">
        <v>609</v>
      </c>
      <c r="AL61" s="103" t="s">
        <v>708</v>
      </c>
      <c r="AM61" s="103" t="s">
        <v>182</v>
      </c>
      <c r="AN61" s="103" t="s">
        <v>1401</v>
      </c>
      <c r="AO61" s="98"/>
      <c r="AP61" s="98"/>
      <c r="AQ61" s="98"/>
      <c r="AR61" s="98"/>
      <c r="AS61" s="103"/>
      <c r="AT61" s="103"/>
      <c r="AU61" s="103"/>
      <c r="AV61" s="98"/>
      <c r="AW61" s="98"/>
      <c r="AX61" s="99">
        <v>15.92</v>
      </c>
      <c r="AY61" s="99">
        <v>18371</v>
      </c>
      <c r="AZ61" s="39">
        <f t="shared" si="0"/>
        <v>18371</v>
      </c>
      <c r="BA61" s="39" t="str">
        <f t="shared" si="1"/>
        <v>80 AD</v>
      </c>
      <c r="BB61" s="35">
        <f t="shared" si="20"/>
        <v>3</v>
      </c>
      <c r="BC61" s="35" t="str">
        <f t="shared" si="3"/>
        <v>05:06:11</v>
      </c>
      <c r="BD61" s="35">
        <f t="shared" si="4"/>
        <v>190</v>
      </c>
      <c r="BE61" s="40">
        <f t="shared" si="5"/>
        <v>-8.4833333333333325</v>
      </c>
      <c r="BF61" s="41">
        <f t="shared" si="6"/>
        <v>261.51666666666665</v>
      </c>
      <c r="BG61" s="35" t="str">
        <f t="shared" si="7"/>
        <v>RAIMUNDO UNDURRAGA MUJICA</v>
      </c>
      <c r="BH61" s="35" t="str">
        <f t="shared" si="8"/>
        <v>RAIMUNDO UNDURRAGA MUJICA - KHALMA</v>
      </c>
      <c r="BI61" s="35" t="e">
        <f>VLOOKUP(BG61,Equipos!$A$2:$B$105,2,0)</f>
        <v>#N/A</v>
      </c>
      <c r="BJ61" s="35" t="str">
        <f t="shared" si="11"/>
        <v>04:57:42</v>
      </c>
      <c r="BK61" s="35" t="e">
        <f>VLOOKUP(BG61,'Base Jinetes FEI'!$M$5:$N$341,2,0)</f>
        <v>#N/A</v>
      </c>
      <c r="BL61" s="35" t="e">
        <f>VLOOKUP(BG61,'Base Jinetes FEI'!$M$5:$O$341,3,0)</f>
        <v>#N/A</v>
      </c>
      <c r="BN61" s="35">
        <f t="shared" si="9"/>
        <v>1</v>
      </c>
      <c r="BO61" s="35">
        <f t="shared" si="17"/>
        <v>60</v>
      </c>
    </row>
    <row r="62" spans="1:67" ht="14.4" x14ac:dyDescent="0.3">
      <c r="A62" s="35" t="str">
        <f t="shared" si="19"/>
        <v>LOS VASCOS 21 I</v>
      </c>
      <c r="B62" s="35" t="str">
        <f t="shared" si="21"/>
        <v>NAC</v>
      </c>
      <c r="C62" s="35">
        <f t="shared" si="22"/>
        <v>80</v>
      </c>
      <c r="D62" s="35">
        <f t="shared" si="23"/>
        <v>80</v>
      </c>
      <c r="E62" s="35" t="str">
        <f t="shared" si="24"/>
        <v>AD</v>
      </c>
      <c r="F62" s="97" t="s">
        <v>89</v>
      </c>
      <c r="G62" s="98" t="s">
        <v>76</v>
      </c>
      <c r="H62" s="99" t="s">
        <v>77</v>
      </c>
      <c r="I62" s="99" t="s">
        <v>77</v>
      </c>
      <c r="J62" s="98"/>
      <c r="K62" s="100" t="s">
        <v>305</v>
      </c>
      <c r="L62" s="98" t="s">
        <v>813</v>
      </c>
      <c r="M62" s="98" t="s">
        <v>1402</v>
      </c>
      <c r="N62" s="102" t="s">
        <v>1403</v>
      </c>
      <c r="O62" s="99"/>
      <c r="P62" s="99" t="s">
        <v>77</v>
      </c>
      <c r="Q62" s="99"/>
      <c r="R62" s="99" t="s">
        <v>77</v>
      </c>
      <c r="S62" s="98" t="s">
        <v>78</v>
      </c>
      <c r="T62" s="99" t="s">
        <v>77</v>
      </c>
      <c r="U62" s="99" t="s">
        <v>560</v>
      </c>
      <c r="V62" s="99" t="s">
        <v>1404</v>
      </c>
      <c r="W62" s="99" t="s">
        <v>1405</v>
      </c>
      <c r="X62" s="103" t="s">
        <v>281</v>
      </c>
      <c r="Y62" s="103" t="s">
        <v>951</v>
      </c>
      <c r="Z62" s="103" t="s">
        <v>1406</v>
      </c>
      <c r="AA62" s="98"/>
      <c r="AB62" s="98" t="s">
        <v>1407</v>
      </c>
      <c r="AC62" s="98" t="s">
        <v>1408</v>
      </c>
      <c r="AD62" s="98" t="s">
        <v>1409</v>
      </c>
      <c r="AE62" s="103" t="s">
        <v>436</v>
      </c>
      <c r="AF62" s="103" t="s">
        <v>673</v>
      </c>
      <c r="AG62" s="103" t="s">
        <v>512</v>
      </c>
      <c r="AH62" s="98"/>
      <c r="AI62" s="98" t="s">
        <v>607</v>
      </c>
      <c r="AJ62" s="98" t="s">
        <v>1410</v>
      </c>
      <c r="AK62" s="98" t="s">
        <v>1411</v>
      </c>
      <c r="AL62" s="103" t="s">
        <v>87</v>
      </c>
      <c r="AM62" s="103" t="s">
        <v>852</v>
      </c>
      <c r="AN62" s="103" t="s">
        <v>1412</v>
      </c>
      <c r="AO62" s="98"/>
      <c r="AP62" s="98"/>
      <c r="AQ62" s="98"/>
      <c r="AR62" s="98"/>
      <c r="AS62" s="103"/>
      <c r="AT62" s="103"/>
      <c r="AU62" s="103"/>
      <c r="AV62" s="98"/>
      <c r="AW62" s="98"/>
      <c r="AX62" s="99">
        <v>16.170000000000002</v>
      </c>
      <c r="AY62" s="99">
        <v>18384</v>
      </c>
      <c r="AZ62" s="39">
        <f t="shared" si="0"/>
        <v>18384</v>
      </c>
      <c r="BA62" s="39" t="str">
        <f t="shared" si="1"/>
        <v>80 AD</v>
      </c>
      <c r="BB62" s="35">
        <f t="shared" si="20"/>
        <v>4</v>
      </c>
      <c r="BC62" s="35" t="str">
        <f t="shared" si="3"/>
        <v>05:06:24</v>
      </c>
      <c r="BD62" s="35">
        <f t="shared" si="4"/>
        <v>185</v>
      </c>
      <c r="BE62" s="40">
        <f t="shared" si="5"/>
        <v>-8.6999999999999993</v>
      </c>
      <c r="BF62" s="41">
        <f t="shared" si="6"/>
        <v>256.3</v>
      </c>
      <c r="BG62" s="35" t="str">
        <f t="shared" si="7"/>
        <v>MARIA JOSE QUEZADA</v>
      </c>
      <c r="BH62" s="35" t="str">
        <f t="shared" si="8"/>
        <v>MARIA JOSE QUEZADA - HL SONJA</v>
      </c>
      <c r="BI62" s="35" t="e">
        <f>VLOOKUP(BG62,Equipos!$A$2:$B$105,2,0)</f>
        <v>#N/A</v>
      </c>
      <c r="BJ62" s="35" t="str">
        <f t="shared" si="11"/>
        <v>04:57:42</v>
      </c>
      <c r="BK62" s="35" t="e">
        <f>VLOOKUP(BG62,'Base Jinetes FEI'!$M$5:$N$341,2,0)</f>
        <v>#N/A</v>
      </c>
      <c r="BL62" s="35" t="e">
        <f>VLOOKUP(BG62,'Base Jinetes FEI'!$M$5:$O$341,3,0)</f>
        <v>#N/A</v>
      </c>
      <c r="BN62" s="35">
        <f t="shared" si="9"/>
        <v>1</v>
      </c>
      <c r="BO62" s="35">
        <f t="shared" si="17"/>
        <v>61</v>
      </c>
    </row>
    <row r="63" spans="1:67" ht="14.4" x14ac:dyDescent="0.3">
      <c r="A63" s="35" t="str">
        <f t="shared" si="19"/>
        <v>LOS VASCOS 21 I</v>
      </c>
      <c r="B63" s="35" t="str">
        <f t="shared" si="21"/>
        <v>NAC</v>
      </c>
      <c r="C63" s="35">
        <f t="shared" si="22"/>
        <v>80</v>
      </c>
      <c r="D63" s="35">
        <f t="shared" si="23"/>
        <v>80</v>
      </c>
      <c r="E63" s="35" t="str">
        <f t="shared" si="24"/>
        <v>AD</v>
      </c>
      <c r="F63" s="97" t="s">
        <v>93</v>
      </c>
      <c r="G63" s="98" t="s">
        <v>76</v>
      </c>
      <c r="H63" s="99" t="s">
        <v>77</v>
      </c>
      <c r="I63" s="99" t="s">
        <v>77</v>
      </c>
      <c r="J63" s="98"/>
      <c r="K63" s="100" t="s">
        <v>299</v>
      </c>
      <c r="L63" s="98" t="s">
        <v>1413</v>
      </c>
      <c r="M63" s="98"/>
      <c r="N63" s="102" t="s">
        <v>1414</v>
      </c>
      <c r="O63" s="99"/>
      <c r="P63" s="99" t="s">
        <v>77</v>
      </c>
      <c r="Q63" s="99"/>
      <c r="R63" s="99" t="s">
        <v>77</v>
      </c>
      <c r="S63" s="98" t="s">
        <v>78</v>
      </c>
      <c r="T63" s="99" t="s">
        <v>77</v>
      </c>
      <c r="U63" s="99" t="s">
        <v>560</v>
      </c>
      <c r="V63" s="99" t="s">
        <v>1415</v>
      </c>
      <c r="W63" s="99" t="s">
        <v>1416</v>
      </c>
      <c r="X63" s="103" t="s">
        <v>572</v>
      </c>
      <c r="Y63" s="103" t="s">
        <v>575</v>
      </c>
      <c r="Z63" s="103" t="s">
        <v>1417</v>
      </c>
      <c r="AA63" s="98"/>
      <c r="AB63" s="98" t="s">
        <v>1418</v>
      </c>
      <c r="AC63" s="98" t="s">
        <v>1419</v>
      </c>
      <c r="AD63" s="98" t="s">
        <v>1420</v>
      </c>
      <c r="AE63" s="103" t="s">
        <v>370</v>
      </c>
      <c r="AF63" s="103" t="s">
        <v>425</v>
      </c>
      <c r="AG63" s="103" t="s">
        <v>1421</v>
      </c>
      <c r="AH63" s="98"/>
      <c r="AI63" s="98" t="s">
        <v>1422</v>
      </c>
      <c r="AJ63" s="98" t="s">
        <v>523</v>
      </c>
      <c r="AK63" s="98" t="s">
        <v>1423</v>
      </c>
      <c r="AL63" s="103" t="s">
        <v>303</v>
      </c>
      <c r="AM63" s="103" t="s">
        <v>515</v>
      </c>
      <c r="AN63" s="103" t="s">
        <v>1424</v>
      </c>
      <c r="AO63" s="98"/>
      <c r="AP63" s="98"/>
      <c r="AQ63" s="98"/>
      <c r="AR63" s="98"/>
      <c r="AS63" s="103"/>
      <c r="AT63" s="103"/>
      <c r="AU63" s="103"/>
      <c r="AV63" s="98"/>
      <c r="AW63" s="98"/>
      <c r="AX63" s="99">
        <v>15.91</v>
      </c>
      <c r="AY63" s="99">
        <v>18890</v>
      </c>
      <c r="AZ63" s="39">
        <f t="shared" si="0"/>
        <v>18890</v>
      </c>
      <c r="BA63" s="39" t="str">
        <f t="shared" si="1"/>
        <v>80 AD</v>
      </c>
      <c r="BB63" s="35">
        <f t="shared" si="20"/>
        <v>7</v>
      </c>
      <c r="BC63" s="35" t="str">
        <f t="shared" si="3"/>
        <v>05:14:50</v>
      </c>
      <c r="BD63" s="35">
        <f t="shared" si="4"/>
        <v>170</v>
      </c>
      <c r="BE63" s="40">
        <f t="shared" si="5"/>
        <v>-17.133333333333333</v>
      </c>
      <c r="BF63" s="41">
        <f t="shared" si="6"/>
        <v>232.86666666666667</v>
      </c>
      <c r="BG63" s="35" t="str">
        <f t="shared" si="7"/>
        <v>JOSE IGNACIO POLLONI  VIVERO</v>
      </c>
      <c r="BH63" s="35" t="str">
        <f t="shared" si="8"/>
        <v>JOSE IGNACIO POLLONI  VIVERO - V-POWER KOSSACK</v>
      </c>
      <c r="BI63" s="35" t="str">
        <f>VLOOKUP(BG63,Equipos!$A$2:$B$105,2,0)</f>
        <v>TOBA A</v>
      </c>
      <c r="BJ63" s="35" t="str">
        <f t="shared" si="11"/>
        <v>04:57:42</v>
      </c>
      <c r="BK63" s="35" t="e">
        <f>VLOOKUP(BG63,'Base Jinetes FEI'!$M$5:$N$341,2,0)</f>
        <v>#N/A</v>
      </c>
      <c r="BL63" s="35" t="e">
        <f>VLOOKUP(BG63,'Base Jinetes FEI'!$M$5:$O$341,3,0)</f>
        <v>#N/A</v>
      </c>
      <c r="BN63" s="35">
        <f t="shared" si="9"/>
        <v>1</v>
      </c>
      <c r="BO63" s="35">
        <f t="shared" si="17"/>
        <v>62</v>
      </c>
    </row>
    <row r="64" spans="1:67" ht="14.4" x14ac:dyDescent="0.3">
      <c r="A64" s="35" t="str">
        <f t="shared" si="19"/>
        <v>LOS VASCOS 21 I</v>
      </c>
      <c r="B64" s="35" t="str">
        <f t="shared" si="21"/>
        <v>NAC</v>
      </c>
      <c r="C64" s="35">
        <f t="shared" si="22"/>
        <v>80</v>
      </c>
      <c r="D64" s="35">
        <f t="shared" si="23"/>
        <v>80</v>
      </c>
      <c r="E64" s="35" t="str">
        <f t="shared" si="24"/>
        <v>AD</v>
      </c>
      <c r="F64" s="97" t="s">
        <v>96</v>
      </c>
      <c r="G64" s="98" t="s">
        <v>76</v>
      </c>
      <c r="H64" s="99" t="s">
        <v>77</v>
      </c>
      <c r="I64" s="99" t="s">
        <v>77</v>
      </c>
      <c r="J64" s="98" t="s">
        <v>1425</v>
      </c>
      <c r="K64" s="100" t="s">
        <v>125</v>
      </c>
      <c r="L64" s="98" t="s">
        <v>1426</v>
      </c>
      <c r="M64" s="98"/>
      <c r="N64" s="102" t="s">
        <v>1427</v>
      </c>
      <c r="O64" s="99"/>
      <c r="P64" s="99" t="s">
        <v>77</v>
      </c>
      <c r="Q64" s="99"/>
      <c r="R64" s="99" t="s">
        <v>77</v>
      </c>
      <c r="S64" s="98" t="s">
        <v>78</v>
      </c>
      <c r="T64" s="99" t="s">
        <v>77</v>
      </c>
      <c r="U64" s="99" t="s">
        <v>560</v>
      </c>
      <c r="V64" s="99" t="s">
        <v>1428</v>
      </c>
      <c r="W64" s="99" t="s">
        <v>1429</v>
      </c>
      <c r="X64" s="103" t="s">
        <v>447</v>
      </c>
      <c r="Y64" s="103" t="s">
        <v>413</v>
      </c>
      <c r="Z64" s="103" t="s">
        <v>1430</v>
      </c>
      <c r="AA64" s="98"/>
      <c r="AB64" s="98" t="s">
        <v>1431</v>
      </c>
      <c r="AC64" s="98" t="s">
        <v>1432</v>
      </c>
      <c r="AD64" s="98" t="s">
        <v>1433</v>
      </c>
      <c r="AE64" s="103" t="s">
        <v>783</v>
      </c>
      <c r="AF64" s="103" t="s">
        <v>1434</v>
      </c>
      <c r="AG64" s="103" t="s">
        <v>1435</v>
      </c>
      <c r="AH64" s="98"/>
      <c r="AI64" s="98" t="s">
        <v>1436</v>
      </c>
      <c r="AJ64" s="98" t="s">
        <v>1437</v>
      </c>
      <c r="AK64" s="98" t="s">
        <v>1438</v>
      </c>
      <c r="AL64" s="103" t="s">
        <v>736</v>
      </c>
      <c r="AM64" s="103" t="s">
        <v>604</v>
      </c>
      <c r="AN64" s="103" t="s">
        <v>1439</v>
      </c>
      <c r="AO64" s="98"/>
      <c r="AP64" s="98"/>
      <c r="AQ64" s="98"/>
      <c r="AR64" s="98"/>
      <c r="AS64" s="103"/>
      <c r="AT64" s="103"/>
      <c r="AU64" s="103"/>
      <c r="AV64" s="98"/>
      <c r="AW64" s="98"/>
      <c r="AX64" s="99">
        <v>14.02</v>
      </c>
      <c r="AY64" s="99">
        <v>21022</v>
      </c>
      <c r="AZ64" s="39">
        <f t="shared" si="0"/>
        <v>21022</v>
      </c>
      <c r="BA64" s="39" t="str">
        <f t="shared" si="1"/>
        <v>80 AD</v>
      </c>
      <c r="BB64" s="35">
        <f t="shared" si="20"/>
        <v>9</v>
      </c>
      <c r="BC64" s="35" t="str">
        <f t="shared" si="3"/>
        <v>05:50:22</v>
      </c>
      <c r="BD64" s="35">
        <f t="shared" si="4"/>
        <v>160</v>
      </c>
      <c r="BE64" s="40">
        <f t="shared" si="5"/>
        <v>-52.666666666666664</v>
      </c>
      <c r="BF64" s="41">
        <f t="shared" si="6"/>
        <v>187.33333333333334</v>
      </c>
      <c r="BG64" s="35" t="str">
        <f t="shared" si="7"/>
        <v>FELIPE AREVALO</v>
      </c>
      <c r="BH64" s="35" t="str">
        <f t="shared" si="8"/>
        <v>FELIPE AREVALO - FLOR DE PINGO</v>
      </c>
      <c r="BI64" s="35" t="e">
        <f>VLOOKUP(BG64,Equipos!$A$2:$B$105,2,0)</f>
        <v>#N/A</v>
      </c>
      <c r="BJ64" s="35" t="str">
        <f t="shared" si="11"/>
        <v>04:57:42</v>
      </c>
      <c r="BK64" s="35" t="e">
        <f>VLOOKUP(BG64,'Base Jinetes FEI'!$M$5:$N$341,2,0)</f>
        <v>#N/A</v>
      </c>
      <c r="BL64" s="35" t="e">
        <f>VLOOKUP(BG64,'Base Jinetes FEI'!$M$5:$O$341,3,0)</f>
        <v>#N/A</v>
      </c>
      <c r="BN64" s="35">
        <f t="shared" si="9"/>
        <v>1</v>
      </c>
      <c r="BO64" s="35">
        <f t="shared" si="17"/>
        <v>63</v>
      </c>
    </row>
    <row r="65" spans="1:67" ht="14.4" x14ac:dyDescent="0.3">
      <c r="A65" s="35" t="str">
        <f t="shared" si="19"/>
        <v>LOS VASCOS 21 I</v>
      </c>
      <c r="B65" s="35" t="str">
        <f t="shared" si="21"/>
        <v>NAC</v>
      </c>
      <c r="C65" s="35">
        <f t="shared" si="22"/>
        <v>80</v>
      </c>
      <c r="D65" s="35">
        <f t="shared" si="23"/>
        <v>80</v>
      </c>
      <c r="E65" s="35" t="str">
        <f t="shared" si="24"/>
        <v>AD</v>
      </c>
      <c r="F65" s="97" t="s">
        <v>97</v>
      </c>
      <c r="G65" s="98" t="s">
        <v>76</v>
      </c>
      <c r="H65" s="99" t="s">
        <v>77</v>
      </c>
      <c r="I65" s="99" t="s">
        <v>77</v>
      </c>
      <c r="J65" s="98"/>
      <c r="K65" s="100" t="s">
        <v>210</v>
      </c>
      <c r="L65" s="98" t="s">
        <v>1440</v>
      </c>
      <c r="M65" s="98"/>
      <c r="N65" s="102" t="s">
        <v>1441</v>
      </c>
      <c r="O65" s="99"/>
      <c r="P65" s="99" t="s">
        <v>77</v>
      </c>
      <c r="Q65" s="99"/>
      <c r="R65" s="99" t="s">
        <v>77</v>
      </c>
      <c r="S65" s="98" t="s">
        <v>78</v>
      </c>
      <c r="T65" s="99" t="s">
        <v>77</v>
      </c>
      <c r="U65" s="99" t="s">
        <v>560</v>
      </c>
      <c r="V65" s="99" t="s">
        <v>1442</v>
      </c>
      <c r="W65" s="99" t="s">
        <v>1443</v>
      </c>
      <c r="X65" s="103" t="s">
        <v>387</v>
      </c>
      <c r="Y65" s="103" t="s">
        <v>169</v>
      </c>
      <c r="Z65" s="103" t="s">
        <v>619</v>
      </c>
      <c r="AA65" s="98"/>
      <c r="AB65" s="98" t="s">
        <v>1444</v>
      </c>
      <c r="AC65" s="98" t="s">
        <v>1422</v>
      </c>
      <c r="AD65" s="98" t="s">
        <v>1445</v>
      </c>
      <c r="AE65" s="103" t="s">
        <v>1446</v>
      </c>
      <c r="AF65" s="103" t="s">
        <v>1447</v>
      </c>
      <c r="AG65" s="103" t="s">
        <v>1448</v>
      </c>
      <c r="AH65" s="98"/>
      <c r="AI65" s="98" t="s">
        <v>1449</v>
      </c>
      <c r="AJ65" s="98" t="s">
        <v>1450</v>
      </c>
      <c r="AK65" s="98" t="s">
        <v>1451</v>
      </c>
      <c r="AL65" s="103" t="s">
        <v>527</v>
      </c>
      <c r="AM65" s="103" t="s">
        <v>344</v>
      </c>
      <c r="AN65" s="103" t="s">
        <v>1452</v>
      </c>
      <c r="AO65" s="98"/>
      <c r="AP65" s="98"/>
      <c r="AQ65" s="98"/>
      <c r="AR65" s="98"/>
      <c r="AS65" s="103"/>
      <c r="AT65" s="103"/>
      <c r="AU65" s="103"/>
      <c r="AV65" s="98"/>
      <c r="AW65" s="98"/>
      <c r="AX65" s="99">
        <v>13.5</v>
      </c>
      <c r="AY65" s="99">
        <v>21759</v>
      </c>
      <c r="AZ65" s="39">
        <f t="shared" si="0"/>
        <v>21759</v>
      </c>
      <c r="BA65" s="39" t="str">
        <f t="shared" si="1"/>
        <v>80 AD</v>
      </c>
      <c r="BB65" s="35">
        <f t="shared" si="20"/>
        <v>10</v>
      </c>
      <c r="BC65" s="35" t="str">
        <f t="shared" si="3"/>
        <v>06:02:39</v>
      </c>
      <c r="BD65" s="35">
        <f t="shared" si="4"/>
        <v>155</v>
      </c>
      <c r="BE65" s="40">
        <f t="shared" si="5"/>
        <v>-64.95</v>
      </c>
      <c r="BF65" s="41">
        <f t="shared" si="6"/>
        <v>170.05</v>
      </c>
      <c r="BG65" s="35" t="str">
        <f t="shared" si="7"/>
        <v>FRANCISCO  VALDEVENITO</v>
      </c>
      <c r="BH65" s="35" t="str">
        <f t="shared" si="8"/>
        <v>FRANCISCO  VALDEVENITO - RAJASTAN</v>
      </c>
      <c r="BI65" s="35" t="e">
        <f>VLOOKUP(BG65,Equipos!$A$2:$B$105,2,0)</f>
        <v>#N/A</v>
      </c>
      <c r="BJ65" s="35" t="str">
        <f t="shared" si="11"/>
        <v>04:57:42</v>
      </c>
      <c r="BK65" s="35" t="e">
        <f>VLOOKUP(BG65,'Base Jinetes FEI'!$M$5:$N$341,2,0)</f>
        <v>#N/A</v>
      </c>
      <c r="BL65" s="35" t="e">
        <f>VLOOKUP(BG65,'Base Jinetes FEI'!$M$5:$O$341,3,0)</f>
        <v>#N/A</v>
      </c>
      <c r="BN65" s="35">
        <f t="shared" si="9"/>
        <v>1</v>
      </c>
      <c r="BO65" s="35">
        <f t="shared" si="17"/>
        <v>64</v>
      </c>
    </row>
    <row r="66" spans="1:67" ht="14.4" x14ac:dyDescent="0.3">
      <c r="A66" s="35" t="str">
        <f t="shared" si="19"/>
        <v>LOS VASCOS 21 I</v>
      </c>
      <c r="B66" s="35" t="str">
        <f t="shared" si="21"/>
        <v>NAC</v>
      </c>
      <c r="C66" s="35">
        <f t="shared" si="22"/>
        <v>80</v>
      </c>
      <c r="D66" s="35">
        <f t="shared" si="23"/>
        <v>80</v>
      </c>
      <c r="E66" s="35" t="str">
        <f t="shared" si="24"/>
        <v>AD</v>
      </c>
      <c r="F66" s="97" t="s">
        <v>75</v>
      </c>
      <c r="G66" s="98" t="s">
        <v>76</v>
      </c>
      <c r="H66" s="99" t="s">
        <v>77</v>
      </c>
      <c r="I66" s="99" t="s">
        <v>77</v>
      </c>
      <c r="J66" s="98"/>
      <c r="K66" s="100" t="s">
        <v>257</v>
      </c>
      <c r="L66" s="98" t="s">
        <v>1453</v>
      </c>
      <c r="M66" s="98"/>
      <c r="N66" s="102" t="s">
        <v>348</v>
      </c>
      <c r="O66" s="99"/>
      <c r="P66" s="99" t="s">
        <v>77</v>
      </c>
      <c r="Q66" s="99"/>
      <c r="R66" s="99" t="s">
        <v>77</v>
      </c>
      <c r="S66" s="98" t="s">
        <v>78</v>
      </c>
      <c r="T66" s="99" t="s">
        <v>77</v>
      </c>
      <c r="U66" s="99" t="s">
        <v>560</v>
      </c>
      <c r="V66" s="99" t="s">
        <v>1454</v>
      </c>
      <c r="W66" s="99" t="s">
        <v>1455</v>
      </c>
      <c r="X66" s="103" t="s">
        <v>711</v>
      </c>
      <c r="Y66" s="103" t="s">
        <v>591</v>
      </c>
      <c r="Z66" s="103" t="s">
        <v>669</v>
      </c>
      <c r="AA66" s="98"/>
      <c r="AB66" s="98" t="s">
        <v>1456</v>
      </c>
      <c r="AC66" s="98" t="s">
        <v>1457</v>
      </c>
      <c r="AD66" s="98" t="s">
        <v>1458</v>
      </c>
      <c r="AE66" s="103" t="s">
        <v>597</v>
      </c>
      <c r="AF66" s="103" t="s">
        <v>1459</v>
      </c>
      <c r="AG66" s="103" t="s">
        <v>1460</v>
      </c>
      <c r="AH66" s="98"/>
      <c r="AI66" s="98" t="s">
        <v>1461</v>
      </c>
      <c r="AJ66" s="98" t="s">
        <v>1462</v>
      </c>
      <c r="AK66" s="98" t="s">
        <v>1463</v>
      </c>
      <c r="AL66" s="103" t="s">
        <v>681</v>
      </c>
      <c r="AM66" s="103" t="s">
        <v>337</v>
      </c>
      <c r="AN66" s="103" t="s">
        <v>1464</v>
      </c>
      <c r="AO66" s="98"/>
      <c r="AP66" s="98"/>
      <c r="AQ66" s="98"/>
      <c r="AR66" s="98"/>
      <c r="AS66" s="103"/>
      <c r="AT66" s="103"/>
      <c r="AU66" s="103"/>
      <c r="AV66" s="98"/>
      <c r="AW66" s="98"/>
      <c r="AX66" s="99">
        <v>14.05</v>
      </c>
      <c r="AY66" s="99">
        <v>21785</v>
      </c>
      <c r="AZ66" s="39">
        <f t="shared" ref="AZ66:AZ129" si="25">IF(G66="R",AY66,"NA")</f>
        <v>21785</v>
      </c>
      <c r="BA66" s="39" t="str">
        <f t="shared" ref="BA66:BA129" si="26">IF(C66&lt;120,CONCATENATE(C66," ", E66),CONCATENATE("120/160"," ",E66))</f>
        <v>80 AD</v>
      </c>
      <c r="BB66" s="35">
        <f t="shared" si="20"/>
        <v>11</v>
      </c>
      <c r="BC66" s="35" t="str">
        <f t="shared" ref="BC66:BC129" si="27">IF(AZ66="NA","NA",TEXT(AZ66/24/60/60,"hh:mm:ss"))</f>
        <v>06:03:05</v>
      </c>
      <c r="BD66" s="35">
        <f t="shared" ref="BD66:BD129" si="28">IF(BB66="NA",0,205-BB66*5)</f>
        <v>150</v>
      </c>
      <c r="BE66" s="40">
        <f t="shared" ref="BE66:BE129" si="29">-(SECOND(BC66-BJ66)/60+MINUTE(BC66-BJ66)+HOUR(BC66-BJ66)*60)</f>
        <v>-65.38333333333334</v>
      </c>
      <c r="BF66" s="41">
        <f t="shared" ref="BF66:BF129" si="30">IF(BB66="NA",0,MAX(D66-0.00000001*F66,D66+BD66+BE66))</f>
        <v>164.61666666666667</v>
      </c>
      <c r="BG66" s="35" t="str">
        <f t="shared" ref="BG66:BG129" si="31">UPPER((CONCATENATE(K66," ",L66)))</f>
        <v>DIEGO TAGLE GALILEA</v>
      </c>
      <c r="BH66" s="35" t="str">
        <f t="shared" ref="BH66:BH129" si="32">UPPER(CONCATENATE(BG66, " - ",N66))</f>
        <v>DIEGO TAGLE GALILEA - HELENA</v>
      </c>
      <c r="BI66" s="35" t="e">
        <f>VLOOKUP(BG66,Equipos!$A$2:$B$105,2,0)</f>
        <v>#N/A</v>
      </c>
      <c r="BJ66" s="35" t="str">
        <f t="shared" ref="BJ66:BJ129" si="33">IF(BB66=1,BC66,BJ65)</f>
        <v>04:57:42</v>
      </c>
      <c r="BK66" s="35" t="e">
        <f>VLOOKUP(BG66,'Base Jinetes FEI'!$M$5:$N$341,2,0)</f>
        <v>#N/A</v>
      </c>
      <c r="BL66" s="35" t="e">
        <f>VLOOKUP(BG66,'Base Jinetes FEI'!$M$5:$O$341,3,0)</f>
        <v>#N/A</v>
      </c>
      <c r="BN66" s="35">
        <f t="shared" ref="BN66:BN129" si="34">IF(BF66&gt;1,1,0)</f>
        <v>1</v>
      </c>
      <c r="BO66" s="35">
        <f t="shared" si="17"/>
        <v>65</v>
      </c>
    </row>
    <row r="67" spans="1:67" ht="14.4" x14ac:dyDescent="0.3">
      <c r="A67" s="35" t="str">
        <f t="shared" si="19"/>
        <v>LOS VASCOS 21 I</v>
      </c>
      <c r="B67" s="35" t="str">
        <f t="shared" si="21"/>
        <v>NAC</v>
      </c>
      <c r="C67" s="35">
        <f t="shared" si="22"/>
        <v>80</v>
      </c>
      <c r="D67" s="35">
        <f t="shared" si="23"/>
        <v>80</v>
      </c>
      <c r="E67" s="35" t="str">
        <f t="shared" si="24"/>
        <v>AD</v>
      </c>
      <c r="F67" s="97" t="s">
        <v>98</v>
      </c>
      <c r="G67" s="98" t="s">
        <v>84</v>
      </c>
      <c r="H67" s="99" t="s">
        <v>77</v>
      </c>
      <c r="I67" s="99" t="s">
        <v>77</v>
      </c>
      <c r="J67" s="98"/>
      <c r="K67" s="100" t="s">
        <v>533</v>
      </c>
      <c r="L67" s="98" t="s">
        <v>158</v>
      </c>
      <c r="M67" s="98"/>
      <c r="N67" s="102" t="s">
        <v>1465</v>
      </c>
      <c r="O67" s="99"/>
      <c r="P67" s="99" t="s">
        <v>77</v>
      </c>
      <c r="Q67" s="99"/>
      <c r="R67" s="99" t="s">
        <v>77</v>
      </c>
      <c r="S67" s="98" t="s">
        <v>78</v>
      </c>
      <c r="T67" s="99" t="s">
        <v>77</v>
      </c>
      <c r="U67" s="99" t="s">
        <v>560</v>
      </c>
      <c r="V67" s="99" t="s">
        <v>1466</v>
      </c>
      <c r="W67" s="99" t="s">
        <v>1467</v>
      </c>
      <c r="X67" s="103" t="s">
        <v>304</v>
      </c>
      <c r="Y67" s="103" t="s">
        <v>586</v>
      </c>
      <c r="Z67" s="103" t="s">
        <v>496</v>
      </c>
      <c r="AA67" s="98"/>
      <c r="AB67" s="98" t="s">
        <v>1468</v>
      </c>
      <c r="AC67" s="98" t="s">
        <v>1469</v>
      </c>
      <c r="AD67" s="98" t="s">
        <v>1470</v>
      </c>
      <c r="AE67" s="103" t="s">
        <v>453</v>
      </c>
      <c r="AF67" s="103" t="s">
        <v>859</v>
      </c>
      <c r="AG67" s="103" t="s">
        <v>1471</v>
      </c>
      <c r="AH67" s="98" t="s">
        <v>595</v>
      </c>
      <c r="AI67" s="98"/>
      <c r="AJ67" s="98"/>
      <c r="AK67" s="98"/>
      <c r="AL67" s="103"/>
      <c r="AM67" s="103"/>
      <c r="AN67" s="103"/>
      <c r="AO67" s="98"/>
      <c r="AP67" s="98"/>
      <c r="AQ67" s="98"/>
      <c r="AR67" s="98"/>
      <c r="AS67" s="103"/>
      <c r="AT67" s="103"/>
      <c r="AU67" s="103"/>
      <c r="AV67" s="98"/>
      <c r="AW67" s="98"/>
      <c r="AX67" s="99">
        <v>16.739999999999998</v>
      </c>
      <c r="AY67" s="99">
        <v>14616</v>
      </c>
      <c r="AZ67" s="39" t="str">
        <f t="shared" si="25"/>
        <v>NA</v>
      </c>
      <c r="BA67" s="39" t="str">
        <f t="shared" si="26"/>
        <v>80 AD</v>
      </c>
      <c r="BB67" s="35" t="str">
        <f t="shared" si="20"/>
        <v>NA</v>
      </c>
      <c r="BC67" s="35" t="str">
        <f t="shared" si="27"/>
        <v>NA</v>
      </c>
      <c r="BD67" s="35">
        <f t="shared" si="28"/>
        <v>0</v>
      </c>
      <c r="BE67" s="40" t="e">
        <f t="shared" si="29"/>
        <v>#VALUE!</v>
      </c>
      <c r="BF67" s="41">
        <f t="shared" si="30"/>
        <v>0</v>
      </c>
      <c r="BG67" s="35" t="str">
        <f t="shared" si="31"/>
        <v>JOSE  ELIAS  RISHMAWI</v>
      </c>
      <c r="BH67" s="35" t="str">
        <f t="shared" si="32"/>
        <v>JOSE  ELIAS  RISHMAWI - BAKUR</v>
      </c>
      <c r="BI67" s="35" t="str">
        <f>VLOOKUP(BG67,Equipos!$A$2:$B$105,2,0)</f>
        <v>EL QUILLAY</v>
      </c>
      <c r="BJ67" s="35" t="str">
        <f t="shared" si="33"/>
        <v>04:57:42</v>
      </c>
      <c r="BK67" s="35" t="e">
        <f>VLOOKUP(BG67,'Base Jinetes FEI'!$M$5:$N$341,2,0)</f>
        <v>#N/A</v>
      </c>
      <c r="BL67" s="35" t="e">
        <f>VLOOKUP(BG67,'Base Jinetes FEI'!$M$5:$O$341,3,0)</f>
        <v>#N/A</v>
      </c>
      <c r="BN67" s="35">
        <f t="shared" si="34"/>
        <v>0</v>
      </c>
      <c r="BO67" s="35">
        <f t="shared" si="17"/>
        <v>66</v>
      </c>
    </row>
    <row r="68" spans="1:67" ht="14.4" x14ac:dyDescent="0.3">
      <c r="A68" s="35" t="str">
        <f t="shared" si="19"/>
        <v>LOS VASCOS 21 I</v>
      </c>
      <c r="B68" s="35" t="str">
        <f t="shared" si="21"/>
        <v>NAC</v>
      </c>
      <c r="C68" s="35">
        <f t="shared" si="22"/>
        <v>80</v>
      </c>
      <c r="D68" s="35">
        <f t="shared" si="23"/>
        <v>80</v>
      </c>
      <c r="E68" s="35" t="str">
        <f t="shared" si="24"/>
        <v>AD</v>
      </c>
      <c r="F68" s="97" t="s">
        <v>101</v>
      </c>
      <c r="G68" s="98" t="s">
        <v>84</v>
      </c>
      <c r="H68" s="99" t="s">
        <v>77</v>
      </c>
      <c r="I68" s="99" t="s">
        <v>77</v>
      </c>
      <c r="J68" s="98"/>
      <c r="K68" s="100" t="s">
        <v>191</v>
      </c>
      <c r="L68" s="98" t="s">
        <v>1472</v>
      </c>
      <c r="M68" s="98" t="s">
        <v>1473</v>
      </c>
      <c r="N68" s="102" t="s">
        <v>1474</v>
      </c>
      <c r="O68" s="99"/>
      <c r="P68" s="99" t="s">
        <v>77</v>
      </c>
      <c r="Q68" s="99"/>
      <c r="R68" s="99" t="s">
        <v>77</v>
      </c>
      <c r="S68" s="98" t="s">
        <v>78</v>
      </c>
      <c r="T68" s="99" t="s">
        <v>77</v>
      </c>
      <c r="U68" s="99" t="s">
        <v>560</v>
      </c>
      <c r="V68" s="99" t="s">
        <v>1475</v>
      </c>
      <c r="W68" s="99" t="s">
        <v>1476</v>
      </c>
      <c r="X68" s="103" t="s">
        <v>388</v>
      </c>
      <c r="Y68" s="103" t="s">
        <v>852</v>
      </c>
      <c r="Z68" s="103" t="s">
        <v>1477</v>
      </c>
      <c r="AA68" s="98"/>
      <c r="AB68" s="98" t="s">
        <v>1478</v>
      </c>
      <c r="AC68" s="98" t="s">
        <v>77</v>
      </c>
      <c r="AD68" s="98" t="s">
        <v>77</v>
      </c>
      <c r="AE68" s="103" t="s">
        <v>77</v>
      </c>
      <c r="AF68" s="103" t="s">
        <v>77</v>
      </c>
      <c r="AG68" s="103" t="s">
        <v>77</v>
      </c>
      <c r="AH68" s="98" t="s">
        <v>126</v>
      </c>
      <c r="AI68" s="98"/>
      <c r="AJ68" s="98"/>
      <c r="AK68" s="98"/>
      <c r="AL68" s="103"/>
      <c r="AM68" s="103"/>
      <c r="AN68" s="103"/>
      <c r="AO68" s="98"/>
      <c r="AP68" s="98"/>
      <c r="AQ68" s="98"/>
      <c r="AR68" s="98"/>
      <c r="AS68" s="103"/>
      <c r="AT68" s="103"/>
      <c r="AU68" s="103"/>
      <c r="AV68" s="98"/>
      <c r="AW68" s="98"/>
      <c r="AX68" s="99">
        <v>16.57</v>
      </c>
      <c r="AY68" s="99">
        <v>7072</v>
      </c>
      <c r="AZ68" s="39" t="str">
        <f t="shared" si="25"/>
        <v>NA</v>
      </c>
      <c r="BA68" s="39" t="str">
        <f t="shared" si="26"/>
        <v>80 AD</v>
      </c>
      <c r="BB68" s="35" t="str">
        <f t="shared" si="20"/>
        <v>NA</v>
      </c>
      <c r="BC68" s="35" t="str">
        <f t="shared" si="27"/>
        <v>NA</v>
      </c>
      <c r="BD68" s="35">
        <f t="shared" si="28"/>
        <v>0</v>
      </c>
      <c r="BE68" s="40" t="e">
        <f t="shared" si="29"/>
        <v>#VALUE!</v>
      </c>
      <c r="BF68" s="41">
        <f t="shared" si="30"/>
        <v>0</v>
      </c>
      <c r="BG68" s="35" t="str">
        <f t="shared" si="31"/>
        <v>JORGE ESPARZA POBLETE</v>
      </c>
      <c r="BH68" s="35" t="str">
        <f t="shared" si="32"/>
        <v>JORGE ESPARZA POBLETE - HF EDIPO</v>
      </c>
      <c r="BI68" s="35" t="str">
        <f>VLOOKUP(BG68,Equipos!$A$2:$B$105,2,0)</f>
        <v>EL SENDERO/HARD BONE TEAM</v>
      </c>
      <c r="BJ68" s="35" t="str">
        <f t="shared" si="33"/>
        <v>04:57:42</v>
      </c>
      <c r="BK68" s="35" t="e">
        <f>VLOOKUP(BG68,'Base Jinetes FEI'!$M$5:$N$341,2,0)</f>
        <v>#N/A</v>
      </c>
      <c r="BL68" s="35" t="e">
        <f>VLOOKUP(BG68,'Base Jinetes FEI'!$M$5:$O$341,3,0)</f>
        <v>#N/A</v>
      </c>
      <c r="BN68" s="35">
        <f t="shared" si="34"/>
        <v>0</v>
      </c>
      <c r="BO68" s="35">
        <f t="shared" ref="BO68:BO131" si="35">BO67+1</f>
        <v>67</v>
      </c>
    </row>
    <row r="69" spans="1:67" ht="14.4" x14ac:dyDescent="0.3">
      <c r="A69" s="35" t="str">
        <f t="shared" si="19"/>
        <v>LOS VASCOS 21 I</v>
      </c>
      <c r="B69" s="35" t="str">
        <f t="shared" si="21"/>
        <v>NAC</v>
      </c>
      <c r="C69" s="35">
        <f t="shared" si="22"/>
        <v>80</v>
      </c>
      <c r="D69" s="35">
        <f t="shared" si="23"/>
        <v>80</v>
      </c>
      <c r="E69" s="35" t="str">
        <f t="shared" si="24"/>
        <v>AD</v>
      </c>
      <c r="F69" s="97" t="s">
        <v>102</v>
      </c>
      <c r="G69" s="98" t="s">
        <v>84</v>
      </c>
      <c r="H69" s="99" t="s">
        <v>77</v>
      </c>
      <c r="I69" s="99" t="s">
        <v>77</v>
      </c>
      <c r="J69" s="98" t="s">
        <v>719</v>
      </c>
      <c r="K69" s="100" t="s">
        <v>720</v>
      </c>
      <c r="L69" s="98" t="s">
        <v>721</v>
      </c>
      <c r="M69" s="98"/>
      <c r="N69" s="102" t="s">
        <v>1479</v>
      </c>
      <c r="O69" s="99"/>
      <c r="P69" s="99" t="s">
        <v>77</v>
      </c>
      <c r="Q69" s="99"/>
      <c r="R69" s="99" t="s">
        <v>77</v>
      </c>
      <c r="S69" s="98" t="s">
        <v>78</v>
      </c>
      <c r="T69" s="99" t="s">
        <v>77</v>
      </c>
      <c r="U69" s="99" t="s">
        <v>560</v>
      </c>
      <c r="V69" s="99" t="s">
        <v>1480</v>
      </c>
      <c r="W69" s="99" t="s">
        <v>1481</v>
      </c>
      <c r="X69" s="103" t="s">
        <v>717</v>
      </c>
      <c r="Y69" s="103" t="s">
        <v>852</v>
      </c>
      <c r="Z69" s="103" t="s">
        <v>1482</v>
      </c>
      <c r="AA69" s="98"/>
      <c r="AB69" s="98" t="s">
        <v>1483</v>
      </c>
      <c r="AC69" s="98" t="s">
        <v>77</v>
      </c>
      <c r="AD69" s="98" t="s">
        <v>77</v>
      </c>
      <c r="AE69" s="103" t="s">
        <v>77</v>
      </c>
      <c r="AF69" s="103" t="s">
        <v>77</v>
      </c>
      <c r="AG69" s="103" t="s">
        <v>77</v>
      </c>
      <c r="AH69" s="98" t="s">
        <v>175</v>
      </c>
      <c r="AI69" s="98"/>
      <c r="AJ69" s="98"/>
      <c r="AK69" s="98"/>
      <c r="AL69" s="103"/>
      <c r="AM69" s="103"/>
      <c r="AN69" s="103"/>
      <c r="AO69" s="98"/>
      <c r="AP69" s="98"/>
      <c r="AQ69" s="98"/>
      <c r="AR69" s="98"/>
      <c r="AS69" s="103"/>
      <c r="AT69" s="103"/>
      <c r="AU69" s="103"/>
      <c r="AV69" s="98"/>
      <c r="AW69" s="98"/>
      <c r="AX69" s="99">
        <v>16.57</v>
      </c>
      <c r="AY69" s="99">
        <v>6815</v>
      </c>
      <c r="AZ69" s="39" t="str">
        <f t="shared" si="25"/>
        <v>NA</v>
      </c>
      <c r="BA69" s="39" t="str">
        <f t="shared" si="26"/>
        <v>80 AD</v>
      </c>
      <c r="BB69" s="35" t="str">
        <f t="shared" si="20"/>
        <v>NA</v>
      </c>
      <c r="BC69" s="35" t="str">
        <f t="shared" si="27"/>
        <v>NA</v>
      </c>
      <c r="BD69" s="35">
        <f t="shared" si="28"/>
        <v>0</v>
      </c>
      <c r="BE69" s="40" t="e">
        <f t="shared" si="29"/>
        <v>#VALUE!</v>
      </c>
      <c r="BF69" s="41">
        <f t="shared" si="30"/>
        <v>0</v>
      </c>
      <c r="BG69" s="35" t="str">
        <f t="shared" si="31"/>
        <v>MAURICIO GONZALEZ</v>
      </c>
      <c r="BH69" s="35" t="str">
        <f t="shared" si="32"/>
        <v>MAURICIO GONZALEZ - POZO BRUJO CUYEN</v>
      </c>
      <c r="BI69" s="35" t="str">
        <f>VLOOKUP(BG69,Equipos!$A$2:$B$105,2,0)</f>
        <v>EL SENDERO/HARD BONE TEAM</v>
      </c>
      <c r="BJ69" s="35" t="str">
        <f t="shared" si="33"/>
        <v>04:57:42</v>
      </c>
      <c r="BK69" s="35" t="e">
        <f>VLOOKUP(BG69,'Base Jinetes FEI'!$M$5:$N$341,2,0)</f>
        <v>#N/A</v>
      </c>
      <c r="BL69" s="35" t="e">
        <f>VLOOKUP(BG69,'Base Jinetes FEI'!$M$5:$O$341,3,0)</f>
        <v>#N/A</v>
      </c>
      <c r="BN69" s="35">
        <f t="shared" si="34"/>
        <v>0</v>
      </c>
      <c r="BO69" s="35">
        <f t="shared" si="35"/>
        <v>68</v>
      </c>
    </row>
    <row r="70" spans="1:67" ht="14.4" x14ac:dyDescent="0.3">
      <c r="A70" s="35" t="str">
        <f t="shared" si="19"/>
        <v>LOS VASCOS 21 I</v>
      </c>
      <c r="B70" s="35" t="str">
        <f t="shared" si="21"/>
        <v>NAC</v>
      </c>
      <c r="C70" s="35">
        <f t="shared" si="22"/>
        <v>80</v>
      </c>
      <c r="D70" s="35">
        <f t="shared" si="23"/>
        <v>80</v>
      </c>
      <c r="E70" s="35" t="str">
        <f t="shared" si="24"/>
        <v>AD</v>
      </c>
      <c r="F70" s="97" t="s">
        <v>79</v>
      </c>
      <c r="G70" s="98" t="s">
        <v>84</v>
      </c>
      <c r="H70" s="99" t="s">
        <v>77</v>
      </c>
      <c r="I70" s="99" t="s">
        <v>77</v>
      </c>
      <c r="J70" s="98" t="s">
        <v>752</v>
      </c>
      <c r="K70" s="100" t="s">
        <v>225</v>
      </c>
      <c r="L70" s="98" t="s">
        <v>753</v>
      </c>
      <c r="M70" s="98" t="s">
        <v>754</v>
      </c>
      <c r="N70" s="102" t="s">
        <v>755</v>
      </c>
      <c r="O70" s="99"/>
      <c r="P70" s="99" t="s">
        <v>77</v>
      </c>
      <c r="Q70" s="99"/>
      <c r="R70" s="99" t="s">
        <v>77</v>
      </c>
      <c r="S70" s="98" t="s">
        <v>78</v>
      </c>
      <c r="T70" s="99" t="s">
        <v>77</v>
      </c>
      <c r="U70" s="99" t="s">
        <v>560</v>
      </c>
      <c r="V70" s="99" t="s">
        <v>1484</v>
      </c>
      <c r="W70" s="99" t="s">
        <v>1485</v>
      </c>
      <c r="X70" s="103" t="s">
        <v>275</v>
      </c>
      <c r="Y70" s="103" t="s">
        <v>804</v>
      </c>
      <c r="Z70" s="103" t="s">
        <v>1486</v>
      </c>
      <c r="AA70" s="98" t="s">
        <v>179</v>
      </c>
      <c r="AB70" s="98"/>
      <c r="AC70" s="98"/>
      <c r="AD70" s="98"/>
      <c r="AE70" s="103"/>
      <c r="AF70" s="103"/>
      <c r="AG70" s="103"/>
      <c r="AH70" s="98"/>
      <c r="AI70" s="98"/>
      <c r="AJ70" s="98"/>
      <c r="AK70" s="98"/>
      <c r="AL70" s="103"/>
      <c r="AM70" s="103"/>
      <c r="AN70" s="103"/>
      <c r="AO70" s="98"/>
      <c r="AP70" s="98"/>
      <c r="AQ70" s="98"/>
      <c r="AR70" s="98"/>
      <c r="AS70" s="103"/>
      <c r="AT70" s="103"/>
      <c r="AU70" s="103"/>
      <c r="AV70" s="98"/>
      <c r="AW70" s="98"/>
      <c r="AX70" s="99">
        <v>17.940000000000001</v>
      </c>
      <c r="AY70" s="99">
        <v>6935</v>
      </c>
      <c r="AZ70" s="39" t="str">
        <f t="shared" si="25"/>
        <v>NA</v>
      </c>
      <c r="BA70" s="39" t="str">
        <f t="shared" si="26"/>
        <v>80 AD</v>
      </c>
      <c r="BB70" s="35" t="str">
        <f t="shared" si="20"/>
        <v>NA</v>
      </c>
      <c r="BC70" s="35" t="str">
        <f t="shared" si="27"/>
        <v>NA</v>
      </c>
      <c r="BD70" s="35">
        <f t="shared" si="28"/>
        <v>0</v>
      </c>
      <c r="BE70" s="40" t="e">
        <f t="shared" si="29"/>
        <v>#VALUE!</v>
      </c>
      <c r="BF70" s="41">
        <f t="shared" si="30"/>
        <v>0</v>
      </c>
      <c r="BG70" s="35" t="str">
        <f t="shared" si="31"/>
        <v>VICTOR RIOS SALAS</v>
      </c>
      <c r="BH70" s="35" t="str">
        <f t="shared" si="32"/>
        <v>VICTOR RIOS SALAS - CHISPEZA</v>
      </c>
      <c r="BI70" s="35" t="e">
        <f>VLOOKUP(BG70,Equipos!$A$2:$B$105,2,0)</f>
        <v>#N/A</v>
      </c>
      <c r="BJ70" s="35" t="str">
        <f t="shared" si="33"/>
        <v>04:57:42</v>
      </c>
      <c r="BK70" s="35" t="e">
        <f>VLOOKUP(BG70,'Base Jinetes FEI'!$M$5:$N$341,2,0)</f>
        <v>#N/A</v>
      </c>
      <c r="BL70" s="35" t="e">
        <f>VLOOKUP(BG70,'Base Jinetes FEI'!$M$5:$O$341,3,0)</f>
        <v>#N/A</v>
      </c>
      <c r="BN70" s="35">
        <f t="shared" si="34"/>
        <v>0</v>
      </c>
      <c r="BO70" s="35">
        <f t="shared" si="35"/>
        <v>69</v>
      </c>
    </row>
    <row r="71" spans="1:67" ht="14.4" x14ac:dyDescent="0.3">
      <c r="A71" s="35" t="str">
        <f t="shared" si="19"/>
        <v>LOS VASCOS 21 I</v>
      </c>
      <c r="B71" s="35" t="str">
        <f t="shared" si="21"/>
        <v>NAC</v>
      </c>
      <c r="C71" s="35">
        <f t="shared" si="22"/>
        <v>80</v>
      </c>
      <c r="D71" s="35">
        <f t="shared" si="23"/>
        <v>80</v>
      </c>
      <c r="E71" s="35" t="s">
        <v>52</v>
      </c>
      <c r="F71" s="97" t="s">
        <v>85</v>
      </c>
      <c r="G71" s="98" t="s">
        <v>76</v>
      </c>
      <c r="H71" s="99" t="s">
        <v>77</v>
      </c>
      <c r="I71" s="99" t="s">
        <v>77</v>
      </c>
      <c r="J71" s="98" t="s">
        <v>421</v>
      </c>
      <c r="K71" s="100" t="s">
        <v>110</v>
      </c>
      <c r="L71" s="98" t="s">
        <v>479</v>
      </c>
      <c r="M71" s="98"/>
      <c r="N71" s="102" t="s">
        <v>1487</v>
      </c>
      <c r="O71" s="99"/>
      <c r="P71" s="99" t="s">
        <v>77</v>
      </c>
      <c r="Q71" s="99"/>
      <c r="R71" s="99" t="s">
        <v>77</v>
      </c>
      <c r="S71" s="98" t="s">
        <v>78</v>
      </c>
      <c r="T71" s="99" t="s">
        <v>77</v>
      </c>
      <c r="U71" s="99" t="s">
        <v>560</v>
      </c>
      <c r="V71" s="99" t="s">
        <v>1488</v>
      </c>
      <c r="W71" s="99" t="s">
        <v>1489</v>
      </c>
      <c r="X71" s="103" t="s">
        <v>255</v>
      </c>
      <c r="Y71" s="103" t="s">
        <v>448</v>
      </c>
      <c r="Z71" s="103" t="s">
        <v>1490</v>
      </c>
      <c r="AA71" s="98"/>
      <c r="AB71" s="98" t="s">
        <v>1491</v>
      </c>
      <c r="AC71" s="98" t="s">
        <v>1492</v>
      </c>
      <c r="AD71" s="98" t="s">
        <v>1493</v>
      </c>
      <c r="AE71" s="103" t="s">
        <v>799</v>
      </c>
      <c r="AF71" s="103" t="s">
        <v>87</v>
      </c>
      <c r="AG71" s="103" t="s">
        <v>553</v>
      </c>
      <c r="AH71" s="98"/>
      <c r="AI71" s="98" t="s">
        <v>1494</v>
      </c>
      <c r="AJ71" s="98" t="s">
        <v>1495</v>
      </c>
      <c r="AK71" s="98" t="s">
        <v>1496</v>
      </c>
      <c r="AL71" s="103" t="s">
        <v>799</v>
      </c>
      <c r="AM71" s="103" t="s">
        <v>258</v>
      </c>
      <c r="AN71" s="103" t="s">
        <v>779</v>
      </c>
      <c r="AO71" s="98"/>
      <c r="AP71" s="98"/>
      <c r="AQ71" s="98"/>
      <c r="AR71" s="98"/>
      <c r="AS71" s="103"/>
      <c r="AT71" s="103"/>
      <c r="AU71" s="103"/>
      <c r="AV71" s="98"/>
      <c r="AW71" s="98"/>
      <c r="AX71" s="99">
        <v>16</v>
      </c>
      <c r="AY71" s="99">
        <v>18391</v>
      </c>
      <c r="AZ71" s="39">
        <f t="shared" si="25"/>
        <v>18391</v>
      </c>
      <c r="BA71" s="39" t="str">
        <f t="shared" si="26"/>
        <v>80 YR</v>
      </c>
      <c r="BB71" s="35">
        <f t="shared" si="20"/>
        <v>5</v>
      </c>
      <c r="BC71" s="35" t="str">
        <f t="shared" si="27"/>
        <v>05:06:31</v>
      </c>
      <c r="BD71" s="35">
        <f t="shared" si="28"/>
        <v>180</v>
      </c>
      <c r="BE71" s="40">
        <f t="shared" si="29"/>
        <v>-8.8166666666666664</v>
      </c>
      <c r="BF71" s="41">
        <f t="shared" si="30"/>
        <v>251.18333333333334</v>
      </c>
      <c r="BG71" s="35" t="str">
        <f t="shared" si="31"/>
        <v>VICENTE MAYOL LARRAIN</v>
      </c>
      <c r="BH71" s="35" t="str">
        <f t="shared" si="32"/>
        <v>VICENTE MAYOL LARRAIN - COUGAR</v>
      </c>
      <c r="BI71" s="35" t="str">
        <f>VLOOKUP(BG71,Equipos!$A$2:$B$105,2,0)</f>
        <v>COLCHAGUA</v>
      </c>
      <c r="BJ71" s="35" t="str">
        <f t="shared" si="33"/>
        <v>04:57:42</v>
      </c>
      <c r="BK71" s="35" t="e">
        <f>VLOOKUP(BG71,'Base Jinetes FEI'!$M$5:$N$341,2,0)</f>
        <v>#N/A</v>
      </c>
      <c r="BL71" s="35" t="e">
        <f>VLOOKUP(BG71,'Base Jinetes FEI'!$M$5:$O$341,3,0)</f>
        <v>#N/A</v>
      </c>
      <c r="BN71" s="35">
        <f t="shared" si="34"/>
        <v>1</v>
      </c>
      <c r="BO71" s="35">
        <f t="shared" si="35"/>
        <v>70</v>
      </c>
    </row>
    <row r="72" spans="1:67" ht="14.4" x14ac:dyDescent="0.3">
      <c r="A72" s="35" t="str">
        <f t="shared" si="19"/>
        <v>LOS VASCOS 21 I</v>
      </c>
      <c r="B72" s="35" t="str">
        <f t="shared" si="21"/>
        <v>NAC</v>
      </c>
      <c r="C72" s="35">
        <f t="shared" si="22"/>
        <v>80</v>
      </c>
      <c r="D72" s="35">
        <f t="shared" si="23"/>
        <v>80</v>
      </c>
      <c r="E72" s="35" t="str">
        <f t="shared" si="24"/>
        <v>YR</v>
      </c>
      <c r="F72" s="97" t="s">
        <v>86</v>
      </c>
      <c r="G72" s="98" t="s">
        <v>76</v>
      </c>
      <c r="H72" s="99" t="s">
        <v>77</v>
      </c>
      <c r="I72" s="99" t="s">
        <v>77</v>
      </c>
      <c r="J72" s="98" t="s">
        <v>501</v>
      </c>
      <c r="K72" s="101" t="s">
        <v>156</v>
      </c>
      <c r="L72" s="98" t="s">
        <v>157</v>
      </c>
      <c r="M72" s="98"/>
      <c r="N72" s="102" t="s">
        <v>1497</v>
      </c>
      <c r="O72" s="99"/>
      <c r="P72" s="99" t="s">
        <v>77</v>
      </c>
      <c r="Q72" s="99"/>
      <c r="R72" s="99" t="s">
        <v>77</v>
      </c>
      <c r="S72" s="98" t="s">
        <v>78</v>
      </c>
      <c r="T72" s="99" t="s">
        <v>77</v>
      </c>
      <c r="U72" s="99" t="s">
        <v>560</v>
      </c>
      <c r="V72" s="99" t="s">
        <v>1498</v>
      </c>
      <c r="W72" s="99" t="s">
        <v>1499</v>
      </c>
      <c r="X72" s="103" t="s">
        <v>337</v>
      </c>
      <c r="Y72" s="103" t="s">
        <v>341</v>
      </c>
      <c r="Z72" s="103" t="s">
        <v>1500</v>
      </c>
      <c r="AA72" s="98"/>
      <c r="AB72" s="98" t="s">
        <v>1501</v>
      </c>
      <c r="AC72" s="98" t="s">
        <v>1502</v>
      </c>
      <c r="AD72" s="98" t="s">
        <v>1503</v>
      </c>
      <c r="AE72" s="103" t="s">
        <v>306</v>
      </c>
      <c r="AF72" s="103" t="s">
        <v>285</v>
      </c>
      <c r="AG72" s="103" t="s">
        <v>1504</v>
      </c>
      <c r="AH72" s="98"/>
      <c r="AI72" s="98" t="s">
        <v>1505</v>
      </c>
      <c r="AJ72" s="98" t="s">
        <v>1506</v>
      </c>
      <c r="AK72" s="98" t="s">
        <v>1507</v>
      </c>
      <c r="AL72" s="103" t="s">
        <v>448</v>
      </c>
      <c r="AM72" s="103" t="s">
        <v>279</v>
      </c>
      <c r="AN72" s="103" t="s">
        <v>519</v>
      </c>
      <c r="AO72" s="98"/>
      <c r="AP72" s="98"/>
      <c r="AQ72" s="98"/>
      <c r="AR72" s="98"/>
      <c r="AS72" s="103"/>
      <c r="AT72" s="103"/>
      <c r="AU72" s="103"/>
      <c r="AV72" s="98"/>
      <c r="AW72" s="98"/>
      <c r="AX72" s="99">
        <v>16</v>
      </c>
      <c r="AY72" s="99">
        <v>18394</v>
      </c>
      <c r="AZ72" s="39">
        <f t="shared" si="25"/>
        <v>18394</v>
      </c>
      <c r="BA72" s="39" t="str">
        <f t="shared" si="26"/>
        <v>80 YR</v>
      </c>
      <c r="BB72" s="35">
        <f t="shared" si="20"/>
        <v>6</v>
      </c>
      <c r="BC72" s="35" t="str">
        <f t="shared" si="27"/>
        <v>05:06:34</v>
      </c>
      <c r="BD72" s="35">
        <f t="shared" si="28"/>
        <v>175</v>
      </c>
      <c r="BE72" s="40">
        <f t="shared" si="29"/>
        <v>-8.8666666666666671</v>
      </c>
      <c r="BF72" s="41">
        <f t="shared" si="30"/>
        <v>246.13333333333333</v>
      </c>
      <c r="BG72" s="35" t="str">
        <f t="shared" si="31"/>
        <v>CONSUELO MARCHANT CARDENAS</v>
      </c>
      <c r="BH72" s="35" t="str">
        <f t="shared" si="32"/>
        <v>CONSUELO MARCHANT CARDENAS - ALCAZAR PRAGA</v>
      </c>
      <c r="BI72" s="35" t="e">
        <f>VLOOKUP(BG72,Equipos!$A$2:$B$105,2,0)</f>
        <v>#N/A</v>
      </c>
      <c r="BJ72" s="35" t="str">
        <f t="shared" si="33"/>
        <v>04:57:42</v>
      </c>
      <c r="BK72" s="35" t="e">
        <f>VLOOKUP(BG72,'Base Jinetes FEI'!$M$5:$N$341,2,0)</f>
        <v>#N/A</v>
      </c>
      <c r="BL72" s="35" t="e">
        <f>VLOOKUP(BG72,'Base Jinetes FEI'!$M$5:$O$341,3,0)</f>
        <v>#N/A</v>
      </c>
      <c r="BN72" s="35">
        <f t="shared" si="34"/>
        <v>1</v>
      </c>
      <c r="BO72" s="35">
        <f t="shared" si="35"/>
        <v>71</v>
      </c>
    </row>
    <row r="73" spans="1:67" ht="14.4" x14ac:dyDescent="0.3">
      <c r="A73" s="35" t="str">
        <f t="shared" si="19"/>
        <v>LOS VASCOS 21 I</v>
      </c>
      <c r="B73" s="35" t="str">
        <f t="shared" si="21"/>
        <v>NAC</v>
      </c>
      <c r="C73" s="35">
        <f t="shared" si="22"/>
        <v>80</v>
      </c>
      <c r="D73" s="35">
        <f t="shared" si="23"/>
        <v>80</v>
      </c>
      <c r="E73" s="35" t="str">
        <f t="shared" si="24"/>
        <v>YR</v>
      </c>
      <c r="F73" s="97" t="s">
        <v>88</v>
      </c>
      <c r="G73" s="98" t="s">
        <v>76</v>
      </c>
      <c r="H73" s="99" t="s">
        <v>77</v>
      </c>
      <c r="I73" s="99" t="s">
        <v>77</v>
      </c>
      <c r="J73" s="98"/>
      <c r="K73" s="100" t="s">
        <v>920</v>
      </c>
      <c r="L73" s="98" t="s">
        <v>483</v>
      </c>
      <c r="M73" s="98" t="s">
        <v>319</v>
      </c>
      <c r="N73" s="102" t="s">
        <v>310</v>
      </c>
      <c r="O73" s="99"/>
      <c r="P73" s="99" t="s">
        <v>77</v>
      </c>
      <c r="Q73" s="99"/>
      <c r="R73" s="99" t="s">
        <v>77</v>
      </c>
      <c r="S73" s="98" t="s">
        <v>78</v>
      </c>
      <c r="T73" s="99" t="s">
        <v>77</v>
      </c>
      <c r="U73" s="99" t="s">
        <v>560</v>
      </c>
      <c r="V73" s="99" t="s">
        <v>1508</v>
      </c>
      <c r="W73" s="99" t="s">
        <v>1509</v>
      </c>
      <c r="X73" s="103" t="s">
        <v>345</v>
      </c>
      <c r="Y73" s="103" t="s">
        <v>911</v>
      </c>
      <c r="Z73" s="103" t="s">
        <v>877</v>
      </c>
      <c r="AA73" s="98"/>
      <c r="AB73" s="98" t="s">
        <v>1510</v>
      </c>
      <c r="AC73" s="98" t="s">
        <v>1511</v>
      </c>
      <c r="AD73" s="98" t="s">
        <v>1512</v>
      </c>
      <c r="AE73" s="103" t="s">
        <v>1513</v>
      </c>
      <c r="AF73" s="103" t="s">
        <v>527</v>
      </c>
      <c r="AG73" s="103" t="s">
        <v>1514</v>
      </c>
      <c r="AH73" s="98"/>
      <c r="AI73" s="98" t="s">
        <v>1515</v>
      </c>
      <c r="AJ73" s="98" t="s">
        <v>1516</v>
      </c>
      <c r="AK73" s="98" t="s">
        <v>1517</v>
      </c>
      <c r="AL73" s="103" t="s">
        <v>861</v>
      </c>
      <c r="AM73" s="103" t="s">
        <v>275</v>
      </c>
      <c r="AN73" s="103" t="s">
        <v>1518</v>
      </c>
      <c r="AO73" s="98"/>
      <c r="AP73" s="98"/>
      <c r="AQ73" s="98"/>
      <c r="AR73" s="98"/>
      <c r="AS73" s="103"/>
      <c r="AT73" s="103"/>
      <c r="AU73" s="103"/>
      <c r="AV73" s="98"/>
      <c r="AW73" s="98"/>
      <c r="AX73" s="99">
        <v>14.14</v>
      </c>
      <c r="AY73" s="99">
        <v>20894</v>
      </c>
      <c r="AZ73" s="39">
        <f t="shared" si="25"/>
        <v>20894</v>
      </c>
      <c r="BA73" s="39" t="str">
        <f t="shared" si="26"/>
        <v>80 YR</v>
      </c>
      <c r="BB73" s="35">
        <f t="shared" si="20"/>
        <v>8</v>
      </c>
      <c r="BC73" s="35" t="str">
        <f t="shared" si="27"/>
        <v>05:48:14</v>
      </c>
      <c r="BD73" s="35">
        <f t="shared" si="28"/>
        <v>165</v>
      </c>
      <c r="BE73" s="40">
        <f t="shared" si="29"/>
        <v>-50.533333333333331</v>
      </c>
      <c r="BF73" s="41">
        <f t="shared" si="30"/>
        <v>194.46666666666667</v>
      </c>
      <c r="BG73" s="35" t="str">
        <f t="shared" si="31"/>
        <v>INES  ALAMOS</v>
      </c>
      <c r="BH73" s="35" t="str">
        <f t="shared" si="32"/>
        <v>INES  ALAMOS - AO TORUK</v>
      </c>
      <c r="BI73" s="35" t="e">
        <f>VLOOKUP(BG73,Equipos!$A$2:$B$105,2,0)</f>
        <v>#N/A</v>
      </c>
      <c r="BJ73" s="35" t="str">
        <f t="shared" si="33"/>
        <v>04:57:42</v>
      </c>
      <c r="BK73" s="35" t="e">
        <f>VLOOKUP(BG73,'Base Jinetes FEI'!$M$5:$N$341,2,0)</f>
        <v>#N/A</v>
      </c>
      <c r="BL73" s="35" t="e">
        <f>VLOOKUP(BG73,'Base Jinetes FEI'!$M$5:$O$341,3,0)</f>
        <v>#N/A</v>
      </c>
      <c r="BN73" s="35">
        <f t="shared" si="34"/>
        <v>1</v>
      </c>
      <c r="BO73" s="35">
        <f t="shared" si="35"/>
        <v>72</v>
      </c>
    </row>
    <row r="74" spans="1:67" ht="14.4" x14ac:dyDescent="0.3">
      <c r="A74" s="35" t="str">
        <f t="shared" si="19"/>
        <v>LOS VASCOS 21 I</v>
      </c>
      <c r="B74" s="35" t="str">
        <f t="shared" si="21"/>
        <v>NAC</v>
      </c>
      <c r="C74" s="35">
        <v>40</v>
      </c>
      <c r="D74" s="35">
        <v>40</v>
      </c>
      <c r="E74" s="35" t="s">
        <v>51</v>
      </c>
      <c r="F74" s="97" t="s">
        <v>85</v>
      </c>
      <c r="G74" s="98" t="s">
        <v>76</v>
      </c>
      <c r="H74" s="99" t="s">
        <v>77</v>
      </c>
      <c r="I74" s="99" t="s">
        <v>77</v>
      </c>
      <c r="J74" s="98"/>
      <c r="K74" s="100" t="s">
        <v>297</v>
      </c>
      <c r="L74" s="98" t="s">
        <v>298</v>
      </c>
      <c r="M74" s="98"/>
      <c r="N74" s="102" t="s">
        <v>1519</v>
      </c>
      <c r="O74" s="99"/>
      <c r="P74" s="99" t="s">
        <v>77</v>
      </c>
      <c r="Q74" s="99"/>
      <c r="R74" s="99" t="s">
        <v>77</v>
      </c>
      <c r="S74" s="98" t="s">
        <v>78</v>
      </c>
      <c r="T74" s="99" t="s">
        <v>77</v>
      </c>
      <c r="U74" s="99" t="s">
        <v>377</v>
      </c>
      <c r="V74" s="99" t="s">
        <v>1520</v>
      </c>
      <c r="W74" s="99" t="s">
        <v>1521</v>
      </c>
      <c r="X74" s="103" t="s">
        <v>427</v>
      </c>
      <c r="Y74" s="103" t="s">
        <v>836</v>
      </c>
      <c r="Z74" s="103" t="s">
        <v>1522</v>
      </c>
      <c r="AA74" s="98"/>
      <c r="AB74" s="98" t="s">
        <v>1523</v>
      </c>
      <c r="AC74" s="98" t="s">
        <v>901</v>
      </c>
      <c r="AD74" s="98" t="s">
        <v>975</v>
      </c>
      <c r="AE74" s="103" t="s">
        <v>828</v>
      </c>
      <c r="AF74" s="103" t="s">
        <v>955</v>
      </c>
      <c r="AG74" s="103" t="s">
        <v>1524</v>
      </c>
      <c r="AH74" s="98"/>
      <c r="AI74" s="98"/>
      <c r="AJ74" s="98"/>
      <c r="AK74" s="98"/>
      <c r="AL74" s="103"/>
      <c r="AM74" s="103"/>
      <c r="AN74" s="103"/>
      <c r="AO74" s="98"/>
      <c r="AP74" s="98"/>
      <c r="AQ74" s="98"/>
      <c r="AR74" s="98"/>
      <c r="AS74" s="103"/>
      <c r="AT74" s="103"/>
      <c r="AU74" s="103"/>
      <c r="AV74" s="98"/>
      <c r="AW74" s="98"/>
      <c r="AX74" s="99">
        <v>18.46</v>
      </c>
      <c r="AY74" s="99">
        <v>8530</v>
      </c>
      <c r="AZ74" s="39">
        <f t="shared" si="25"/>
        <v>8530</v>
      </c>
      <c r="BA74" s="39" t="str">
        <f t="shared" si="26"/>
        <v>40 AD</v>
      </c>
      <c r="BB74" s="35">
        <f t="shared" ref="BB74:BB91" si="36">IF(G74="R",RANK(AZ74,$AZ$74:$AZ$91,1), "NA")</f>
        <v>1</v>
      </c>
      <c r="BC74" s="35" t="str">
        <f t="shared" si="27"/>
        <v>02:22:10</v>
      </c>
      <c r="BD74" s="35">
        <f t="shared" si="28"/>
        <v>200</v>
      </c>
      <c r="BE74" s="40">
        <f t="shared" si="29"/>
        <v>0</v>
      </c>
      <c r="BF74" s="41">
        <f t="shared" si="30"/>
        <v>240</v>
      </c>
      <c r="BG74" s="35" t="str">
        <f t="shared" si="31"/>
        <v>SEBASTIAN IRRIBARRA CONA</v>
      </c>
      <c r="BH74" s="35" t="str">
        <f t="shared" si="32"/>
        <v>SEBASTIAN IRRIBARRA CONA - URRACA</v>
      </c>
      <c r="BI74" s="35" t="str">
        <f>VLOOKUP(BG74,Equipos!$A$2:$B$105,2,0)</f>
        <v>EL MOLINO B</v>
      </c>
      <c r="BJ74" s="35" t="str">
        <f t="shared" si="33"/>
        <v>02:22:10</v>
      </c>
      <c r="BK74" s="35" t="e">
        <f>VLOOKUP(BG74,'Base Jinetes FEI'!$M$5:$N$341,2,0)</f>
        <v>#N/A</v>
      </c>
      <c r="BL74" s="35" t="e">
        <f>VLOOKUP(BG74,'Base Jinetes FEI'!$M$5:$O$341,3,0)</f>
        <v>#N/A</v>
      </c>
      <c r="BN74" s="35">
        <f t="shared" si="34"/>
        <v>1</v>
      </c>
      <c r="BO74" s="35">
        <f t="shared" si="35"/>
        <v>73</v>
      </c>
    </row>
    <row r="75" spans="1:67" ht="14.4" x14ac:dyDescent="0.3">
      <c r="A75" s="35" t="str">
        <f t="shared" si="19"/>
        <v>LOS VASCOS 21 I</v>
      </c>
      <c r="B75" s="35" t="str">
        <f t="shared" si="21"/>
        <v>NAC</v>
      </c>
      <c r="C75" s="35">
        <f t="shared" si="22"/>
        <v>40</v>
      </c>
      <c r="D75" s="35">
        <f t="shared" si="23"/>
        <v>40</v>
      </c>
      <c r="E75" s="35" t="str">
        <f t="shared" si="24"/>
        <v>AD</v>
      </c>
      <c r="F75" s="97" t="s">
        <v>86</v>
      </c>
      <c r="G75" s="98" t="s">
        <v>76</v>
      </c>
      <c r="H75" s="99" t="s">
        <v>77</v>
      </c>
      <c r="I75" s="99" t="s">
        <v>77</v>
      </c>
      <c r="J75" s="98"/>
      <c r="K75" s="101" t="s">
        <v>149</v>
      </c>
      <c r="L75" s="98" t="s">
        <v>158</v>
      </c>
      <c r="M75" s="98"/>
      <c r="N75" s="102" t="s">
        <v>187</v>
      </c>
      <c r="O75" s="99"/>
      <c r="P75" s="99" t="s">
        <v>77</v>
      </c>
      <c r="Q75" s="99"/>
      <c r="R75" s="99" t="s">
        <v>77</v>
      </c>
      <c r="S75" s="98" t="s">
        <v>78</v>
      </c>
      <c r="T75" s="99" t="s">
        <v>77</v>
      </c>
      <c r="U75" s="99" t="s">
        <v>377</v>
      </c>
      <c r="V75" s="99" t="s">
        <v>1525</v>
      </c>
      <c r="W75" s="99" t="s">
        <v>1526</v>
      </c>
      <c r="X75" s="103" t="s">
        <v>799</v>
      </c>
      <c r="Y75" s="103" t="s">
        <v>709</v>
      </c>
      <c r="Z75" s="103" t="s">
        <v>866</v>
      </c>
      <c r="AA75" s="98"/>
      <c r="AB75" s="98" t="s">
        <v>1527</v>
      </c>
      <c r="AC75" s="98" t="s">
        <v>968</v>
      </c>
      <c r="AD75" s="98" t="s">
        <v>1528</v>
      </c>
      <c r="AE75" s="103" t="s">
        <v>450</v>
      </c>
      <c r="AF75" s="103" t="s">
        <v>823</v>
      </c>
      <c r="AG75" s="103" t="s">
        <v>816</v>
      </c>
      <c r="AH75" s="98"/>
      <c r="AI75" s="98"/>
      <c r="AJ75" s="98"/>
      <c r="AK75" s="98"/>
      <c r="AL75" s="103"/>
      <c r="AM75" s="103"/>
      <c r="AN75" s="103"/>
      <c r="AO75" s="98"/>
      <c r="AP75" s="98"/>
      <c r="AQ75" s="98"/>
      <c r="AR75" s="98"/>
      <c r="AS75" s="103"/>
      <c r="AT75" s="103"/>
      <c r="AU75" s="103"/>
      <c r="AV75" s="98"/>
      <c r="AW75" s="98"/>
      <c r="AX75" s="99">
        <v>17.3</v>
      </c>
      <c r="AY75" s="99">
        <v>8576</v>
      </c>
      <c r="AZ75" s="39">
        <f t="shared" si="25"/>
        <v>8576</v>
      </c>
      <c r="BA75" s="39" t="str">
        <f t="shared" si="26"/>
        <v>40 AD</v>
      </c>
      <c r="BB75" s="35">
        <f t="shared" si="36"/>
        <v>2</v>
      </c>
      <c r="BC75" s="35" t="str">
        <f t="shared" si="27"/>
        <v>02:22:56</v>
      </c>
      <c r="BD75" s="35">
        <f t="shared" si="28"/>
        <v>195</v>
      </c>
      <c r="BE75" s="40">
        <f t="shared" si="29"/>
        <v>-0.76666666666666672</v>
      </c>
      <c r="BF75" s="41">
        <f t="shared" si="30"/>
        <v>234.23333333333332</v>
      </c>
      <c r="BG75" s="35" t="str">
        <f t="shared" si="31"/>
        <v>MARIA RISHMAWI</v>
      </c>
      <c r="BH75" s="35" t="str">
        <f t="shared" si="32"/>
        <v>MARIA RISHMAWI - MAÑIO</v>
      </c>
      <c r="BI75" s="35" t="e">
        <f>VLOOKUP(BG75,Equipos!$A$2:$B$105,2,0)</f>
        <v>#N/A</v>
      </c>
      <c r="BJ75" s="35" t="str">
        <f t="shared" si="33"/>
        <v>02:22:10</v>
      </c>
      <c r="BK75" s="35" t="e">
        <f>VLOOKUP(BG75,'Base Jinetes FEI'!$M$5:$N$341,2,0)</f>
        <v>#N/A</v>
      </c>
      <c r="BL75" s="35" t="e">
        <f>VLOOKUP(BG75,'Base Jinetes FEI'!$M$5:$O$341,3,0)</f>
        <v>#N/A</v>
      </c>
      <c r="BN75" s="35">
        <f t="shared" si="34"/>
        <v>1</v>
      </c>
      <c r="BO75" s="35">
        <f t="shared" si="35"/>
        <v>74</v>
      </c>
    </row>
    <row r="76" spans="1:67" ht="14.4" x14ac:dyDescent="0.3">
      <c r="A76" s="35" t="str">
        <f t="shared" si="19"/>
        <v>LOS VASCOS 21 I</v>
      </c>
      <c r="B76" s="35" t="str">
        <f t="shared" si="21"/>
        <v>NAC</v>
      </c>
      <c r="C76" s="35">
        <f t="shared" si="22"/>
        <v>40</v>
      </c>
      <c r="D76" s="35">
        <f t="shared" si="23"/>
        <v>40</v>
      </c>
      <c r="E76" s="35" t="str">
        <f t="shared" si="24"/>
        <v>AD</v>
      </c>
      <c r="F76" s="97" t="s">
        <v>88</v>
      </c>
      <c r="G76" s="98" t="s">
        <v>76</v>
      </c>
      <c r="H76" s="99" t="s">
        <v>77</v>
      </c>
      <c r="I76" s="99" t="s">
        <v>77</v>
      </c>
      <c r="J76" s="98"/>
      <c r="K76" s="100" t="s">
        <v>507</v>
      </c>
      <c r="L76" s="98" t="s">
        <v>508</v>
      </c>
      <c r="M76" s="98"/>
      <c r="N76" s="102" t="s">
        <v>1529</v>
      </c>
      <c r="O76" s="99"/>
      <c r="P76" s="99" t="s">
        <v>77</v>
      </c>
      <c r="Q76" s="99"/>
      <c r="R76" s="99" t="s">
        <v>77</v>
      </c>
      <c r="S76" s="98" t="s">
        <v>78</v>
      </c>
      <c r="T76" s="99" t="s">
        <v>77</v>
      </c>
      <c r="U76" s="99" t="s">
        <v>377</v>
      </c>
      <c r="V76" s="99" t="s">
        <v>1530</v>
      </c>
      <c r="W76" s="99" t="s">
        <v>1531</v>
      </c>
      <c r="X76" s="103" t="s">
        <v>280</v>
      </c>
      <c r="Y76" s="103" t="s">
        <v>691</v>
      </c>
      <c r="Z76" s="103" t="s">
        <v>1532</v>
      </c>
      <c r="AA76" s="98"/>
      <c r="AB76" s="98" t="s">
        <v>957</v>
      </c>
      <c r="AC76" s="98" t="s">
        <v>1533</v>
      </c>
      <c r="AD76" s="98" t="s">
        <v>1534</v>
      </c>
      <c r="AE76" s="103" t="s">
        <v>269</v>
      </c>
      <c r="AF76" s="103" t="s">
        <v>1535</v>
      </c>
      <c r="AG76" s="103" t="s">
        <v>1536</v>
      </c>
      <c r="AH76" s="98"/>
      <c r="AI76" s="98"/>
      <c r="AJ76" s="98"/>
      <c r="AK76" s="98"/>
      <c r="AL76" s="103"/>
      <c r="AM76" s="103"/>
      <c r="AN76" s="103"/>
      <c r="AO76" s="98"/>
      <c r="AP76" s="98"/>
      <c r="AQ76" s="98"/>
      <c r="AR76" s="98"/>
      <c r="AS76" s="103"/>
      <c r="AT76" s="103"/>
      <c r="AU76" s="103"/>
      <c r="AV76" s="98"/>
      <c r="AW76" s="98"/>
      <c r="AX76" s="99">
        <v>19.05</v>
      </c>
      <c r="AY76" s="99">
        <v>8596</v>
      </c>
      <c r="AZ76" s="39">
        <f t="shared" si="25"/>
        <v>8596</v>
      </c>
      <c r="BA76" s="39" t="str">
        <f t="shared" si="26"/>
        <v>40 AD</v>
      </c>
      <c r="BB76" s="35">
        <f t="shared" si="36"/>
        <v>3</v>
      </c>
      <c r="BC76" s="35" t="str">
        <f t="shared" si="27"/>
        <v>02:23:16</v>
      </c>
      <c r="BD76" s="35">
        <f t="shared" si="28"/>
        <v>190</v>
      </c>
      <c r="BE76" s="40">
        <f t="shared" si="29"/>
        <v>-1.1000000000000001</v>
      </c>
      <c r="BF76" s="41">
        <f t="shared" si="30"/>
        <v>228.9</v>
      </c>
      <c r="BG76" s="35" t="str">
        <f t="shared" si="31"/>
        <v>SERGIO ULLOA C</v>
      </c>
      <c r="BH76" s="35" t="str">
        <f t="shared" si="32"/>
        <v>SERGIO ULLOA C - OPHELIA</v>
      </c>
      <c r="BI76" s="35" t="str">
        <f>VLOOKUP(BG76,Equipos!$A$2:$B$105,2,0)</f>
        <v>EL MOLINO A</v>
      </c>
      <c r="BJ76" s="35" t="str">
        <f t="shared" si="33"/>
        <v>02:22:10</v>
      </c>
      <c r="BK76" s="35" t="e">
        <f>VLOOKUP(BG76,'Base Jinetes FEI'!$M$5:$N$341,2,0)</f>
        <v>#N/A</v>
      </c>
      <c r="BL76" s="35" t="e">
        <f>VLOOKUP(BG76,'Base Jinetes FEI'!$M$5:$O$341,3,0)</f>
        <v>#N/A</v>
      </c>
      <c r="BN76" s="35">
        <f t="shared" si="34"/>
        <v>1</v>
      </c>
      <c r="BO76" s="35">
        <f t="shared" si="35"/>
        <v>75</v>
      </c>
    </row>
    <row r="77" spans="1:67" ht="14.4" x14ac:dyDescent="0.3">
      <c r="A77" s="35" t="str">
        <f t="shared" si="19"/>
        <v>LOS VASCOS 21 I</v>
      </c>
      <c r="B77" s="35" t="str">
        <f t="shared" si="21"/>
        <v>NAC</v>
      </c>
      <c r="C77" s="35">
        <f t="shared" si="22"/>
        <v>40</v>
      </c>
      <c r="D77" s="35">
        <f t="shared" si="23"/>
        <v>40</v>
      </c>
      <c r="E77" s="35" t="str">
        <f t="shared" si="24"/>
        <v>AD</v>
      </c>
      <c r="F77" s="97" t="s">
        <v>89</v>
      </c>
      <c r="G77" s="98" t="s">
        <v>76</v>
      </c>
      <c r="H77" s="99" t="s">
        <v>77</v>
      </c>
      <c r="I77" s="99" t="s">
        <v>77</v>
      </c>
      <c r="J77" s="98"/>
      <c r="K77" s="100" t="s">
        <v>1537</v>
      </c>
      <c r="L77" s="98" t="s">
        <v>1538</v>
      </c>
      <c r="M77" s="98"/>
      <c r="N77" s="102" t="s">
        <v>1539</v>
      </c>
      <c r="O77" s="99"/>
      <c r="P77" s="99" t="s">
        <v>77</v>
      </c>
      <c r="Q77" s="99"/>
      <c r="R77" s="99" t="s">
        <v>77</v>
      </c>
      <c r="S77" s="98" t="s">
        <v>78</v>
      </c>
      <c r="T77" s="99" t="s">
        <v>77</v>
      </c>
      <c r="U77" s="99" t="s">
        <v>377</v>
      </c>
      <c r="V77" s="99" t="s">
        <v>1540</v>
      </c>
      <c r="W77" s="99" t="s">
        <v>1541</v>
      </c>
      <c r="X77" s="103" t="s">
        <v>87</v>
      </c>
      <c r="Y77" s="103" t="s">
        <v>433</v>
      </c>
      <c r="Z77" s="103" t="s">
        <v>1412</v>
      </c>
      <c r="AA77" s="98"/>
      <c r="AB77" s="98" t="s">
        <v>1542</v>
      </c>
      <c r="AC77" s="98" t="s">
        <v>1543</v>
      </c>
      <c r="AD77" s="98" t="s">
        <v>868</v>
      </c>
      <c r="AE77" s="103" t="s">
        <v>244</v>
      </c>
      <c r="AF77" s="103" t="s">
        <v>385</v>
      </c>
      <c r="AG77" s="103" t="s">
        <v>1544</v>
      </c>
      <c r="AH77" s="98"/>
      <c r="AI77" s="98"/>
      <c r="AJ77" s="98"/>
      <c r="AK77" s="98"/>
      <c r="AL77" s="103"/>
      <c r="AM77" s="103"/>
      <c r="AN77" s="103"/>
      <c r="AO77" s="98"/>
      <c r="AP77" s="98"/>
      <c r="AQ77" s="98"/>
      <c r="AR77" s="98"/>
      <c r="AS77" s="103"/>
      <c r="AT77" s="103"/>
      <c r="AU77" s="103"/>
      <c r="AV77" s="98"/>
      <c r="AW77" s="98"/>
      <c r="AX77" s="99">
        <v>17.55</v>
      </c>
      <c r="AY77" s="99">
        <v>8617</v>
      </c>
      <c r="AZ77" s="39">
        <f t="shared" si="25"/>
        <v>8617</v>
      </c>
      <c r="BA77" s="39" t="str">
        <f t="shared" si="26"/>
        <v>40 AD</v>
      </c>
      <c r="BB77" s="35">
        <f t="shared" si="36"/>
        <v>4</v>
      </c>
      <c r="BC77" s="35" t="str">
        <f t="shared" si="27"/>
        <v>02:23:37</v>
      </c>
      <c r="BD77" s="35">
        <f t="shared" si="28"/>
        <v>185</v>
      </c>
      <c r="BE77" s="40">
        <f t="shared" si="29"/>
        <v>-1.45</v>
      </c>
      <c r="BF77" s="41">
        <f t="shared" si="30"/>
        <v>223.55</v>
      </c>
      <c r="BG77" s="35" t="str">
        <f t="shared" si="31"/>
        <v>PEDRO  BALMACEDA TAGLE</v>
      </c>
      <c r="BH77" s="35" t="str">
        <f t="shared" si="32"/>
        <v>PEDRO  BALMACEDA TAGLE - JHAKIM</v>
      </c>
      <c r="BI77" s="35" t="e">
        <f>VLOOKUP(BG77,Equipos!$A$2:$B$105,2,0)</f>
        <v>#N/A</v>
      </c>
      <c r="BJ77" s="35" t="str">
        <f t="shared" si="33"/>
        <v>02:22:10</v>
      </c>
      <c r="BK77" s="35" t="e">
        <f>VLOOKUP(BG77,'Base Jinetes FEI'!$M$5:$N$341,2,0)</f>
        <v>#N/A</v>
      </c>
      <c r="BL77" s="35" t="e">
        <f>VLOOKUP(BG77,'Base Jinetes FEI'!$M$5:$O$341,3,0)</f>
        <v>#N/A</v>
      </c>
      <c r="BN77" s="35">
        <f t="shared" si="34"/>
        <v>1</v>
      </c>
      <c r="BO77" s="35">
        <f t="shared" si="35"/>
        <v>76</v>
      </c>
    </row>
    <row r="78" spans="1:67" ht="14.4" x14ac:dyDescent="0.3">
      <c r="A78" s="35" t="str">
        <f t="shared" si="19"/>
        <v>LOS VASCOS 21 I</v>
      </c>
      <c r="B78" s="35" t="str">
        <f t="shared" si="21"/>
        <v>NAC</v>
      </c>
      <c r="C78" s="35">
        <f t="shared" si="22"/>
        <v>40</v>
      </c>
      <c r="D78" s="35">
        <f t="shared" si="23"/>
        <v>40</v>
      </c>
      <c r="E78" s="35" t="str">
        <f t="shared" si="24"/>
        <v>AD</v>
      </c>
      <c r="F78" s="97" t="s">
        <v>93</v>
      </c>
      <c r="G78" s="98" t="s">
        <v>76</v>
      </c>
      <c r="H78" s="99" t="s">
        <v>77</v>
      </c>
      <c r="I78" s="99" t="s">
        <v>77</v>
      </c>
      <c r="J78" s="98" t="s">
        <v>521</v>
      </c>
      <c r="K78" s="100" t="s">
        <v>405</v>
      </c>
      <c r="L78" s="98" t="s">
        <v>406</v>
      </c>
      <c r="M78" s="98"/>
      <c r="N78" s="102" t="s">
        <v>1545</v>
      </c>
      <c r="O78" s="99"/>
      <c r="P78" s="99" t="s">
        <v>77</v>
      </c>
      <c r="Q78" s="99"/>
      <c r="R78" s="99" t="s">
        <v>77</v>
      </c>
      <c r="S78" s="98" t="s">
        <v>78</v>
      </c>
      <c r="T78" s="99" t="s">
        <v>77</v>
      </c>
      <c r="U78" s="99" t="s">
        <v>377</v>
      </c>
      <c r="V78" s="99" t="s">
        <v>1546</v>
      </c>
      <c r="W78" s="99" t="s">
        <v>1547</v>
      </c>
      <c r="X78" s="103" t="s">
        <v>705</v>
      </c>
      <c r="Y78" s="103" t="s">
        <v>277</v>
      </c>
      <c r="Z78" s="103" t="s">
        <v>1548</v>
      </c>
      <c r="AA78" s="98"/>
      <c r="AB78" s="98" t="s">
        <v>1549</v>
      </c>
      <c r="AC78" s="98" t="s">
        <v>966</v>
      </c>
      <c r="AD78" s="98" t="s">
        <v>1550</v>
      </c>
      <c r="AE78" s="103" t="s">
        <v>599</v>
      </c>
      <c r="AF78" s="103" t="s">
        <v>290</v>
      </c>
      <c r="AG78" s="103" t="s">
        <v>1551</v>
      </c>
      <c r="AH78" s="98"/>
      <c r="AI78" s="98"/>
      <c r="AJ78" s="98"/>
      <c r="AK78" s="98"/>
      <c r="AL78" s="103"/>
      <c r="AM78" s="103"/>
      <c r="AN78" s="103"/>
      <c r="AO78" s="98"/>
      <c r="AP78" s="98"/>
      <c r="AQ78" s="98"/>
      <c r="AR78" s="98"/>
      <c r="AS78" s="103"/>
      <c r="AT78" s="103"/>
      <c r="AU78" s="103"/>
      <c r="AV78" s="98"/>
      <c r="AW78" s="98"/>
      <c r="AX78" s="99">
        <v>17.579999999999998</v>
      </c>
      <c r="AY78" s="99">
        <v>8635</v>
      </c>
      <c r="AZ78" s="39">
        <f t="shared" si="25"/>
        <v>8635</v>
      </c>
      <c r="BA78" s="39" t="str">
        <f t="shared" si="26"/>
        <v>40 AD</v>
      </c>
      <c r="BB78" s="35">
        <f t="shared" si="36"/>
        <v>5</v>
      </c>
      <c r="BC78" s="35" t="str">
        <f t="shared" si="27"/>
        <v>02:23:55</v>
      </c>
      <c r="BD78" s="35">
        <f t="shared" si="28"/>
        <v>180</v>
      </c>
      <c r="BE78" s="40">
        <f t="shared" si="29"/>
        <v>-1.75</v>
      </c>
      <c r="BF78" s="41">
        <f t="shared" si="30"/>
        <v>218.25</v>
      </c>
      <c r="BG78" s="35" t="str">
        <f t="shared" si="31"/>
        <v>RENI  MULLER</v>
      </c>
      <c r="BH78" s="35" t="str">
        <f t="shared" si="32"/>
        <v>RENI  MULLER - BENU</v>
      </c>
      <c r="BI78" s="35" t="e">
        <f>VLOOKUP(BG78,Equipos!$A$2:$B$105,2,0)</f>
        <v>#N/A</v>
      </c>
      <c r="BJ78" s="35" t="str">
        <f t="shared" si="33"/>
        <v>02:22:10</v>
      </c>
      <c r="BK78" s="35" t="e">
        <f>VLOOKUP(BG78,'Base Jinetes FEI'!$M$5:$N$341,2,0)</f>
        <v>#N/A</v>
      </c>
      <c r="BL78" s="35" t="e">
        <f>VLOOKUP(BG78,'Base Jinetes FEI'!$M$5:$O$341,3,0)</f>
        <v>#N/A</v>
      </c>
      <c r="BN78" s="35">
        <f t="shared" si="34"/>
        <v>1</v>
      </c>
      <c r="BO78" s="35">
        <f t="shared" si="35"/>
        <v>77</v>
      </c>
    </row>
    <row r="79" spans="1:67" ht="14.4" x14ac:dyDescent="0.3">
      <c r="A79" s="35" t="str">
        <f t="shared" si="19"/>
        <v>LOS VASCOS 21 I</v>
      </c>
      <c r="B79" s="35" t="str">
        <f t="shared" si="21"/>
        <v>NAC</v>
      </c>
      <c r="C79" s="35">
        <f t="shared" si="22"/>
        <v>40</v>
      </c>
      <c r="D79" s="35">
        <f t="shared" si="23"/>
        <v>40</v>
      </c>
      <c r="E79" s="35" t="str">
        <f t="shared" si="24"/>
        <v>AD</v>
      </c>
      <c r="F79" s="97" t="s">
        <v>96</v>
      </c>
      <c r="G79" s="98" t="s">
        <v>76</v>
      </c>
      <c r="H79" s="99" t="s">
        <v>77</v>
      </c>
      <c r="I79" s="99" t="s">
        <v>77</v>
      </c>
      <c r="J79" s="98"/>
      <c r="K79" s="100" t="s">
        <v>260</v>
      </c>
      <c r="L79" s="98" t="s">
        <v>1552</v>
      </c>
      <c r="M79" s="98"/>
      <c r="N79" s="102" t="s">
        <v>1553</v>
      </c>
      <c r="O79" s="99"/>
      <c r="P79" s="99" t="s">
        <v>77</v>
      </c>
      <c r="Q79" s="99"/>
      <c r="R79" s="99" t="s">
        <v>77</v>
      </c>
      <c r="S79" s="98" t="s">
        <v>78</v>
      </c>
      <c r="T79" s="99" t="s">
        <v>77</v>
      </c>
      <c r="U79" s="99" t="s">
        <v>377</v>
      </c>
      <c r="V79" s="99" t="s">
        <v>1554</v>
      </c>
      <c r="W79" s="99" t="s">
        <v>1555</v>
      </c>
      <c r="X79" s="103" t="s">
        <v>372</v>
      </c>
      <c r="Y79" s="103" t="s">
        <v>608</v>
      </c>
      <c r="Z79" s="103" t="s">
        <v>1556</v>
      </c>
      <c r="AA79" s="98"/>
      <c r="AB79" s="98" t="s">
        <v>1557</v>
      </c>
      <c r="AC79" s="98" t="s">
        <v>1558</v>
      </c>
      <c r="AD79" s="98" t="s">
        <v>1559</v>
      </c>
      <c r="AE79" s="103" t="s">
        <v>408</v>
      </c>
      <c r="AF79" s="103" t="s">
        <v>606</v>
      </c>
      <c r="AG79" s="103" t="s">
        <v>1560</v>
      </c>
      <c r="AH79" s="98"/>
      <c r="AI79" s="98"/>
      <c r="AJ79" s="98"/>
      <c r="AK79" s="98"/>
      <c r="AL79" s="103"/>
      <c r="AM79" s="103"/>
      <c r="AN79" s="103"/>
      <c r="AO79" s="98"/>
      <c r="AP79" s="98"/>
      <c r="AQ79" s="98"/>
      <c r="AR79" s="98"/>
      <c r="AS79" s="103"/>
      <c r="AT79" s="103"/>
      <c r="AU79" s="103"/>
      <c r="AV79" s="98"/>
      <c r="AW79" s="98"/>
      <c r="AX79" s="99">
        <v>17.600000000000001</v>
      </c>
      <c r="AY79" s="99">
        <v>8742</v>
      </c>
      <c r="AZ79" s="39">
        <f t="shared" si="25"/>
        <v>8742</v>
      </c>
      <c r="BA79" s="39" t="str">
        <f t="shared" si="26"/>
        <v>40 AD</v>
      </c>
      <c r="BB79" s="35">
        <f t="shared" si="36"/>
        <v>7</v>
      </c>
      <c r="BC79" s="35" t="str">
        <f t="shared" si="27"/>
        <v>02:25:42</v>
      </c>
      <c r="BD79" s="35">
        <f t="shared" si="28"/>
        <v>170</v>
      </c>
      <c r="BE79" s="40">
        <f t="shared" si="29"/>
        <v>-3.5333333333333332</v>
      </c>
      <c r="BF79" s="41">
        <f t="shared" si="30"/>
        <v>206.46666666666667</v>
      </c>
      <c r="BG79" s="35" t="str">
        <f t="shared" si="31"/>
        <v>CAMILA QUEZADAS</v>
      </c>
      <c r="BH79" s="35" t="str">
        <f t="shared" si="32"/>
        <v>CAMILA QUEZADAS - KUMRAM</v>
      </c>
      <c r="BI79" s="35" t="e">
        <f>VLOOKUP(BG79,Equipos!$A$2:$B$105,2,0)</f>
        <v>#N/A</v>
      </c>
      <c r="BJ79" s="35" t="str">
        <f t="shared" si="33"/>
        <v>02:22:10</v>
      </c>
      <c r="BK79" s="35" t="e">
        <f>VLOOKUP(BG79,'Base Jinetes FEI'!$M$5:$N$341,2,0)</f>
        <v>#N/A</v>
      </c>
      <c r="BL79" s="35" t="e">
        <f>VLOOKUP(BG79,'Base Jinetes FEI'!$M$5:$O$341,3,0)</f>
        <v>#N/A</v>
      </c>
      <c r="BN79" s="35">
        <f t="shared" si="34"/>
        <v>1</v>
      </c>
      <c r="BO79" s="35">
        <f t="shared" si="35"/>
        <v>78</v>
      </c>
    </row>
    <row r="80" spans="1:67" ht="14.4" x14ac:dyDescent="0.3">
      <c r="A80" s="35" t="str">
        <f t="shared" si="19"/>
        <v>LOS VASCOS 21 I</v>
      </c>
      <c r="B80" s="35" t="str">
        <f t="shared" si="21"/>
        <v>NAC</v>
      </c>
      <c r="C80" s="35">
        <f t="shared" si="22"/>
        <v>40</v>
      </c>
      <c r="D80" s="35">
        <f t="shared" si="23"/>
        <v>40</v>
      </c>
      <c r="E80" s="35" t="str">
        <f t="shared" si="24"/>
        <v>AD</v>
      </c>
      <c r="F80" s="97" t="s">
        <v>97</v>
      </c>
      <c r="G80" s="98" t="s">
        <v>76</v>
      </c>
      <c r="H80" s="99" t="s">
        <v>77</v>
      </c>
      <c r="I80" s="99" t="s">
        <v>77</v>
      </c>
      <c r="J80" s="98" t="s">
        <v>502</v>
      </c>
      <c r="K80" s="100" t="s">
        <v>503</v>
      </c>
      <c r="L80" s="98" t="s">
        <v>178</v>
      </c>
      <c r="M80" s="98"/>
      <c r="N80" s="102" t="s">
        <v>1561</v>
      </c>
      <c r="O80" s="99"/>
      <c r="P80" s="99" t="s">
        <v>77</v>
      </c>
      <c r="Q80" s="99"/>
      <c r="R80" s="99" t="s">
        <v>77</v>
      </c>
      <c r="S80" s="98" t="s">
        <v>78</v>
      </c>
      <c r="T80" s="99" t="s">
        <v>77</v>
      </c>
      <c r="U80" s="99" t="s">
        <v>377</v>
      </c>
      <c r="V80" s="99" t="s">
        <v>1562</v>
      </c>
      <c r="W80" s="99" t="s">
        <v>1563</v>
      </c>
      <c r="X80" s="103" t="s">
        <v>253</v>
      </c>
      <c r="Y80" s="103" t="s">
        <v>270</v>
      </c>
      <c r="Z80" s="103" t="s">
        <v>1268</v>
      </c>
      <c r="AA80" s="98"/>
      <c r="AB80" s="98" t="s">
        <v>856</v>
      </c>
      <c r="AC80" s="98" t="s">
        <v>1564</v>
      </c>
      <c r="AD80" s="98" t="s">
        <v>1565</v>
      </c>
      <c r="AE80" s="103" t="s">
        <v>433</v>
      </c>
      <c r="AF80" s="103" t="s">
        <v>838</v>
      </c>
      <c r="AG80" s="103" t="s">
        <v>1566</v>
      </c>
      <c r="AH80" s="98"/>
      <c r="AI80" s="98"/>
      <c r="AJ80" s="98"/>
      <c r="AK80" s="98"/>
      <c r="AL80" s="103"/>
      <c r="AM80" s="103"/>
      <c r="AN80" s="103"/>
      <c r="AO80" s="98"/>
      <c r="AP80" s="98"/>
      <c r="AQ80" s="98"/>
      <c r="AR80" s="98"/>
      <c r="AS80" s="103"/>
      <c r="AT80" s="103"/>
      <c r="AU80" s="103"/>
      <c r="AV80" s="98"/>
      <c r="AW80" s="98"/>
      <c r="AX80" s="99">
        <v>17.12</v>
      </c>
      <c r="AY80" s="99">
        <v>8970</v>
      </c>
      <c r="AZ80" s="39">
        <f t="shared" si="25"/>
        <v>8970</v>
      </c>
      <c r="BA80" s="39" t="str">
        <f t="shared" si="26"/>
        <v>40 AD</v>
      </c>
      <c r="BB80" s="35">
        <f t="shared" si="36"/>
        <v>10</v>
      </c>
      <c r="BC80" s="35" t="str">
        <f t="shared" si="27"/>
        <v>02:29:30</v>
      </c>
      <c r="BD80" s="35">
        <f t="shared" si="28"/>
        <v>155</v>
      </c>
      <c r="BE80" s="40">
        <f t="shared" si="29"/>
        <v>-7.333333333333333</v>
      </c>
      <c r="BF80" s="41">
        <f t="shared" si="30"/>
        <v>187.66666666666666</v>
      </c>
      <c r="BG80" s="35" t="str">
        <f t="shared" si="31"/>
        <v>GABRIEL AGUSTIN ALMARA</v>
      </c>
      <c r="BH80" s="35" t="str">
        <f t="shared" si="32"/>
        <v>GABRIEL AGUSTIN ALMARA - ALCAZAR CLASICO</v>
      </c>
      <c r="BI80" s="35" t="e">
        <f>VLOOKUP(BG80,Equipos!$A$2:$B$105,2,0)</f>
        <v>#N/A</v>
      </c>
      <c r="BJ80" s="35" t="str">
        <f t="shared" si="33"/>
        <v>02:22:10</v>
      </c>
      <c r="BK80" s="35" t="e">
        <f>VLOOKUP(BG80,'Base Jinetes FEI'!$M$5:$N$341,2,0)</f>
        <v>#N/A</v>
      </c>
      <c r="BL80" s="35" t="e">
        <f>VLOOKUP(BG80,'Base Jinetes FEI'!$M$5:$O$341,3,0)</f>
        <v>#N/A</v>
      </c>
      <c r="BN80" s="35">
        <f t="shared" si="34"/>
        <v>1</v>
      </c>
      <c r="BO80" s="35">
        <f t="shared" si="35"/>
        <v>79</v>
      </c>
    </row>
    <row r="81" spans="1:67" ht="14.4" x14ac:dyDescent="0.3">
      <c r="A81" s="35" t="str">
        <f t="shared" si="19"/>
        <v>LOS VASCOS 21 I</v>
      </c>
      <c r="B81" s="35" t="str">
        <f t="shared" si="21"/>
        <v>NAC</v>
      </c>
      <c r="C81" s="35">
        <f t="shared" si="22"/>
        <v>40</v>
      </c>
      <c r="D81" s="35">
        <f t="shared" si="23"/>
        <v>40</v>
      </c>
      <c r="E81" s="35" t="str">
        <f t="shared" si="24"/>
        <v>AD</v>
      </c>
      <c r="F81" s="97" t="s">
        <v>75</v>
      </c>
      <c r="G81" s="98" t="s">
        <v>76</v>
      </c>
      <c r="H81" s="99" t="s">
        <v>77</v>
      </c>
      <c r="I81" s="99" t="s">
        <v>77</v>
      </c>
      <c r="J81" s="98" t="s">
        <v>442</v>
      </c>
      <c r="K81" s="100" t="s">
        <v>132</v>
      </c>
      <c r="L81" s="98" t="s">
        <v>483</v>
      </c>
      <c r="M81" s="98" t="s">
        <v>682</v>
      </c>
      <c r="N81" s="102" t="s">
        <v>683</v>
      </c>
      <c r="O81" s="99"/>
      <c r="P81" s="99" t="s">
        <v>77</v>
      </c>
      <c r="Q81" s="99"/>
      <c r="R81" s="99" t="s">
        <v>77</v>
      </c>
      <c r="S81" s="98" t="s">
        <v>78</v>
      </c>
      <c r="T81" s="99" t="s">
        <v>77</v>
      </c>
      <c r="U81" s="99" t="s">
        <v>377</v>
      </c>
      <c r="V81" s="99" t="s">
        <v>1567</v>
      </c>
      <c r="W81" s="99" t="s">
        <v>1568</v>
      </c>
      <c r="X81" s="103" t="s">
        <v>378</v>
      </c>
      <c r="Y81" s="103" t="s">
        <v>273</v>
      </c>
      <c r="Z81" s="103" t="s">
        <v>407</v>
      </c>
      <c r="AA81" s="98"/>
      <c r="AB81" s="98" t="s">
        <v>1569</v>
      </c>
      <c r="AC81" s="98" t="s">
        <v>1570</v>
      </c>
      <c r="AD81" s="98" t="s">
        <v>1571</v>
      </c>
      <c r="AE81" s="103" t="s">
        <v>676</v>
      </c>
      <c r="AF81" s="103" t="s">
        <v>814</v>
      </c>
      <c r="AG81" s="103" t="s">
        <v>663</v>
      </c>
      <c r="AH81" s="98"/>
      <c r="AI81" s="98"/>
      <c r="AJ81" s="98"/>
      <c r="AK81" s="98"/>
      <c r="AL81" s="103"/>
      <c r="AM81" s="103"/>
      <c r="AN81" s="103"/>
      <c r="AO81" s="98"/>
      <c r="AP81" s="98"/>
      <c r="AQ81" s="98"/>
      <c r="AR81" s="98"/>
      <c r="AS81" s="103"/>
      <c r="AT81" s="103"/>
      <c r="AU81" s="103"/>
      <c r="AV81" s="98"/>
      <c r="AW81" s="98"/>
      <c r="AX81" s="99">
        <v>15.7</v>
      </c>
      <c r="AY81" s="99">
        <v>9599</v>
      </c>
      <c r="AZ81" s="39">
        <f t="shared" si="25"/>
        <v>9599</v>
      </c>
      <c r="BA81" s="39" t="str">
        <f t="shared" si="26"/>
        <v>40 AD</v>
      </c>
      <c r="BB81" s="35">
        <f t="shared" si="36"/>
        <v>11</v>
      </c>
      <c r="BC81" s="35" t="str">
        <f t="shared" si="27"/>
        <v>02:39:59</v>
      </c>
      <c r="BD81" s="35">
        <f t="shared" si="28"/>
        <v>150</v>
      </c>
      <c r="BE81" s="40">
        <f t="shared" si="29"/>
        <v>-17.816666666666666</v>
      </c>
      <c r="BF81" s="41">
        <f t="shared" si="30"/>
        <v>172.18333333333334</v>
      </c>
      <c r="BG81" s="35" t="str">
        <f t="shared" si="31"/>
        <v>MATIAS ALAMOS</v>
      </c>
      <c r="BH81" s="35" t="str">
        <f t="shared" si="32"/>
        <v>MATIAS ALAMOS - CL KATANA</v>
      </c>
      <c r="BI81" s="35" t="str">
        <f>VLOOKUP(BG81,Equipos!$A$2:$B$105,2,0)</f>
        <v>EL MOLINO B</v>
      </c>
      <c r="BJ81" s="35" t="str">
        <f t="shared" si="33"/>
        <v>02:22:10</v>
      </c>
      <c r="BK81" s="35" t="e">
        <f>VLOOKUP(BG81,'Base Jinetes FEI'!$M$5:$N$341,2,0)</f>
        <v>#N/A</v>
      </c>
      <c r="BL81" s="35" t="e">
        <f>VLOOKUP(BG81,'Base Jinetes FEI'!$M$5:$O$341,3,0)</f>
        <v>#N/A</v>
      </c>
      <c r="BN81" s="35">
        <f t="shared" si="34"/>
        <v>1</v>
      </c>
      <c r="BO81" s="35">
        <f t="shared" si="35"/>
        <v>80</v>
      </c>
    </row>
    <row r="82" spans="1:67" ht="14.4" x14ac:dyDescent="0.3">
      <c r="A82" s="35" t="str">
        <f t="shared" si="19"/>
        <v>LOS VASCOS 21 I</v>
      </c>
      <c r="B82" s="35" t="str">
        <f t="shared" si="21"/>
        <v>NAC</v>
      </c>
      <c r="C82" s="35">
        <f t="shared" si="22"/>
        <v>40</v>
      </c>
      <c r="D82" s="35">
        <f t="shared" si="23"/>
        <v>40</v>
      </c>
      <c r="E82" s="35" t="str">
        <f t="shared" si="24"/>
        <v>AD</v>
      </c>
      <c r="F82" s="97" t="s">
        <v>98</v>
      </c>
      <c r="G82" s="98" t="s">
        <v>76</v>
      </c>
      <c r="H82" s="99" t="s">
        <v>77</v>
      </c>
      <c r="I82" s="99" t="s">
        <v>77</v>
      </c>
      <c r="J82" s="98" t="s">
        <v>495</v>
      </c>
      <c r="K82" s="100" t="s">
        <v>104</v>
      </c>
      <c r="L82" s="98" t="s">
        <v>167</v>
      </c>
      <c r="M82" s="98"/>
      <c r="N82" s="102" t="s">
        <v>1572</v>
      </c>
      <c r="O82" s="99"/>
      <c r="P82" s="99" t="s">
        <v>77</v>
      </c>
      <c r="Q82" s="99"/>
      <c r="R82" s="99" t="s">
        <v>77</v>
      </c>
      <c r="S82" s="98" t="s">
        <v>78</v>
      </c>
      <c r="T82" s="99" t="s">
        <v>77</v>
      </c>
      <c r="U82" s="99" t="s">
        <v>377</v>
      </c>
      <c r="V82" s="99" t="s">
        <v>1573</v>
      </c>
      <c r="W82" s="99" t="s">
        <v>1574</v>
      </c>
      <c r="X82" s="103" t="s">
        <v>510</v>
      </c>
      <c r="Y82" s="103" t="s">
        <v>274</v>
      </c>
      <c r="Z82" s="103" t="s">
        <v>1575</v>
      </c>
      <c r="AA82" s="98"/>
      <c r="AB82" s="98" t="s">
        <v>1576</v>
      </c>
      <c r="AC82" s="98" t="s">
        <v>1577</v>
      </c>
      <c r="AD82" s="98" t="s">
        <v>1578</v>
      </c>
      <c r="AE82" s="103" t="s">
        <v>446</v>
      </c>
      <c r="AF82" s="103" t="s">
        <v>174</v>
      </c>
      <c r="AG82" s="103" t="s">
        <v>435</v>
      </c>
      <c r="AH82" s="98"/>
      <c r="AI82" s="98"/>
      <c r="AJ82" s="98"/>
      <c r="AK82" s="98"/>
      <c r="AL82" s="103"/>
      <c r="AM82" s="103"/>
      <c r="AN82" s="103"/>
      <c r="AO82" s="98"/>
      <c r="AP82" s="98"/>
      <c r="AQ82" s="98"/>
      <c r="AR82" s="98"/>
      <c r="AS82" s="103"/>
      <c r="AT82" s="103"/>
      <c r="AU82" s="103"/>
      <c r="AV82" s="98"/>
      <c r="AW82" s="98"/>
      <c r="AX82" s="99">
        <v>15.66</v>
      </c>
      <c r="AY82" s="99">
        <v>9620</v>
      </c>
      <c r="AZ82" s="39">
        <f t="shared" si="25"/>
        <v>9620</v>
      </c>
      <c r="BA82" s="39" t="str">
        <f t="shared" si="26"/>
        <v>40 AD</v>
      </c>
      <c r="BB82" s="35">
        <f t="shared" si="36"/>
        <v>12</v>
      </c>
      <c r="BC82" s="35" t="str">
        <f t="shared" si="27"/>
        <v>02:40:20</v>
      </c>
      <c r="BD82" s="35">
        <f t="shared" si="28"/>
        <v>145</v>
      </c>
      <c r="BE82" s="40">
        <f t="shared" si="29"/>
        <v>-18.166666666666668</v>
      </c>
      <c r="BF82" s="41">
        <f t="shared" si="30"/>
        <v>166.83333333333334</v>
      </c>
      <c r="BG82" s="35" t="str">
        <f t="shared" si="31"/>
        <v>CARLOS LETELIER SIVORI</v>
      </c>
      <c r="BH82" s="35" t="str">
        <f t="shared" si="32"/>
        <v>CARLOS LETELIER SIVORI - CL DALYAT KINNDAH</v>
      </c>
      <c r="BI82" s="35" t="e">
        <f>VLOOKUP(BG82,Equipos!$A$2:$B$105,2,0)</f>
        <v>#N/A</v>
      </c>
      <c r="BJ82" s="35" t="str">
        <f t="shared" si="33"/>
        <v>02:22:10</v>
      </c>
      <c r="BK82" s="35" t="e">
        <f>VLOOKUP(BG82,'Base Jinetes FEI'!$M$5:$N$341,2,0)</f>
        <v>#N/A</v>
      </c>
      <c r="BL82" s="35" t="e">
        <f>VLOOKUP(BG82,'Base Jinetes FEI'!$M$5:$O$341,3,0)</f>
        <v>#N/A</v>
      </c>
      <c r="BN82" s="35">
        <f t="shared" si="34"/>
        <v>1</v>
      </c>
      <c r="BO82" s="35">
        <f t="shared" si="35"/>
        <v>81</v>
      </c>
    </row>
    <row r="83" spans="1:67" ht="14.4" x14ac:dyDescent="0.3">
      <c r="A83" s="35" t="str">
        <f t="shared" si="19"/>
        <v>LOS VASCOS 21 I</v>
      </c>
      <c r="B83" s="35" t="str">
        <f t="shared" si="21"/>
        <v>NAC</v>
      </c>
      <c r="C83" s="35">
        <f t="shared" si="22"/>
        <v>40</v>
      </c>
      <c r="D83" s="35">
        <f t="shared" si="23"/>
        <v>40</v>
      </c>
      <c r="E83" s="35" t="str">
        <f t="shared" si="24"/>
        <v>AD</v>
      </c>
      <c r="F83" s="97" t="s">
        <v>101</v>
      </c>
      <c r="G83" s="98" t="s">
        <v>84</v>
      </c>
      <c r="H83" s="99" t="s">
        <v>77</v>
      </c>
      <c r="I83" s="99" t="s">
        <v>77</v>
      </c>
      <c r="J83" s="98"/>
      <c r="K83" s="100" t="s">
        <v>137</v>
      </c>
      <c r="L83" s="98" t="s">
        <v>178</v>
      </c>
      <c r="M83" s="98"/>
      <c r="N83" s="102" t="s">
        <v>1579</v>
      </c>
      <c r="O83" s="99"/>
      <c r="P83" s="99" t="s">
        <v>77</v>
      </c>
      <c r="Q83" s="99"/>
      <c r="R83" s="99" t="s">
        <v>77</v>
      </c>
      <c r="S83" s="98" t="s">
        <v>78</v>
      </c>
      <c r="T83" s="99" t="s">
        <v>77</v>
      </c>
      <c r="U83" s="99" t="s">
        <v>377</v>
      </c>
      <c r="V83" s="99" t="s">
        <v>1580</v>
      </c>
      <c r="W83" s="99" t="s">
        <v>1581</v>
      </c>
      <c r="X83" s="103" t="s">
        <v>565</v>
      </c>
      <c r="Y83" s="103" t="s">
        <v>182</v>
      </c>
      <c r="Z83" s="103" t="s">
        <v>1582</v>
      </c>
      <c r="AA83" s="98"/>
      <c r="AB83" s="98" t="s">
        <v>1583</v>
      </c>
      <c r="AC83" s="98" t="s">
        <v>1584</v>
      </c>
      <c r="AD83" s="98" t="s">
        <v>1585</v>
      </c>
      <c r="AE83" s="103" t="s">
        <v>937</v>
      </c>
      <c r="AF83" s="103" t="s">
        <v>661</v>
      </c>
      <c r="AG83" s="103" t="s">
        <v>1586</v>
      </c>
      <c r="AH83" s="98" t="s">
        <v>175</v>
      </c>
      <c r="AI83" s="98"/>
      <c r="AJ83" s="98"/>
      <c r="AK83" s="98"/>
      <c r="AL83" s="103"/>
      <c r="AM83" s="103"/>
      <c r="AN83" s="103"/>
      <c r="AO83" s="98"/>
      <c r="AP83" s="98"/>
      <c r="AQ83" s="98"/>
      <c r="AR83" s="98"/>
      <c r="AS83" s="103"/>
      <c r="AT83" s="103"/>
      <c r="AU83" s="103"/>
      <c r="AV83" s="98"/>
      <c r="AW83" s="98"/>
      <c r="AX83" s="99">
        <v>17.12</v>
      </c>
      <c r="AY83" s="99">
        <v>8973</v>
      </c>
      <c r="AZ83" s="39" t="str">
        <f t="shared" si="25"/>
        <v>NA</v>
      </c>
      <c r="BA83" s="39" t="str">
        <f t="shared" si="26"/>
        <v>40 AD</v>
      </c>
      <c r="BB83" s="35" t="str">
        <f t="shared" si="36"/>
        <v>NA</v>
      </c>
      <c r="BC83" s="35" t="str">
        <f t="shared" si="27"/>
        <v>NA</v>
      </c>
      <c r="BD83" s="35">
        <f t="shared" si="28"/>
        <v>0</v>
      </c>
      <c r="BE83" s="40" t="e">
        <f t="shared" si="29"/>
        <v>#VALUE!</v>
      </c>
      <c r="BF83" s="41">
        <f t="shared" si="30"/>
        <v>0</v>
      </c>
      <c r="BG83" s="35" t="str">
        <f t="shared" si="31"/>
        <v>RICARDO ALMARA</v>
      </c>
      <c r="BH83" s="35" t="str">
        <f t="shared" si="32"/>
        <v>RICARDO ALMARA - ALCAZAR BOLCHEVIQUE</v>
      </c>
      <c r="BI83" s="35" t="e">
        <f>VLOOKUP(BG83,Equipos!$A$2:$B$105,2,0)</f>
        <v>#N/A</v>
      </c>
      <c r="BJ83" s="35" t="str">
        <f t="shared" si="33"/>
        <v>02:22:10</v>
      </c>
      <c r="BK83" s="35" t="e">
        <f>VLOOKUP(BG83,'Base Jinetes FEI'!$M$5:$N$341,2,0)</f>
        <v>#N/A</v>
      </c>
      <c r="BL83" s="35" t="e">
        <f>VLOOKUP(BG83,'Base Jinetes FEI'!$M$5:$O$341,3,0)</f>
        <v>#N/A</v>
      </c>
      <c r="BN83" s="35">
        <f t="shared" si="34"/>
        <v>0</v>
      </c>
      <c r="BO83" s="35">
        <f t="shared" si="35"/>
        <v>82</v>
      </c>
    </row>
    <row r="84" spans="1:67" ht="14.4" x14ac:dyDescent="0.3">
      <c r="A84" s="35" t="str">
        <f t="shared" si="19"/>
        <v>LOS VASCOS 21 I</v>
      </c>
      <c r="B84" s="35" t="str">
        <f t="shared" si="21"/>
        <v>NAC</v>
      </c>
      <c r="C84" s="35">
        <f t="shared" si="22"/>
        <v>40</v>
      </c>
      <c r="D84" s="35">
        <f t="shared" si="23"/>
        <v>40</v>
      </c>
      <c r="E84" s="35" t="str">
        <f t="shared" si="24"/>
        <v>AD</v>
      </c>
      <c r="F84" s="97" t="s">
        <v>102</v>
      </c>
      <c r="G84" s="98" t="s">
        <v>84</v>
      </c>
      <c r="H84" s="99" t="s">
        <v>77</v>
      </c>
      <c r="I84" s="99" t="s">
        <v>77</v>
      </c>
      <c r="J84" s="98" t="s">
        <v>788</v>
      </c>
      <c r="K84" s="100" t="s">
        <v>600</v>
      </c>
      <c r="L84" s="98" t="s">
        <v>789</v>
      </c>
      <c r="M84" s="98"/>
      <c r="N84" s="102" t="s">
        <v>1587</v>
      </c>
      <c r="O84" s="99"/>
      <c r="P84" s="99" t="s">
        <v>77</v>
      </c>
      <c r="Q84" s="99"/>
      <c r="R84" s="99" t="s">
        <v>77</v>
      </c>
      <c r="S84" s="98" t="s">
        <v>78</v>
      </c>
      <c r="T84" s="99" t="s">
        <v>77</v>
      </c>
      <c r="U84" s="99" t="s">
        <v>377</v>
      </c>
      <c r="V84" s="99" t="s">
        <v>1588</v>
      </c>
      <c r="W84" s="99" t="s">
        <v>517</v>
      </c>
      <c r="X84" s="103" t="s">
        <v>326</v>
      </c>
      <c r="Y84" s="103" t="s">
        <v>386</v>
      </c>
      <c r="Z84" s="103" t="s">
        <v>518</v>
      </c>
      <c r="AA84" s="98"/>
      <c r="AB84" s="98" t="s">
        <v>322</v>
      </c>
      <c r="AC84" s="98" t="s">
        <v>1589</v>
      </c>
      <c r="AD84" s="98" t="s">
        <v>1590</v>
      </c>
      <c r="AE84" s="103" t="s">
        <v>817</v>
      </c>
      <c r="AF84" s="103" t="s">
        <v>665</v>
      </c>
      <c r="AG84" s="103" t="s">
        <v>962</v>
      </c>
      <c r="AH84" s="98" t="s">
        <v>175</v>
      </c>
      <c r="AI84" s="98"/>
      <c r="AJ84" s="98"/>
      <c r="AK84" s="98"/>
      <c r="AL84" s="103"/>
      <c r="AM84" s="103"/>
      <c r="AN84" s="103"/>
      <c r="AO84" s="98"/>
      <c r="AP84" s="98"/>
      <c r="AQ84" s="98"/>
      <c r="AR84" s="98"/>
      <c r="AS84" s="103"/>
      <c r="AT84" s="103"/>
      <c r="AU84" s="103"/>
      <c r="AV84" s="98"/>
      <c r="AW84" s="98"/>
      <c r="AX84" s="99">
        <v>15.91</v>
      </c>
      <c r="AY84" s="99">
        <v>9301</v>
      </c>
      <c r="AZ84" s="39" t="str">
        <f t="shared" si="25"/>
        <v>NA</v>
      </c>
      <c r="BA84" s="39" t="str">
        <f t="shared" si="26"/>
        <v>40 AD</v>
      </c>
      <c r="BB84" s="35" t="str">
        <f t="shared" si="36"/>
        <v>NA</v>
      </c>
      <c r="BC84" s="35" t="str">
        <f t="shared" si="27"/>
        <v>NA</v>
      </c>
      <c r="BD84" s="35">
        <f t="shared" si="28"/>
        <v>0</v>
      </c>
      <c r="BE84" s="40" t="e">
        <f t="shared" si="29"/>
        <v>#VALUE!</v>
      </c>
      <c r="BF84" s="41">
        <f t="shared" si="30"/>
        <v>0</v>
      </c>
      <c r="BG84" s="35" t="str">
        <f t="shared" si="31"/>
        <v>ANDRES VELASQUEZ</v>
      </c>
      <c r="BH84" s="35" t="str">
        <f t="shared" si="32"/>
        <v>ANDRES VELASQUEZ - FIESTERA</v>
      </c>
      <c r="BI84" s="35" t="e">
        <f>VLOOKUP(BG84,Equipos!$A$2:$B$105,2,0)</f>
        <v>#N/A</v>
      </c>
      <c r="BJ84" s="35" t="str">
        <f t="shared" si="33"/>
        <v>02:22:10</v>
      </c>
      <c r="BK84" s="35" t="e">
        <f>VLOOKUP(BG84,'Base Jinetes FEI'!$M$5:$N$341,2,0)</f>
        <v>#N/A</v>
      </c>
      <c r="BL84" s="35" t="e">
        <f>VLOOKUP(BG84,'Base Jinetes FEI'!$M$5:$O$341,3,0)</f>
        <v>#N/A</v>
      </c>
      <c r="BN84" s="35">
        <f t="shared" si="34"/>
        <v>0</v>
      </c>
      <c r="BO84" s="35">
        <f t="shared" si="35"/>
        <v>83</v>
      </c>
    </row>
    <row r="85" spans="1:67" ht="14.4" x14ac:dyDescent="0.3">
      <c r="A85" s="35" t="str">
        <f t="shared" si="19"/>
        <v>LOS VASCOS 21 I</v>
      </c>
      <c r="B85" s="35" t="str">
        <f t="shared" si="21"/>
        <v>NAC</v>
      </c>
      <c r="C85" s="35">
        <f t="shared" si="22"/>
        <v>40</v>
      </c>
      <c r="D85" s="35">
        <f t="shared" si="23"/>
        <v>40</v>
      </c>
      <c r="E85" s="35" t="str">
        <f t="shared" si="24"/>
        <v>AD</v>
      </c>
      <c r="F85" s="97" t="s">
        <v>79</v>
      </c>
      <c r="G85" s="98" t="s">
        <v>84</v>
      </c>
      <c r="H85" s="99" t="s">
        <v>77</v>
      </c>
      <c r="I85" s="99" t="s">
        <v>77</v>
      </c>
      <c r="J85" s="98"/>
      <c r="K85" s="100" t="s">
        <v>1591</v>
      </c>
      <c r="L85" s="98" t="s">
        <v>207</v>
      </c>
      <c r="M85" s="98"/>
      <c r="N85" s="102" t="s">
        <v>1592</v>
      </c>
      <c r="O85" s="99"/>
      <c r="P85" s="99" t="s">
        <v>77</v>
      </c>
      <c r="Q85" s="99"/>
      <c r="R85" s="99" t="s">
        <v>77</v>
      </c>
      <c r="S85" s="98" t="s">
        <v>78</v>
      </c>
      <c r="T85" s="99" t="s">
        <v>77</v>
      </c>
      <c r="U85" s="99" t="s">
        <v>377</v>
      </c>
      <c r="V85" s="99" t="s">
        <v>77</v>
      </c>
      <c r="W85" s="99" t="s">
        <v>77</v>
      </c>
      <c r="X85" s="103" t="s">
        <v>77</v>
      </c>
      <c r="Y85" s="103" t="s">
        <v>77</v>
      </c>
      <c r="Z85" s="103" t="s">
        <v>77</v>
      </c>
      <c r="AA85" s="98" t="s">
        <v>140</v>
      </c>
      <c r="AB85" s="98"/>
      <c r="AC85" s="98"/>
      <c r="AD85" s="98"/>
      <c r="AE85" s="103"/>
      <c r="AF85" s="103"/>
      <c r="AG85" s="103"/>
      <c r="AH85" s="98"/>
      <c r="AI85" s="98"/>
      <c r="AJ85" s="98"/>
      <c r="AK85" s="98"/>
      <c r="AL85" s="103"/>
      <c r="AM85" s="103"/>
      <c r="AN85" s="103"/>
      <c r="AO85" s="98"/>
      <c r="AP85" s="98"/>
      <c r="AQ85" s="98"/>
      <c r="AR85" s="98"/>
      <c r="AS85" s="103"/>
      <c r="AT85" s="103"/>
      <c r="AU85" s="103"/>
      <c r="AV85" s="98"/>
      <c r="AW85" s="98"/>
      <c r="AX85" s="99"/>
      <c r="AY85" s="99"/>
      <c r="AZ85" s="39" t="str">
        <f t="shared" si="25"/>
        <v>NA</v>
      </c>
      <c r="BA85" s="39" t="str">
        <f t="shared" si="26"/>
        <v>40 AD</v>
      </c>
      <c r="BB85" s="35" t="str">
        <f t="shared" si="36"/>
        <v>NA</v>
      </c>
      <c r="BC85" s="35" t="str">
        <f t="shared" si="27"/>
        <v>NA</v>
      </c>
      <c r="BD85" s="35">
        <f t="shared" si="28"/>
        <v>0</v>
      </c>
      <c r="BE85" s="40" t="e">
        <f t="shared" si="29"/>
        <v>#VALUE!</v>
      </c>
      <c r="BF85" s="41">
        <f t="shared" si="30"/>
        <v>0</v>
      </c>
      <c r="BG85" s="35" t="str">
        <f t="shared" si="31"/>
        <v>ANDREA VARGAS</v>
      </c>
      <c r="BH85" s="35" t="str">
        <f t="shared" si="32"/>
        <v>ANDREA VARGAS - ALCAZAR KEVIRA</v>
      </c>
      <c r="BI85" s="35" t="e">
        <f>VLOOKUP(BG85,Equipos!$A$2:$B$105,2,0)</f>
        <v>#N/A</v>
      </c>
      <c r="BJ85" s="35" t="str">
        <f t="shared" si="33"/>
        <v>02:22:10</v>
      </c>
      <c r="BK85" s="35" t="e">
        <f>VLOOKUP(BG85,'Base Jinetes FEI'!$M$5:$N$341,2,0)</f>
        <v>#N/A</v>
      </c>
      <c r="BL85" s="35" t="e">
        <f>VLOOKUP(BG85,'Base Jinetes FEI'!$M$5:$O$341,3,0)</f>
        <v>#N/A</v>
      </c>
      <c r="BN85" s="35">
        <f t="shared" si="34"/>
        <v>0</v>
      </c>
      <c r="BO85" s="35">
        <f t="shared" si="35"/>
        <v>84</v>
      </c>
    </row>
    <row r="86" spans="1:67" ht="14.4" x14ac:dyDescent="0.3">
      <c r="A86" s="35" t="str">
        <f t="shared" si="19"/>
        <v>LOS VASCOS 21 I</v>
      </c>
      <c r="B86" s="35" t="str">
        <f t="shared" si="21"/>
        <v>NAC</v>
      </c>
      <c r="C86" s="35">
        <f t="shared" si="22"/>
        <v>40</v>
      </c>
      <c r="D86" s="35">
        <f t="shared" si="23"/>
        <v>40</v>
      </c>
      <c r="E86" s="35" t="str">
        <f t="shared" si="24"/>
        <v>AD</v>
      </c>
      <c r="F86" s="97" t="s">
        <v>116</v>
      </c>
      <c r="G86" s="98" t="s">
        <v>84</v>
      </c>
      <c r="H86" s="99" t="s">
        <v>77</v>
      </c>
      <c r="I86" s="99" t="s">
        <v>77</v>
      </c>
      <c r="J86" s="98"/>
      <c r="K86" s="100" t="s">
        <v>1593</v>
      </c>
      <c r="L86" s="98" t="s">
        <v>1594</v>
      </c>
      <c r="M86" s="98"/>
      <c r="N86" s="102" t="s">
        <v>1595</v>
      </c>
      <c r="O86" s="99"/>
      <c r="P86" s="99" t="s">
        <v>77</v>
      </c>
      <c r="Q86" s="99"/>
      <c r="R86" s="99" t="s">
        <v>77</v>
      </c>
      <c r="S86" s="98" t="s">
        <v>78</v>
      </c>
      <c r="T86" s="99" t="s">
        <v>77</v>
      </c>
      <c r="U86" s="99" t="s">
        <v>377</v>
      </c>
      <c r="V86" s="99" t="s">
        <v>77</v>
      </c>
      <c r="W86" s="99" t="s">
        <v>77</v>
      </c>
      <c r="X86" s="103" t="s">
        <v>77</v>
      </c>
      <c r="Y86" s="103" t="s">
        <v>77</v>
      </c>
      <c r="Z86" s="103" t="s">
        <v>77</v>
      </c>
      <c r="AA86" s="98" t="s">
        <v>140</v>
      </c>
      <c r="AB86" s="98"/>
      <c r="AC86" s="98"/>
      <c r="AD86" s="98"/>
      <c r="AE86" s="103"/>
      <c r="AF86" s="103"/>
      <c r="AG86" s="103"/>
      <c r="AH86" s="98"/>
      <c r="AI86" s="98"/>
      <c r="AJ86" s="98"/>
      <c r="AK86" s="98"/>
      <c r="AL86" s="103"/>
      <c r="AM86" s="103"/>
      <c r="AN86" s="103"/>
      <c r="AO86" s="98"/>
      <c r="AP86" s="98"/>
      <c r="AQ86" s="98"/>
      <c r="AR86" s="98"/>
      <c r="AS86" s="103"/>
      <c r="AT86" s="103"/>
      <c r="AU86" s="103"/>
      <c r="AV86" s="98"/>
      <c r="AW86" s="98"/>
      <c r="AX86" s="99"/>
      <c r="AY86" s="99"/>
      <c r="AZ86" s="39" t="str">
        <f t="shared" si="25"/>
        <v>NA</v>
      </c>
      <c r="BA86" s="39" t="str">
        <f t="shared" si="26"/>
        <v>40 AD</v>
      </c>
      <c r="BB86" s="35" t="str">
        <f t="shared" si="36"/>
        <v>NA</v>
      </c>
      <c r="BC86" s="35" t="str">
        <f t="shared" si="27"/>
        <v>NA</v>
      </c>
      <c r="BD86" s="35">
        <f t="shared" si="28"/>
        <v>0</v>
      </c>
      <c r="BE86" s="40" t="e">
        <f t="shared" si="29"/>
        <v>#VALUE!</v>
      </c>
      <c r="BF86" s="41">
        <f t="shared" si="30"/>
        <v>0</v>
      </c>
      <c r="BG86" s="35" t="str">
        <f t="shared" si="31"/>
        <v>LINDA SCHUNEMANN</v>
      </c>
      <c r="BH86" s="35" t="str">
        <f t="shared" si="32"/>
        <v>LINDA SCHUNEMANN - KEVIRA</v>
      </c>
      <c r="BI86" s="35" t="e">
        <f>VLOOKUP(BG86,Equipos!$A$2:$B$105,2,0)</f>
        <v>#N/A</v>
      </c>
      <c r="BJ86" s="35" t="str">
        <f t="shared" si="33"/>
        <v>02:22:10</v>
      </c>
      <c r="BK86" s="35" t="e">
        <f>VLOOKUP(BG86,'Base Jinetes FEI'!$M$5:$N$341,2,0)</f>
        <v>#N/A</v>
      </c>
      <c r="BL86" s="35" t="e">
        <f>VLOOKUP(BG86,'Base Jinetes FEI'!$M$5:$O$341,3,0)</f>
        <v>#N/A</v>
      </c>
      <c r="BN86" s="35">
        <f t="shared" si="34"/>
        <v>0</v>
      </c>
      <c r="BO86" s="35">
        <f t="shared" si="35"/>
        <v>85</v>
      </c>
    </row>
    <row r="87" spans="1:67" ht="14.4" x14ac:dyDescent="0.3">
      <c r="A87" s="35" t="str">
        <f t="shared" si="19"/>
        <v>LOS VASCOS 21 I</v>
      </c>
      <c r="B87" s="35" t="str">
        <f t="shared" si="21"/>
        <v>NAC</v>
      </c>
      <c r="C87" s="35">
        <f t="shared" si="22"/>
        <v>40</v>
      </c>
      <c r="D87" s="35">
        <f t="shared" si="23"/>
        <v>40</v>
      </c>
      <c r="E87" s="35" t="str">
        <f t="shared" si="24"/>
        <v>AD</v>
      </c>
      <c r="F87" s="97" t="s">
        <v>117</v>
      </c>
      <c r="G87" s="98" t="s">
        <v>84</v>
      </c>
      <c r="H87" s="99" t="s">
        <v>77</v>
      </c>
      <c r="I87" s="99" t="s">
        <v>77</v>
      </c>
      <c r="J87" s="98"/>
      <c r="K87" s="100" t="s">
        <v>961</v>
      </c>
      <c r="L87" s="98" t="s">
        <v>138</v>
      </c>
      <c r="M87" s="98"/>
      <c r="N87" s="102" t="s">
        <v>147</v>
      </c>
      <c r="O87" s="99"/>
      <c r="P87" s="99" t="s">
        <v>77</v>
      </c>
      <c r="Q87" s="99"/>
      <c r="R87" s="99" t="s">
        <v>77</v>
      </c>
      <c r="S87" s="98" t="s">
        <v>78</v>
      </c>
      <c r="T87" s="99" t="s">
        <v>77</v>
      </c>
      <c r="U87" s="99" t="s">
        <v>377</v>
      </c>
      <c r="V87" s="99" t="s">
        <v>77</v>
      </c>
      <c r="W87" s="99" t="s">
        <v>77</v>
      </c>
      <c r="X87" s="103" t="s">
        <v>77</v>
      </c>
      <c r="Y87" s="103" t="s">
        <v>77</v>
      </c>
      <c r="Z87" s="103" t="s">
        <v>77</v>
      </c>
      <c r="AA87" s="98" t="s">
        <v>140</v>
      </c>
      <c r="AB87" s="98"/>
      <c r="AC87" s="98"/>
      <c r="AD87" s="98"/>
      <c r="AE87" s="103"/>
      <c r="AF87" s="103"/>
      <c r="AG87" s="103"/>
      <c r="AH87" s="98"/>
      <c r="AI87" s="98"/>
      <c r="AJ87" s="98"/>
      <c r="AK87" s="98"/>
      <c r="AL87" s="103"/>
      <c r="AM87" s="103"/>
      <c r="AN87" s="103"/>
      <c r="AO87" s="98"/>
      <c r="AP87" s="98"/>
      <c r="AQ87" s="98"/>
      <c r="AR87" s="98"/>
      <c r="AS87" s="103"/>
      <c r="AT87" s="103"/>
      <c r="AU87" s="103"/>
      <c r="AV87" s="98"/>
      <c r="AW87" s="98"/>
      <c r="AX87" s="99"/>
      <c r="AY87" s="99"/>
      <c r="AZ87" s="39" t="str">
        <f t="shared" si="25"/>
        <v>NA</v>
      </c>
      <c r="BA87" s="39" t="str">
        <f t="shared" si="26"/>
        <v>40 AD</v>
      </c>
      <c r="BB87" s="35" t="str">
        <f t="shared" si="36"/>
        <v>NA</v>
      </c>
      <c r="BC87" s="35" t="str">
        <f t="shared" si="27"/>
        <v>NA</v>
      </c>
      <c r="BD87" s="35">
        <f t="shared" si="28"/>
        <v>0</v>
      </c>
      <c r="BE87" s="40" t="e">
        <f t="shared" si="29"/>
        <v>#VALUE!</v>
      </c>
      <c r="BF87" s="41">
        <f t="shared" si="30"/>
        <v>0</v>
      </c>
      <c r="BG87" s="35" t="str">
        <f t="shared" si="31"/>
        <v>JUAN PABLO  THOMSEN</v>
      </c>
      <c r="BH87" s="35" t="str">
        <f t="shared" si="32"/>
        <v>JUAN PABLO  THOMSEN - CORAJE</v>
      </c>
      <c r="BI87" s="35" t="e">
        <f>VLOOKUP(BG87,Equipos!$A$2:$B$105,2,0)</f>
        <v>#N/A</v>
      </c>
      <c r="BJ87" s="35" t="str">
        <f t="shared" si="33"/>
        <v>02:22:10</v>
      </c>
      <c r="BK87" s="35" t="e">
        <f>VLOOKUP(BG87,'Base Jinetes FEI'!$M$5:$N$341,2,0)</f>
        <v>#N/A</v>
      </c>
      <c r="BL87" s="35" t="e">
        <f>VLOOKUP(BG87,'Base Jinetes FEI'!$M$5:$O$341,3,0)</f>
        <v>#N/A</v>
      </c>
      <c r="BN87" s="35">
        <f t="shared" si="34"/>
        <v>0</v>
      </c>
      <c r="BO87" s="35">
        <f t="shared" si="35"/>
        <v>86</v>
      </c>
    </row>
    <row r="88" spans="1:67" ht="14.4" x14ac:dyDescent="0.3">
      <c r="A88" s="35" t="str">
        <f t="shared" si="19"/>
        <v>LOS VASCOS 21 I</v>
      </c>
      <c r="B88" s="35" t="str">
        <f t="shared" si="21"/>
        <v>NAC</v>
      </c>
      <c r="C88" s="35">
        <f t="shared" si="22"/>
        <v>40</v>
      </c>
      <c r="D88" s="35">
        <f t="shared" si="23"/>
        <v>40</v>
      </c>
      <c r="E88" s="35" t="str">
        <f t="shared" si="24"/>
        <v>AD</v>
      </c>
      <c r="F88" s="97" t="s">
        <v>118</v>
      </c>
      <c r="G88" s="98" t="s">
        <v>84</v>
      </c>
      <c r="H88" s="99" t="s">
        <v>77</v>
      </c>
      <c r="I88" s="99" t="s">
        <v>77</v>
      </c>
      <c r="J88" s="98"/>
      <c r="K88" s="100" t="s">
        <v>1596</v>
      </c>
      <c r="L88" s="98" t="s">
        <v>1597</v>
      </c>
      <c r="M88" s="98"/>
      <c r="N88" s="102" t="s">
        <v>620</v>
      </c>
      <c r="O88" s="99"/>
      <c r="P88" s="99" t="s">
        <v>77</v>
      </c>
      <c r="Q88" s="99"/>
      <c r="R88" s="99" t="s">
        <v>77</v>
      </c>
      <c r="S88" s="98" t="s">
        <v>78</v>
      </c>
      <c r="T88" s="99" t="s">
        <v>77</v>
      </c>
      <c r="U88" s="99" t="s">
        <v>377</v>
      </c>
      <c r="V88" s="99" t="s">
        <v>77</v>
      </c>
      <c r="W88" s="99" t="s">
        <v>77</v>
      </c>
      <c r="X88" s="103" t="s">
        <v>77</v>
      </c>
      <c r="Y88" s="103" t="s">
        <v>77</v>
      </c>
      <c r="Z88" s="103" t="s">
        <v>77</v>
      </c>
      <c r="AA88" s="98" t="s">
        <v>140</v>
      </c>
      <c r="AB88" s="98"/>
      <c r="AC88" s="98"/>
      <c r="AD88" s="98"/>
      <c r="AE88" s="103"/>
      <c r="AF88" s="103"/>
      <c r="AG88" s="103"/>
      <c r="AH88" s="98"/>
      <c r="AI88" s="98"/>
      <c r="AJ88" s="98"/>
      <c r="AK88" s="98"/>
      <c r="AL88" s="103"/>
      <c r="AM88" s="103"/>
      <c r="AN88" s="103"/>
      <c r="AO88" s="98"/>
      <c r="AP88" s="98"/>
      <c r="AQ88" s="98"/>
      <c r="AR88" s="98"/>
      <c r="AS88" s="103"/>
      <c r="AT88" s="103"/>
      <c r="AU88" s="103"/>
      <c r="AV88" s="98"/>
      <c r="AW88" s="98"/>
      <c r="AX88" s="99"/>
      <c r="AY88" s="99"/>
      <c r="AZ88" s="39" t="str">
        <f t="shared" si="25"/>
        <v>NA</v>
      </c>
      <c r="BA88" s="39" t="str">
        <f t="shared" si="26"/>
        <v>40 AD</v>
      </c>
      <c r="BB88" s="35" t="str">
        <f t="shared" si="36"/>
        <v>NA</v>
      </c>
      <c r="BC88" s="35" t="str">
        <f t="shared" si="27"/>
        <v>NA</v>
      </c>
      <c r="BD88" s="35">
        <f t="shared" si="28"/>
        <v>0</v>
      </c>
      <c r="BE88" s="40" t="e">
        <f t="shared" si="29"/>
        <v>#VALUE!</v>
      </c>
      <c r="BF88" s="41">
        <f t="shared" si="30"/>
        <v>0</v>
      </c>
      <c r="BG88" s="35" t="str">
        <f t="shared" si="31"/>
        <v>ANGIE ONATE PRIETO</v>
      </c>
      <c r="BH88" s="35" t="str">
        <f t="shared" si="32"/>
        <v>ANGIE ONATE PRIETO - COSACO</v>
      </c>
      <c r="BI88" s="35" t="e">
        <f>VLOOKUP(BG88,Equipos!$A$2:$B$105,2,0)</f>
        <v>#N/A</v>
      </c>
      <c r="BJ88" s="35" t="str">
        <f t="shared" si="33"/>
        <v>02:22:10</v>
      </c>
      <c r="BK88" s="35" t="e">
        <f>VLOOKUP(BG88,'Base Jinetes FEI'!$M$5:$N$341,2,0)</f>
        <v>#N/A</v>
      </c>
      <c r="BL88" s="35" t="e">
        <f>VLOOKUP(BG88,'Base Jinetes FEI'!$M$5:$O$341,3,0)</f>
        <v>#N/A</v>
      </c>
      <c r="BN88" s="35">
        <f t="shared" si="34"/>
        <v>0</v>
      </c>
      <c r="BO88" s="35">
        <f t="shared" si="35"/>
        <v>87</v>
      </c>
    </row>
    <row r="89" spans="1:67" ht="14.4" x14ac:dyDescent="0.3">
      <c r="A89" s="35" t="str">
        <f t="shared" si="19"/>
        <v>LOS VASCOS 21 I</v>
      </c>
      <c r="B89" s="35" t="str">
        <f t="shared" si="21"/>
        <v>NAC</v>
      </c>
      <c r="C89" s="35">
        <f t="shared" si="22"/>
        <v>40</v>
      </c>
      <c r="D89" s="35">
        <f t="shared" si="23"/>
        <v>40</v>
      </c>
      <c r="E89" s="35" t="s">
        <v>52</v>
      </c>
      <c r="F89" s="97" t="s">
        <v>85</v>
      </c>
      <c r="G89" s="98" t="s">
        <v>76</v>
      </c>
      <c r="H89" s="99" t="s">
        <v>77</v>
      </c>
      <c r="I89" s="99" t="s">
        <v>77</v>
      </c>
      <c r="J89" s="98"/>
      <c r="K89" s="100" t="s">
        <v>923</v>
      </c>
      <c r="L89" s="98" t="s">
        <v>922</v>
      </c>
      <c r="M89" s="98"/>
      <c r="N89" s="102" t="s">
        <v>737</v>
      </c>
      <c r="O89" s="99"/>
      <c r="P89" s="99" t="s">
        <v>77</v>
      </c>
      <c r="Q89" s="99"/>
      <c r="R89" s="99" t="s">
        <v>77</v>
      </c>
      <c r="S89" s="98" t="s">
        <v>78</v>
      </c>
      <c r="T89" s="99" t="s">
        <v>77</v>
      </c>
      <c r="U89" s="99" t="s">
        <v>377</v>
      </c>
      <c r="V89" s="99" t="s">
        <v>1598</v>
      </c>
      <c r="W89" s="99" t="s">
        <v>1599</v>
      </c>
      <c r="X89" s="103" t="s">
        <v>569</v>
      </c>
      <c r="Y89" s="103" t="s">
        <v>276</v>
      </c>
      <c r="Z89" s="103" t="s">
        <v>919</v>
      </c>
      <c r="AA89" s="98"/>
      <c r="AB89" s="98" t="s">
        <v>1600</v>
      </c>
      <c r="AC89" s="98" t="s">
        <v>1601</v>
      </c>
      <c r="AD89" s="98" t="s">
        <v>1602</v>
      </c>
      <c r="AE89" s="103" t="s">
        <v>268</v>
      </c>
      <c r="AF89" s="103" t="s">
        <v>690</v>
      </c>
      <c r="AG89" s="103" t="s">
        <v>1603</v>
      </c>
      <c r="AH89" s="98"/>
      <c r="AI89" s="98"/>
      <c r="AJ89" s="98"/>
      <c r="AK89" s="98"/>
      <c r="AL89" s="103"/>
      <c r="AM89" s="103"/>
      <c r="AN89" s="103"/>
      <c r="AO89" s="98"/>
      <c r="AP89" s="98"/>
      <c r="AQ89" s="98"/>
      <c r="AR89" s="98"/>
      <c r="AS89" s="103"/>
      <c r="AT89" s="103"/>
      <c r="AU89" s="103"/>
      <c r="AV89" s="98"/>
      <c r="AW89" s="98"/>
      <c r="AX89" s="99">
        <v>17.84</v>
      </c>
      <c r="AY89" s="99">
        <v>8732</v>
      </c>
      <c r="AZ89" s="39">
        <f t="shared" si="25"/>
        <v>8732</v>
      </c>
      <c r="BA89" s="39" t="str">
        <f t="shared" si="26"/>
        <v>40 YR</v>
      </c>
      <c r="BB89" s="35">
        <f t="shared" si="36"/>
        <v>6</v>
      </c>
      <c r="BC89" s="35" t="str">
        <f t="shared" si="27"/>
        <v>02:25:32</v>
      </c>
      <c r="BD89" s="35">
        <f t="shared" si="28"/>
        <v>175</v>
      </c>
      <c r="BE89" s="40">
        <f t="shared" si="29"/>
        <v>-3.3666666666666667</v>
      </c>
      <c r="BF89" s="41">
        <f t="shared" si="30"/>
        <v>211.63333333333333</v>
      </c>
      <c r="BG89" s="35" t="str">
        <f t="shared" si="31"/>
        <v>EMMA LETELIER</v>
      </c>
      <c r="BH89" s="35" t="str">
        <f t="shared" si="32"/>
        <v>EMMA LETELIER - CL ANATOLIA</v>
      </c>
      <c r="BI89" s="35" t="str">
        <f>VLOOKUP(BG89,Equipos!$A$2:$B$105,2,0)</f>
        <v>EL MOLINO B</v>
      </c>
      <c r="BJ89" s="35" t="str">
        <f t="shared" si="33"/>
        <v>02:22:10</v>
      </c>
      <c r="BK89" s="35" t="e">
        <f>VLOOKUP(BG89,'Base Jinetes FEI'!$M$5:$N$341,2,0)</f>
        <v>#N/A</v>
      </c>
      <c r="BL89" s="35" t="e">
        <f>VLOOKUP(BG89,'Base Jinetes FEI'!$M$5:$O$341,3,0)</f>
        <v>#N/A</v>
      </c>
      <c r="BN89" s="35">
        <f t="shared" si="34"/>
        <v>1</v>
      </c>
      <c r="BO89" s="35">
        <f t="shared" si="35"/>
        <v>88</v>
      </c>
    </row>
    <row r="90" spans="1:67" ht="14.4" x14ac:dyDescent="0.3">
      <c r="A90" s="35" t="str">
        <f t="shared" si="19"/>
        <v>LOS VASCOS 21 I</v>
      </c>
      <c r="B90" s="35" t="str">
        <f t="shared" si="21"/>
        <v>NAC</v>
      </c>
      <c r="C90" s="35">
        <f t="shared" si="22"/>
        <v>40</v>
      </c>
      <c r="D90" s="35">
        <f t="shared" si="23"/>
        <v>40</v>
      </c>
      <c r="E90" s="35" t="str">
        <f t="shared" si="24"/>
        <v>YR</v>
      </c>
      <c r="F90" s="97" t="s">
        <v>86</v>
      </c>
      <c r="G90" s="98" t="s">
        <v>76</v>
      </c>
      <c r="H90" s="99" t="s">
        <v>77</v>
      </c>
      <c r="I90" s="99" t="s">
        <v>77</v>
      </c>
      <c r="J90" s="98"/>
      <c r="K90" s="101" t="s">
        <v>2198</v>
      </c>
      <c r="L90" s="98" t="s">
        <v>483</v>
      </c>
      <c r="M90" s="98"/>
      <c r="N90" s="102" t="s">
        <v>1604</v>
      </c>
      <c r="O90" s="99"/>
      <c r="P90" s="99" t="s">
        <v>77</v>
      </c>
      <c r="Q90" s="99"/>
      <c r="R90" s="99" t="s">
        <v>77</v>
      </c>
      <c r="S90" s="98" t="s">
        <v>78</v>
      </c>
      <c r="T90" s="99" t="s">
        <v>77</v>
      </c>
      <c r="U90" s="99" t="s">
        <v>377</v>
      </c>
      <c r="V90" s="99" t="s">
        <v>1605</v>
      </c>
      <c r="W90" s="99" t="s">
        <v>1606</v>
      </c>
      <c r="X90" s="103" t="s">
        <v>616</v>
      </c>
      <c r="Y90" s="103" t="s">
        <v>276</v>
      </c>
      <c r="Z90" s="103" t="s">
        <v>1607</v>
      </c>
      <c r="AA90" s="98"/>
      <c r="AB90" s="98" t="s">
        <v>1608</v>
      </c>
      <c r="AC90" s="98" t="s">
        <v>1609</v>
      </c>
      <c r="AD90" s="98" t="s">
        <v>864</v>
      </c>
      <c r="AE90" s="103" t="s">
        <v>833</v>
      </c>
      <c r="AF90" s="103" t="s">
        <v>1610</v>
      </c>
      <c r="AG90" s="103" t="s">
        <v>1611</v>
      </c>
      <c r="AH90" s="98"/>
      <c r="AI90" s="98"/>
      <c r="AJ90" s="98"/>
      <c r="AK90" s="98"/>
      <c r="AL90" s="103"/>
      <c r="AM90" s="103"/>
      <c r="AN90" s="103"/>
      <c r="AO90" s="98"/>
      <c r="AP90" s="98"/>
      <c r="AQ90" s="98"/>
      <c r="AR90" s="98"/>
      <c r="AS90" s="103"/>
      <c r="AT90" s="103"/>
      <c r="AU90" s="103"/>
      <c r="AV90" s="98"/>
      <c r="AW90" s="98"/>
      <c r="AX90" s="99">
        <v>18.38</v>
      </c>
      <c r="AY90" s="99">
        <v>8921</v>
      </c>
      <c r="AZ90" s="39">
        <f t="shared" si="25"/>
        <v>8921</v>
      </c>
      <c r="BA90" s="39" t="str">
        <f t="shared" si="26"/>
        <v>40 YR</v>
      </c>
      <c r="BB90" s="35">
        <f t="shared" si="36"/>
        <v>8</v>
      </c>
      <c r="BC90" s="35" t="str">
        <f t="shared" si="27"/>
        <v>02:28:41</v>
      </c>
      <c r="BD90" s="35">
        <f t="shared" si="28"/>
        <v>165</v>
      </c>
      <c r="BE90" s="40">
        <f t="shared" si="29"/>
        <v>-6.5166666666666666</v>
      </c>
      <c r="BF90" s="41">
        <f t="shared" si="30"/>
        <v>198.48333333333332</v>
      </c>
      <c r="BG90" s="35" t="str">
        <f t="shared" si="31"/>
        <v>OLIVIA ALAMOS</v>
      </c>
      <c r="BH90" s="35" t="str">
        <f t="shared" si="32"/>
        <v>OLIVIA ALAMOS - WAFIK</v>
      </c>
      <c r="BI90" s="35" t="str">
        <f>VLOOKUP(BG90,Equipos!$A$2:$B$105,2,0)</f>
        <v>EL MOLINO B</v>
      </c>
      <c r="BJ90" s="35" t="str">
        <f t="shared" si="33"/>
        <v>02:22:10</v>
      </c>
      <c r="BK90" s="35" t="e">
        <f>VLOOKUP(BG90,'Base Jinetes FEI'!$M$5:$N$341,2,0)</f>
        <v>#N/A</v>
      </c>
      <c r="BL90" s="35" t="e">
        <f>VLOOKUP(BG90,'Base Jinetes FEI'!$M$5:$O$341,3,0)</f>
        <v>#N/A</v>
      </c>
      <c r="BN90" s="35">
        <f t="shared" si="34"/>
        <v>1</v>
      </c>
      <c r="BO90" s="35">
        <f t="shared" si="35"/>
        <v>89</v>
      </c>
    </row>
    <row r="91" spans="1:67" ht="14.4" x14ac:dyDescent="0.3">
      <c r="A91" s="35" t="str">
        <f t="shared" si="19"/>
        <v>LOS VASCOS 21 I</v>
      </c>
      <c r="B91" s="35" t="str">
        <f t="shared" si="21"/>
        <v>NAC</v>
      </c>
      <c r="C91" s="35">
        <f t="shared" si="22"/>
        <v>40</v>
      </c>
      <c r="D91" s="35">
        <f t="shared" si="23"/>
        <v>40</v>
      </c>
      <c r="E91" s="35" t="str">
        <f t="shared" si="24"/>
        <v>YR</v>
      </c>
      <c r="F91" s="97" t="s">
        <v>88</v>
      </c>
      <c r="G91" s="98" t="s">
        <v>76</v>
      </c>
      <c r="H91" s="99" t="s">
        <v>77</v>
      </c>
      <c r="I91" s="99" t="s">
        <v>77</v>
      </c>
      <c r="J91" s="98"/>
      <c r="K91" s="100" t="s">
        <v>481</v>
      </c>
      <c r="L91" s="98" t="s">
        <v>922</v>
      </c>
      <c r="M91" s="98"/>
      <c r="N91" s="102" t="s">
        <v>924</v>
      </c>
      <c r="O91" s="99"/>
      <c r="P91" s="99" t="s">
        <v>77</v>
      </c>
      <c r="Q91" s="99"/>
      <c r="R91" s="99" t="s">
        <v>77</v>
      </c>
      <c r="S91" s="98" t="s">
        <v>78</v>
      </c>
      <c r="T91" s="99" t="s">
        <v>77</v>
      </c>
      <c r="U91" s="99" t="s">
        <v>377</v>
      </c>
      <c r="V91" s="99" t="s">
        <v>1612</v>
      </c>
      <c r="W91" s="99" t="s">
        <v>1613</v>
      </c>
      <c r="X91" s="103" t="s">
        <v>118</v>
      </c>
      <c r="Y91" s="103" t="s">
        <v>888</v>
      </c>
      <c r="Z91" s="103" t="s">
        <v>1614</v>
      </c>
      <c r="AA91" s="98"/>
      <c r="AB91" s="98" t="s">
        <v>1615</v>
      </c>
      <c r="AC91" s="98" t="s">
        <v>1616</v>
      </c>
      <c r="AD91" s="98" t="s">
        <v>902</v>
      </c>
      <c r="AE91" s="103" t="s">
        <v>356</v>
      </c>
      <c r="AF91" s="103" t="s">
        <v>1617</v>
      </c>
      <c r="AG91" s="103" t="s">
        <v>1618</v>
      </c>
      <c r="AH91" s="98"/>
      <c r="AI91" s="98"/>
      <c r="AJ91" s="98"/>
      <c r="AK91" s="98"/>
      <c r="AL91" s="103"/>
      <c r="AM91" s="103"/>
      <c r="AN91" s="103"/>
      <c r="AO91" s="98"/>
      <c r="AP91" s="98"/>
      <c r="AQ91" s="98"/>
      <c r="AR91" s="98"/>
      <c r="AS91" s="103"/>
      <c r="AT91" s="103"/>
      <c r="AU91" s="103"/>
      <c r="AV91" s="98"/>
      <c r="AW91" s="98"/>
      <c r="AX91" s="99">
        <v>18.05</v>
      </c>
      <c r="AY91" s="99">
        <v>8961</v>
      </c>
      <c r="AZ91" s="39">
        <f t="shared" si="25"/>
        <v>8961</v>
      </c>
      <c r="BA91" s="39" t="str">
        <f t="shared" si="26"/>
        <v>40 YR</v>
      </c>
      <c r="BB91" s="35">
        <f t="shared" si="36"/>
        <v>9</v>
      </c>
      <c r="BC91" s="35" t="str">
        <f t="shared" si="27"/>
        <v>02:29:21</v>
      </c>
      <c r="BD91" s="35">
        <f t="shared" si="28"/>
        <v>160</v>
      </c>
      <c r="BE91" s="40">
        <f t="shared" si="29"/>
        <v>-7.1833333333333336</v>
      </c>
      <c r="BF91" s="41">
        <f t="shared" si="30"/>
        <v>192.81666666666666</v>
      </c>
      <c r="BG91" s="35" t="str">
        <f t="shared" si="31"/>
        <v>VALENTINA LETELIER</v>
      </c>
      <c r="BH91" s="35" t="str">
        <f t="shared" si="32"/>
        <v>VALENTINA LETELIER - PERSEVERANCIA PETETE</v>
      </c>
      <c r="BI91" s="35" t="str">
        <f>VLOOKUP(BG91,Equipos!$A$2:$B$105,2,0)</f>
        <v>EL MOLINO B</v>
      </c>
      <c r="BJ91" s="35" t="str">
        <f t="shared" si="33"/>
        <v>02:22:10</v>
      </c>
      <c r="BK91" s="35" t="e">
        <f>VLOOKUP(BG91,'Base Jinetes FEI'!$M$5:$N$341,2,0)</f>
        <v>#N/A</v>
      </c>
      <c r="BL91" s="35" t="e">
        <f>VLOOKUP(BG91,'Base Jinetes FEI'!$M$5:$O$341,3,0)</f>
        <v>#N/A</v>
      </c>
      <c r="BN91" s="35">
        <f t="shared" si="34"/>
        <v>1</v>
      </c>
      <c r="BO91" s="35">
        <f t="shared" si="35"/>
        <v>90</v>
      </c>
    </row>
    <row r="92" spans="1:67" ht="14.4" x14ac:dyDescent="0.3">
      <c r="A92" s="35" t="s">
        <v>984</v>
      </c>
      <c r="B92" s="35" t="s">
        <v>50</v>
      </c>
      <c r="C92" s="35">
        <v>120</v>
      </c>
      <c r="D92" s="35">
        <v>120</v>
      </c>
      <c r="E92" s="35" t="s">
        <v>51</v>
      </c>
      <c r="F92" s="99" t="s">
        <v>85</v>
      </c>
      <c r="G92" s="99" t="s">
        <v>76</v>
      </c>
      <c r="H92" s="99" t="s">
        <v>77</v>
      </c>
      <c r="I92" s="99" t="s">
        <v>77</v>
      </c>
      <c r="J92" s="99" t="s">
        <v>360</v>
      </c>
      <c r="K92" s="99" t="s">
        <v>210</v>
      </c>
      <c r="L92" s="99" t="s">
        <v>211</v>
      </c>
      <c r="M92" s="99" t="s">
        <v>754</v>
      </c>
      <c r="N92" s="99" t="s">
        <v>755</v>
      </c>
      <c r="O92" s="99"/>
      <c r="P92" s="99" t="s">
        <v>77</v>
      </c>
      <c r="Q92" s="99"/>
      <c r="R92" s="99" t="s">
        <v>77</v>
      </c>
      <c r="S92" s="99" t="s">
        <v>78</v>
      </c>
      <c r="T92" s="99" t="s">
        <v>77</v>
      </c>
      <c r="U92" s="99" t="s">
        <v>328</v>
      </c>
      <c r="V92" s="99" t="s">
        <v>1619</v>
      </c>
      <c r="W92" s="99"/>
      <c r="X92" s="99" t="s">
        <v>1620</v>
      </c>
      <c r="Y92" s="99" t="s">
        <v>747</v>
      </c>
      <c r="Z92" s="99" t="s">
        <v>1621</v>
      </c>
      <c r="AA92" s="99"/>
      <c r="AB92" s="99" t="s">
        <v>1622</v>
      </c>
      <c r="AC92" s="99" t="s">
        <v>959</v>
      </c>
      <c r="AD92" s="99" t="s">
        <v>889</v>
      </c>
      <c r="AE92" s="99"/>
      <c r="AF92" s="99" t="s">
        <v>1623</v>
      </c>
      <c r="AG92" s="99" t="s">
        <v>659</v>
      </c>
      <c r="AH92" s="99" t="s">
        <v>760</v>
      </c>
      <c r="AI92" s="99"/>
      <c r="AJ92" s="99" t="s">
        <v>1624</v>
      </c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>
        <v>18.77</v>
      </c>
      <c r="AY92" s="99">
        <v>23015</v>
      </c>
      <c r="AZ92" s="39">
        <f t="shared" si="25"/>
        <v>23015</v>
      </c>
      <c r="BA92" s="39" t="str">
        <f t="shared" si="26"/>
        <v>120/160 AD</v>
      </c>
      <c r="BB92" s="35">
        <f t="shared" ref="BB92:BB103" si="37">IF(G92="R",RANK(AZ92,$AZ$92:$AZ$103,1), "NA")</f>
        <v>1</v>
      </c>
      <c r="BC92" s="35" t="str">
        <f t="shared" si="27"/>
        <v>06:23:35</v>
      </c>
      <c r="BD92" s="35">
        <f t="shared" si="28"/>
        <v>200</v>
      </c>
      <c r="BE92" s="40">
        <f t="shared" si="29"/>
        <v>0</v>
      </c>
      <c r="BF92" s="41">
        <f t="shared" si="30"/>
        <v>320</v>
      </c>
      <c r="BG92" s="35" t="str">
        <f t="shared" si="31"/>
        <v>FRANCISCO  EGUIGUREN VALDÉS</v>
      </c>
      <c r="BH92" s="35" t="str">
        <f t="shared" si="32"/>
        <v>FRANCISCO  EGUIGUREN VALDÉS - CHISPEZA</v>
      </c>
      <c r="BI92" s="35" t="str">
        <f>VLOOKUP(BG92,Equipos!$A$2:$B$105,2,0)</f>
        <v>EL QUILLAY</v>
      </c>
      <c r="BJ92" s="35" t="str">
        <f t="shared" si="33"/>
        <v>06:23:35</v>
      </c>
      <c r="BK92" s="35" t="e">
        <f>VLOOKUP(BG92,'Base Jinetes FEI'!$M$5:$N$341,2,0)</f>
        <v>#N/A</v>
      </c>
      <c r="BL92" s="35" t="e">
        <f>VLOOKUP(BG92,'Base Jinetes FEI'!$M$5:$O$341,3,0)</f>
        <v>#N/A</v>
      </c>
      <c r="BN92" s="35">
        <f t="shared" si="34"/>
        <v>1</v>
      </c>
      <c r="BO92" s="35">
        <f t="shared" si="35"/>
        <v>91</v>
      </c>
    </row>
    <row r="93" spans="1:67" ht="14.4" x14ac:dyDescent="0.3">
      <c r="A93" s="35" t="str">
        <f>A92</f>
        <v>LLAYLLAY 21 I</v>
      </c>
      <c r="B93" s="35" t="str">
        <f t="shared" ref="B93:B131" si="38">B92</f>
        <v>FEI</v>
      </c>
      <c r="C93" s="35">
        <f t="shared" ref="C93:C131" si="39">C92</f>
        <v>120</v>
      </c>
      <c r="D93" s="35">
        <f t="shared" ref="D93:D131" si="40">D92</f>
        <v>120</v>
      </c>
      <c r="E93" s="35" t="str">
        <f t="shared" ref="E93:E131" si="41">E92</f>
        <v>AD</v>
      </c>
      <c r="F93" s="99" t="s">
        <v>86</v>
      </c>
      <c r="G93" s="99" t="s">
        <v>76</v>
      </c>
      <c r="H93" s="99" t="s">
        <v>77</v>
      </c>
      <c r="I93" s="99" t="s">
        <v>77</v>
      </c>
      <c r="J93" s="99" t="s">
        <v>756</v>
      </c>
      <c r="K93" s="99" t="s">
        <v>757</v>
      </c>
      <c r="L93" s="99" t="s">
        <v>758</v>
      </c>
      <c r="M93" s="99" t="s">
        <v>1062</v>
      </c>
      <c r="N93" s="99" t="s">
        <v>882</v>
      </c>
      <c r="O93" s="99"/>
      <c r="P93" s="99" t="s">
        <v>77</v>
      </c>
      <c r="Q93" s="99"/>
      <c r="R93" s="99" t="s">
        <v>77</v>
      </c>
      <c r="S93" s="99" t="s">
        <v>78</v>
      </c>
      <c r="T93" s="99" t="s">
        <v>77</v>
      </c>
      <c r="U93" s="99" t="s">
        <v>793</v>
      </c>
      <c r="V93" s="99" t="s">
        <v>1625</v>
      </c>
      <c r="W93" s="99"/>
      <c r="X93" s="99" t="s">
        <v>1626</v>
      </c>
      <c r="Y93" s="99" t="s">
        <v>846</v>
      </c>
      <c r="Z93" s="99" t="s">
        <v>1096</v>
      </c>
      <c r="AA93" s="99"/>
      <c r="AB93" s="99" t="s">
        <v>1627</v>
      </c>
      <c r="AC93" s="99" t="s">
        <v>276</v>
      </c>
      <c r="AD93" s="99" t="s">
        <v>945</v>
      </c>
      <c r="AE93" s="99"/>
      <c r="AF93" s="99" t="s">
        <v>1628</v>
      </c>
      <c r="AG93" s="99" t="s">
        <v>286</v>
      </c>
      <c r="AH93" s="99" t="s">
        <v>1629</v>
      </c>
      <c r="AI93" s="99"/>
      <c r="AJ93" s="99" t="s">
        <v>1630</v>
      </c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>
        <v>18.239999999999998</v>
      </c>
      <c r="AY93" s="99">
        <v>23682</v>
      </c>
      <c r="AZ93" s="39">
        <f t="shared" si="25"/>
        <v>23682</v>
      </c>
      <c r="BA93" s="39" t="str">
        <f t="shared" si="26"/>
        <v>120/160 AD</v>
      </c>
      <c r="BB93" s="35">
        <f t="shared" si="37"/>
        <v>2</v>
      </c>
      <c r="BC93" s="35" t="str">
        <f t="shared" si="27"/>
        <v>06:34:42</v>
      </c>
      <c r="BD93" s="35">
        <f t="shared" si="28"/>
        <v>195</v>
      </c>
      <c r="BE93" s="40">
        <f t="shared" si="29"/>
        <v>-11.116666666666667</v>
      </c>
      <c r="BF93" s="41">
        <f t="shared" si="30"/>
        <v>303.88333333333333</v>
      </c>
      <c r="BG93" s="35" t="str">
        <f t="shared" si="31"/>
        <v>PEDRO PABLO  GÓMEZ MARTÍNEZ</v>
      </c>
      <c r="BH93" s="35" t="str">
        <f t="shared" si="32"/>
        <v>PEDRO PABLO  GÓMEZ MARTÍNEZ - AS VIOLA</v>
      </c>
      <c r="BI93" s="35" t="e">
        <f>VLOOKUP(BG93,Equipos!$A$2:$B$105,2,0)</f>
        <v>#N/A</v>
      </c>
      <c r="BJ93" s="35" t="str">
        <f t="shared" si="33"/>
        <v>06:23:35</v>
      </c>
      <c r="BK93" s="35" t="e">
        <f>VLOOKUP(BG93,'Base Jinetes FEI'!$M$5:$N$341,2,0)</f>
        <v>#N/A</v>
      </c>
      <c r="BL93" s="35" t="e">
        <f>VLOOKUP(BG93,'Base Jinetes FEI'!$M$5:$O$341,3,0)</f>
        <v>#N/A</v>
      </c>
      <c r="BN93" s="35">
        <f t="shared" si="34"/>
        <v>1</v>
      </c>
      <c r="BO93" s="35">
        <f t="shared" si="35"/>
        <v>92</v>
      </c>
    </row>
    <row r="94" spans="1:67" ht="14.4" x14ac:dyDescent="0.3">
      <c r="A94" s="35" t="str">
        <f t="shared" ref="A94:A157" si="42">A93</f>
        <v>LLAYLLAY 21 I</v>
      </c>
      <c r="B94" s="35" t="str">
        <f t="shared" si="38"/>
        <v>FEI</v>
      </c>
      <c r="C94" s="35">
        <f t="shared" si="39"/>
        <v>120</v>
      </c>
      <c r="D94" s="35">
        <f t="shared" si="40"/>
        <v>120</v>
      </c>
      <c r="E94" s="35" t="str">
        <f t="shared" si="41"/>
        <v>AD</v>
      </c>
      <c r="F94" s="99" t="s">
        <v>88</v>
      </c>
      <c r="G94" s="99" t="s">
        <v>84</v>
      </c>
      <c r="H94" s="99" t="s">
        <v>77</v>
      </c>
      <c r="I94" s="99" t="s">
        <v>77</v>
      </c>
      <c r="J94" s="99" t="s">
        <v>438</v>
      </c>
      <c r="K94" s="99" t="s">
        <v>72</v>
      </c>
      <c r="L94" s="99" t="s">
        <v>139</v>
      </c>
      <c r="M94" s="99" t="s">
        <v>128</v>
      </c>
      <c r="N94" s="99" t="s">
        <v>62</v>
      </c>
      <c r="O94" s="99"/>
      <c r="P94" s="99" t="s">
        <v>77</v>
      </c>
      <c r="Q94" s="99"/>
      <c r="R94" s="99" t="s">
        <v>77</v>
      </c>
      <c r="S94" s="99" t="s">
        <v>78</v>
      </c>
      <c r="T94" s="99" t="s">
        <v>77</v>
      </c>
      <c r="U94" s="99" t="s">
        <v>704</v>
      </c>
      <c r="V94" s="99" t="s">
        <v>1631</v>
      </c>
      <c r="W94" s="99"/>
      <c r="X94" s="99" t="s">
        <v>1278</v>
      </c>
      <c r="Y94" s="99" t="s">
        <v>1632</v>
      </c>
      <c r="Z94" s="99" t="s">
        <v>946</v>
      </c>
      <c r="AA94" s="99"/>
      <c r="AB94" s="99" t="s">
        <v>1633</v>
      </c>
      <c r="AC94" s="99" t="s">
        <v>865</v>
      </c>
      <c r="AD94" s="99" t="s">
        <v>1634</v>
      </c>
      <c r="AE94" s="99"/>
      <c r="AF94" s="99" t="s">
        <v>1635</v>
      </c>
      <c r="AG94" s="99" t="s">
        <v>286</v>
      </c>
      <c r="AH94" s="99" t="s">
        <v>1636</v>
      </c>
      <c r="AI94" s="99" t="s">
        <v>1227</v>
      </c>
      <c r="AJ94" s="99" t="s">
        <v>1637</v>
      </c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>
        <v>18.239999999999998</v>
      </c>
      <c r="AY94" s="99">
        <v>23685</v>
      </c>
      <c r="AZ94" s="39" t="str">
        <f t="shared" si="25"/>
        <v>NA</v>
      </c>
      <c r="BA94" s="39" t="str">
        <f t="shared" si="26"/>
        <v>120/160 AD</v>
      </c>
      <c r="BB94" s="35" t="str">
        <f t="shared" si="37"/>
        <v>NA</v>
      </c>
      <c r="BC94" s="35" t="str">
        <f t="shared" si="27"/>
        <v>NA</v>
      </c>
      <c r="BD94" s="35">
        <f t="shared" si="28"/>
        <v>0</v>
      </c>
      <c r="BE94" s="40" t="e">
        <f t="shared" si="29"/>
        <v>#VALUE!</v>
      </c>
      <c r="BF94" s="41">
        <f t="shared" si="30"/>
        <v>0</v>
      </c>
      <c r="BG94" s="35" t="str">
        <f t="shared" si="31"/>
        <v>DAVID RAMIREZ FUENTES</v>
      </c>
      <c r="BH94" s="35" t="str">
        <f t="shared" si="32"/>
        <v>DAVID RAMIREZ FUENTES - PERSEVERANCIA PAN DE AZUCAR</v>
      </c>
      <c r="BI94" s="35" t="e">
        <f>VLOOKUP(BG94,Equipos!$A$2:$B$105,2,0)</f>
        <v>#N/A</v>
      </c>
      <c r="BJ94" s="35" t="str">
        <f t="shared" si="33"/>
        <v>06:23:35</v>
      </c>
      <c r="BK94" s="35" t="e">
        <f>VLOOKUP(BG94,'Base Jinetes FEI'!$M$5:$N$341,2,0)</f>
        <v>#N/A</v>
      </c>
      <c r="BL94" s="35" t="e">
        <f>VLOOKUP(BG94,'Base Jinetes FEI'!$M$5:$O$341,3,0)</f>
        <v>#N/A</v>
      </c>
      <c r="BN94" s="35">
        <f t="shared" si="34"/>
        <v>0</v>
      </c>
      <c r="BO94" s="35">
        <f t="shared" si="35"/>
        <v>93</v>
      </c>
    </row>
    <row r="95" spans="1:67" ht="14.4" x14ac:dyDescent="0.3">
      <c r="A95" s="35" t="str">
        <f t="shared" si="42"/>
        <v>LLAYLLAY 21 I</v>
      </c>
      <c r="B95" s="35" t="str">
        <f t="shared" si="38"/>
        <v>FEI</v>
      </c>
      <c r="C95" s="35">
        <f t="shared" si="39"/>
        <v>120</v>
      </c>
      <c r="D95" s="35">
        <f t="shared" si="40"/>
        <v>120</v>
      </c>
      <c r="E95" s="35" t="str">
        <f t="shared" si="41"/>
        <v>AD</v>
      </c>
      <c r="F95" s="99" t="s">
        <v>89</v>
      </c>
      <c r="G95" s="99" t="s">
        <v>84</v>
      </c>
      <c r="H95" s="99" t="s">
        <v>77</v>
      </c>
      <c r="I95" s="99" t="s">
        <v>77</v>
      </c>
      <c r="J95" s="99" t="s">
        <v>1068</v>
      </c>
      <c r="K95" s="99" t="s">
        <v>1069</v>
      </c>
      <c r="L95" s="99" t="s">
        <v>148</v>
      </c>
      <c r="M95" s="99" t="s">
        <v>1070</v>
      </c>
      <c r="N95" s="99" t="s">
        <v>847</v>
      </c>
      <c r="O95" s="99"/>
      <c r="P95" s="99" t="s">
        <v>77</v>
      </c>
      <c r="Q95" s="99"/>
      <c r="R95" s="99" t="s">
        <v>77</v>
      </c>
      <c r="S95" s="99" t="s">
        <v>78</v>
      </c>
      <c r="T95" s="99" t="s">
        <v>77</v>
      </c>
      <c r="U95" s="99" t="s">
        <v>815</v>
      </c>
      <c r="V95" s="99" t="s">
        <v>1638</v>
      </c>
      <c r="W95" s="99"/>
      <c r="X95" s="99" t="s">
        <v>1001</v>
      </c>
      <c r="Y95" s="99" t="s">
        <v>1639</v>
      </c>
      <c r="Z95" s="99" t="s">
        <v>1640</v>
      </c>
      <c r="AA95" s="99"/>
      <c r="AB95" s="99" t="s">
        <v>1042</v>
      </c>
      <c r="AC95" s="99" t="s">
        <v>77</v>
      </c>
      <c r="AD95" s="99" t="s">
        <v>77</v>
      </c>
      <c r="AE95" s="99" t="s">
        <v>175</v>
      </c>
      <c r="AF95" s="99" t="s">
        <v>77</v>
      </c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>
        <v>22.56</v>
      </c>
      <c r="AY95" s="99">
        <v>11170</v>
      </c>
      <c r="AZ95" s="39" t="str">
        <f t="shared" si="25"/>
        <v>NA</v>
      </c>
      <c r="BA95" s="39" t="str">
        <f t="shared" si="26"/>
        <v>120/160 AD</v>
      </c>
      <c r="BB95" s="35" t="str">
        <f t="shared" si="37"/>
        <v>NA</v>
      </c>
      <c r="BC95" s="35" t="str">
        <f t="shared" si="27"/>
        <v>NA</v>
      </c>
      <c r="BD95" s="35">
        <f t="shared" si="28"/>
        <v>0</v>
      </c>
      <c r="BE95" s="40" t="e">
        <f t="shared" si="29"/>
        <v>#VALUE!</v>
      </c>
      <c r="BF95" s="41">
        <f t="shared" si="30"/>
        <v>0</v>
      </c>
      <c r="BG95" s="35" t="str">
        <f t="shared" si="31"/>
        <v>RENE VALENZUELA FUENTES</v>
      </c>
      <c r="BH95" s="35" t="str">
        <f t="shared" si="32"/>
        <v>RENE VALENZUELA FUENTES - ALCAZAR KALA</v>
      </c>
      <c r="BI95" s="35" t="e">
        <f>VLOOKUP(BG95,Equipos!$A$2:$B$105,2,0)</f>
        <v>#N/A</v>
      </c>
      <c r="BJ95" s="35" t="str">
        <f t="shared" si="33"/>
        <v>06:23:35</v>
      </c>
      <c r="BK95" s="35" t="e">
        <f>VLOOKUP(BG95,'Base Jinetes FEI'!$M$5:$N$341,2,0)</f>
        <v>#N/A</v>
      </c>
      <c r="BL95" s="35" t="e">
        <f>VLOOKUP(BG95,'Base Jinetes FEI'!$M$5:$O$341,3,0)</f>
        <v>#N/A</v>
      </c>
      <c r="BN95" s="35">
        <f t="shared" si="34"/>
        <v>0</v>
      </c>
      <c r="BO95" s="35">
        <f t="shared" si="35"/>
        <v>94</v>
      </c>
    </row>
    <row r="96" spans="1:67" ht="14.4" x14ac:dyDescent="0.3">
      <c r="A96" s="35" t="str">
        <f t="shared" si="42"/>
        <v>LLAYLLAY 21 I</v>
      </c>
      <c r="B96" s="35" t="str">
        <f t="shared" si="38"/>
        <v>FEI</v>
      </c>
      <c r="C96" s="35">
        <f t="shared" si="39"/>
        <v>120</v>
      </c>
      <c r="D96" s="35">
        <f t="shared" si="40"/>
        <v>120</v>
      </c>
      <c r="E96" s="35" t="str">
        <f t="shared" si="41"/>
        <v>AD</v>
      </c>
      <c r="F96" s="99" t="s">
        <v>93</v>
      </c>
      <c r="G96" s="99" t="s">
        <v>84</v>
      </c>
      <c r="H96" s="99" t="s">
        <v>77</v>
      </c>
      <c r="I96" s="99" t="s">
        <v>77</v>
      </c>
      <c r="J96" s="99" t="s">
        <v>776</v>
      </c>
      <c r="K96" s="99" t="s">
        <v>90</v>
      </c>
      <c r="L96" s="99" t="s">
        <v>206</v>
      </c>
      <c r="M96" s="99" t="s">
        <v>1641</v>
      </c>
      <c r="N96" s="99" t="s">
        <v>1642</v>
      </c>
      <c r="O96" s="99"/>
      <c r="P96" s="99" t="s">
        <v>77</v>
      </c>
      <c r="Q96" s="99"/>
      <c r="R96" s="99" t="s">
        <v>77</v>
      </c>
      <c r="S96" s="99" t="s">
        <v>78</v>
      </c>
      <c r="T96" s="99" t="s">
        <v>77</v>
      </c>
      <c r="U96" s="99" t="s">
        <v>1535</v>
      </c>
      <c r="V96" s="99" t="s">
        <v>1643</v>
      </c>
      <c r="W96" s="99"/>
      <c r="X96" s="99" t="s">
        <v>1644</v>
      </c>
      <c r="Y96" s="99" t="s">
        <v>353</v>
      </c>
      <c r="Z96" s="99" t="s">
        <v>851</v>
      </c>
      <c r="AA96" s="99" t="s">
        <v>175</v>
      </c>
      <c r="AB96" s="99" t="s">
        <v>1114</v>
      </c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>
        <v>19.75</v>
      </c>
      <c r="AY96" s="99">
        <v>12759</v>
      </c>
      <c r="AZ96" s="39" t="str">
        <f t="shared" si="25"/>
        <v>NA</v>
      </c>
      <c r="BA96" s="39" t="str">
        <f t="shared" si="26"/>
        <v>120/160 AD</v>
      </c>
      <c r="BB96" s="35" t="str">
        <f t="shared" si="37"/>
        <v>NA</v>
      </c>
      <c r="BC96" s="35" t="str">
        <f t="shared" si="27"/>
        <v>NA</v>
      </c>
      <c r="BD96" s="35">
        <f t="shared" si="28"/>
        <v>0</v>
      </c>
      <c r="BE96" s="40" t="e">
        <f t="shared" si="29"/>
        <v>#VALUE!</v>
      </c>
      <c r="BF96" s="41">
        <f t="shared" si="30"/>
        <v>0</v>
      </c>
      <c r="BG96" s="35" t="str">
        <f t="shared" si="31"/>
        <v>CATALINA LLORENS CLARK</v>
      </c>
      <c r="BH96" s="35" t="str">
        <f t="shared" si="32"/>
        <v>CATALINA LLORENS CLARK - LUNA</v>
      </c>
      <c r="BI96" s="35" t="e">
        <f>VLOOKUP(BG96,Equipos!$A$2:$B$105,2,0)</f>
        <v>#N/A</v>
      </c>
      <c r="BJ96" s="35" t="str">
        <f t="shared" si="33"/>
        <v>06:23:35</v>
      </c>
      <c r="BK96" s="35" t="e">
        <f>VLOOKUP(BG96,'Base Jinetes FEI'!$M$5:$N$341,2,0)</f>
        <v>#N/A</v>
      </c>
      <c r="BL96" s="35" t="e">
        <f>VLOOKUP(BG96,'Base Jinetes FEI'!$M$5:$O$341,3,0)</f>
        <v>#N/A</v>
      </c>
      <c r="BN96" s="35">
        <f t="shared" si="34"/>
        <v>0</v>
      </c>
      <c r="BO96" s="35">
        <f t="shared" si="35"/>
        <v>95</v>
      </c>
    </row>
    <row r="97" spans="1:67" ht="14.4" x14ac:dyDescent="0.3">
      <c r="A97" s="35" t="str">
        <f t="shared" si="42"/>
        <v>LLAYLLAY 21 I</v>
      </c>
      <c r="B97" s="35" t="str">
        <f t="shared" si="38"/>
        <v>FEI</v>
      </c>
      <c r="C97" s="35">
        <f t="shared" si="39"/>
        <v>120</v>
      </c>
      <c r="D97" s="35">
        <f t="shared" si="40"/>
        <v>120</v>
      </c>
      <c r="E97" s="35" t="str">
        <f t="shared" si="41"/>
        <v>AD</v>
      </c>
      <c r="F97" s="99" t="s">
        <v>96</v>
      </c>
      <c r="G97" s="99" t="s">
        <v>84</v>
      </c>
      <c r="H97" s="99" t="s">
        <v>77</v>
      </c>
      <c r="I97" s="99" t="s">
        <v>77</v>
      </c>
      <c r="J97" s="99" t="s">
        <v>442</v>
      </c>
      <c r="K97" s="99" t="s">
        <v>132</v>
      </c>
      <c r="L97" s="99" t="s">
        <v>483</v>
      </c>
      <c r="M97" s="99" t="s">
        <v>319</v>
      </c>
      <c r="N97" s="99" t="s">
        <v>310</v>
      </c>
      <c r="O97" s="99"/>
      <c r="P97" s="99" t="s">
        <v>77</v>
      </c>
      <c r="Q97" s="99"/>
      <c r="R97" s="99" t="s">
        <v>77</v>
      </c>
      <c r="S97" s="99" t="s">
        <v>78</v>
      </c>
      <c r="T97" s="99" t="s">
        <v>77</v>
      </c>
      <c r="U97" s="99" t="s">
        <v>1645</v>
      </c>
      <c r="V97" s="99" t="s">
        <v>1646</v>
      </c>
      <c r="W97" s="99"/>
      <c r="X97" s="99" t="s">
        <v>1647</v>
      </c>
      <c r="Y97" s="99" t="s">
        <v>434</v>
      </c>
      <c r="Z97" s="99" t="s">
        <v>1648</v>
      </c>
      <c r="AA97" s="99" t="s">
        <v>175</v>
      </c>
      <c r="AB97" s="99" t="s">
        <v>1318</v>
      </c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>
        <v>19.62</v>
      </c>
      <c r="AY97" s="99">
        <v>12844</v>
      </c>
      <c r="AZ97" s="39" t="str">
        <f t="shared" si="25"/>
        <v>NA</v>
      </c>
      <c r="BA97" s="39" t="str">
        <f t="shared" si="26"/>
        <v>120/160 AD</v>
      </c>
      <c r="BB97" s="35" t="str">
        <f t="shared" si="37"/>
        <v>NA</v>
      </c>
      <c r="BC97" s="35" t="str">
        <f t="shared" si="27"/>
        <v>NA</v>
      </c>
      <c r="BD97" s="35">
        <f t="shared" si="28"/>
        <v>0</v>
      </c>
      <c r="BE97" s="40" t="e">
        <f t="shared" si="29"/>
        <v>#VALUE!</v>
      </c>
      <c r="BF97" s="41">
        <f t="shared" si="30"/>
        <v>0</v>
      </c>
      <c r="BG97" s="35" t="str">
        <f t="shared" si="31"/>
        <v>MATIAS ALAMOS</v>
      </c>
      <c r="BH97" s="35" t="str">
        <f t="shared" si="32"/>
        <v>MATIAS ALAMOS - AO TORUK</v>
      </c>
      <c r="BI97" s="35" t="str">
        <f>VLOOKUP(BG97,Equipos!$A$2:$B$105,2,0)</f>
        <v>EL MOLINO B</v>
      </c>
      <c r="BJ97" s="35" t="str">
        <f t="shared" si="33"/>
        <v>06:23:35</v>
      </c>
      <c r="BK97" s="35" t="e">
        <f>VLOOKUP(BG97,'Base Jinetes FEI'!$M$5:$N$341,2,0)</f>
        <v>#N/A</v>
      </c>
      <c r="BL97" s="35" t="e">
        <f>VLOOKUP(BG97,'Base Jinetes FEI'!$M$5:$O$341,3,0)</f>
        <v>#N/A</v>
      </c>
      <c r="BN97" s="35">
        <f t="shared" si="34"/>
        <v>0</v>
      </c>
      <c r="BO97" s="35">
        <f t="shared" si="35"/>
        <v>96</v>
      </c>
    </row>
    <row r="98" spans="1:67" ht="14.4" x14ac:dyDescent="0.3">
      <c r="A98" s="35" t="str">
        <f t="shared" si="42"/>
        <v>LLAYLLAY 21 I</v>
      </c>
      <c r="B98" s="35" t="str">
        <f t="shared" si="38"/>
        <v>FEI</v>
      </c>
      <c r="C98" s="35">
        <f t="shared" si="39"/>
        <v>120</v>
      </c>
      <c r="D98" s="35">
        <f t="shared" si="40"/>
        <v>120</v>
      </c>
      <c r="E98" s="35" t="str">
        <f t="shared" si="41"/>
        <v>AD</v>
      </c>
      <c r="F98" s="99" t="s">
        <v>97</v>
      </c>
      <c r="G98" s="99" t="s">
        <v>84</v>
      </c>
      <c r="H98" s="99" t="s">
        <v>77</v>
      </c>
      <c r="I98" s="99" t="s">
        <v>77</v>
      </c>
      <c r="J98" s="99" t="s">
        <v>416</v>
      </c>
      <c r="K98" s="99" t="s">
        <v>220</v>
      </c>
      <c r="L98" s="99" t="s">
        <v>201</v>
      </c>
      <c r="M98" s="99" t="s">
        <v>397</v>
      </c>
      <c r="N98" s="99" t="s">
        <v>423</v>
      </c>
      <c r="O98" s="99"/>
      <c r="P98" s="99" t="s">
        <v>77</v>
      </c>
      <c r="Q98" s="99"/>
      <c r="R98" s="99" t="s">
        <v>77</v>
      </c>
      <c r="S98" s="99" t="s">
        <v>78</v>
      </c>
      <c r="T98" s="99" t="s">
        <v>77</v>
      </c>
      <c r="U98" s="99" t="s">
        <v>256</v>
      </c>
      <c r="V98" s="99" t="s">
        <v>545</v>
      </c>
      <c r="W98" s="99" t="s">
        <v>175</v>
      </c>
      <c r="X98" s="99" t="s">
        <v>1649</v>
      </c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>
        <v>19.54</v>
      </c>
      <c r="AY98" s="99">
        <v>7370</v>
      </c>
      <c r="AZ98" s="39" t="str">
        <f t="shared" si="25"/>
        <v>NA</v>
      </c>
      <c r="BA98" s="39" t="str">
        <f t="shared" si="26"/>
        <v>120/160 AD</v>
      </c>
      <c r="BB98" s="35" t="str">
        <f t="shared" si="37"/>
        <v>NA</v>
      </c>
      <c r="BC98" s="35" t="str">
        <f t="shared" si="27"/>
        <v>NA</v>
      </c>
      <c r="BD98" s="35">
        <f t="shared" si="28"/>
        <v>0</v>
      </c>
      <c r="BE98" s="40" t="e">
        <f t="shared" si="29"/>
        <v>#VALUE!</v>
      </c>
      <c r="BF98" s="41">
        <f t="shared" si="30"/>
        <v>0</v>
      </c>
      <c r="BG98" s="35" t="str">
        <f t="shared" si="31"/>
        <v>MARTIN GARCIA LAZO</v>
      </c>
      <c r="BH98" s="35" t="str">
        <f t="shared" si="32"/>
        <v>MARTIN GARCIA LAZO - SI QUILILCHE</v>
      </c>
      <c r="BI98" s="35" t="str">
        <f>VLOOKUP(BG98,Equipos!$A$2:$B$105,2,0)</f>
        <v>EL MOLINO A</v>
      </c>
      <c r="BJ98" s="35" t="str">
        <f t="shared" si="33"/>
        <v>06:23:35</v>
      </c>
      <c r="BK98" s="35" t="e">
        <f>VLOOKUP(BG98,'Base Jinetes FEI'!$M$5:$N$341,2,0)</f>
        <v>#N/A</v>
      </c>
      <c r="BL98" s="35" t="e">
        <f>VLOOKUP(BG98,'Base Jinetes FEI'!$M$5:$O$341,3,0)</f>
        <v>#N/A</v>
      </c>
      <c r="BN98" s="35">
        <f t="shared" si="34"/>
        <v>0</v>
      </c>
      <c r="BO98" s="35">
        <f t="shared" si="35"/>
        <v>97</v>
      </c>
    </row>
    <row r="99" spans="1:67" ht="14.4" x14ac:dyDescent="0.3">
      <c r="A99" s="35" t="str">
        <f t="shared" si="42"/>
        <v>LLAYLLAY 21 I</v>
      </c>
      <c r="B99" s="35" t="str">
        <f t="shared" si="38"/>
        <v>FEI</v>
      </c>
      <c r="C99" s="35">
        <f t="shared" si="39"/>
        <v>120</v>
      </c>
      <c r="D99" s="35">
        <f t="shared" si="40"/>
        <v>120</v>
      </c>
      <c r="E99" s="35" t="s">
        <v>52</v>
      </c>
      <c r="F99" s="99" t="s">
        <v>85</v>
      </c>
      <c r="G99" s="99" t="s">
        <v>76</v>
      </c>
      <c r="H99" s="99" t="s">
        <v>77</v>
      </c>
      <c r="I99" s="99" t="s">
        <v>77</v>
      </c>
      <c r="J99" s="99" t="s">
        <v>1310</v>
      </c>
      <c r="K99" s="99" t="s">
        <v>516</v>
      </c>
      <c r="L99" s="99" t="s">
        <v>124</v>
      </c>
      <c r="M99" s="99" t="s">
        <v>223</v>
      </c>
      <c r="N99" s="99" t="s">
        <v>224</v>
      </c>
      <c r="O99" s="99"/>
      <c r="P99" s="99" t="s">
        <v>77</v>
      </c>
      <c r="Q99" s="99"/>
      <c r="R99" s="99" t="s">
        <v>77</v>
      </c>
      <c r="S99" s="99" t="s">
        <v>78</v>
      </c>
      <c r="T99" s="99" t="s">
        <v>77</v>
      </c>
      <c r="U99" s="99" t="s">
        <v>304</v>
      </c>
      <c r="V99" s="99" t="s">
        <v>1650</v>
      </c>
      <c r="W99" s="99"/>
      <c r="X99" s="99" t="s">
        <v>1651</v>
      </c>
      <c r="Y99" s="99" t="s">
        <v>380</v>
      </c>
      <c r="Z99" s="99" t="s">
        <v>1652</v>
      </c>
      <c r="AA99" s="99"/>
      <c r="AB99" s="99" t="s">
        <v>1653</v>
      </c>
      <c r="AC99" s="99" t="s">
        <v>294</v>
      </c>
      <c r="AD99" s="99" t="s">
        <v>493</v>
      </c>
      <c r="AE99" s="99"/>
      <c r="AF99" s="99" t="s">
        <v>1654</v>
      </c>
      <c r="AG99" s="99" t="s">
        <v>363</v>
      </c>
      <c r="AH99" s="99" t="s">
        <v>1655</v>
      </c>
      <c r="AI99" s="99"/>
      <c r="AJ99" s="99" t="s">
        <v>1656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>
        <v>17.04</v>
      </c>
      <c r="AY99" s="99">
        <v>25348</v>
      </c>
      <c r="AZ99" s="39">
        <f t="shared" si="25"/>
        <v>25348</v>
      </c>
      <c r="BA99" s="39" t="str">
        <f t="shared" si="26"/>
        <v>120/160 YR</v>
      </c>
      <c r="BB99" s="35">
        <f t="shared" si="37"/>
        <v>3</v>
      </c>
      <c r="BC99" s="35" t="str">
        <f t="shared" si="27"/>
        <v>07:02:28</v>
      </c>
      <c r="BD99" s="35">
        <f t="shared" si="28"/>
        <v>190</v>
      </c>
      <c r="BE99" s="40">
        <f t="shared" si="29"/>
        <v>-38.883333333333333</v>
      </c>
      <c r="BF99" s="41">
        <f t="shared" si="30"/>
        <v>271.11666666666667</v>
      </c>
      <c r="BG99" s="35" t="str">
        <f t="shared" si="31"/>
        <v>AMELIA  LARRAIN</v>
      </c>
      <c r="BH99" s="35" t="str">
        <f t="shared" si="32"/>
        <v>AMELIA  LARRAIN - SOLOPETE</v>
      </c>
      <c r="BI99" s="35" t="str">
        <f>VLOOKUP(BG99,Equipos!$A$2:$B$105,2,0)</f>
        <v>EL QUILLAY</v>
      </c>
      <c r="BJ99" s="35" t="str">
        <f t="shared" si="33"/>
        <v>06:23:35</v>
      </c>
      <c r="BK99" s="35" t="e">
        <f>VLOOKUP(BG99,'Base Jinetes FEI'!$M$5:$N$341,2,0)</f>
        <v>#N/A</v>
      </c>
      <c r="BL99" s="35" t="e">
        <f>VLOOKUP(BG99,'Base Jinetes FEI'!$M$5:$O$341,3,0)</f>
        <v>#N/A</v>
      </c>
      <c r="BN99" s="35">
        <f t="shared" si="34"/>
        <v>1</v>
      </c>
      <c r="BO99" s="35">
        <f t="shared" si="35"/>
        <v>98</v>
      </c>
    </row>
    <row r="100" spans="1:67" ht="14.4" x14ac:dyDescent="0.3">
      <c r="A100" s="35" t="str">
        <f t="shared" si="42"/>
        <v>LLAYLLAY 21 I</v>
      </c>
      <c r="B100" s="35" t="str">
        <f t="shared" si="38"/>
        <v>FEI</v>
      </c>
      <c r="C100" s="35">
        <f t="shared" si="39"/>
        <v>120</v>
      </c>
      <c r="D100" s="35">
        <f t="shared" si="40"/>
        <v>120</v>
      </c>
      <c r="E100" s="35" t="str">
        <f t="shared" si="41"/>
        <v>YR</v>
      </c>
      <c r="F100" s="99" t="s">
        <v>86</v>
      </c>
      <c r="G100" s="99" t="s">
        <v>76</v>
      </c>
      <c r="H100" s="99" t="s">
        <v>77</v>
      </c>
      <c r="I100" s="99" t="s">
        <v>77</v>
      </c>
      <c r="J100" s="99" t="s">
        <v>1288</v>
      </c>
      <c r="K100" s="99" t="s">
        <v>1289</v>
      </c>
      <c r="L100" s="99" t="s">
        <v>226</v>
      </c>
      <c r="M100" s="99" t="s">
        <v>440</v>
      </c>
      <c r="N100" s="99" t="s">
        <v>441</v>
      </c>
      <c r="O100" s="99"/>
      <c r="P100" s="99" t="s">
        <v>77</v>
      </c>
      <c r="Q100" s="99"/>
      <c r="R100" s="99" t="s">
        <v>77</v>
      </c>
      <c r="S100" s="99" t="s">
        <v>78</v>
      </c>
      <c r="T100" s="99" t="s">
        <v>77</v>
      </c>
      <c r="U100" s="99" t="s">
        <v>1657</v>
      </c>
      <c r="V100" s="99" t="s">
        <v>1658</v>
      </c>
      <c r="W100" s="99"/>
      <c r="X100" s="99" t="s">
        <v>1012</v>
      </c>
      <c r="Y100" s="99" t="s">
        <v>403</v>
      </c>
      <c r="Z100" s="99" t="s">
        <v>489</v>
      </c>
      <c r="AA100" s="99"/>
      <c r="AB100" s="99" t="s">
        <v>1193</v>
      </c>
      <c r="AC100" s="99" t="s">
        <v>342</v>
      </c>
      <c r="AD100" s="99" t="s">
        <v>208</v>
      </c>
      <c r="AE100" s="99"/>
      <c r="AF100" s="99" t="s">
        <v>1220</v>
      </c>
      <c r="AG100" s="99" t="s">
        <v>803</v>
      </c>
      <c r="AH100" s="99" t="s">
        <v>805</v>
      </c>
      <c r="AI100" s="99"/>
      <c r="AJ100" s="99" t="s">
        <v>1659</v>
      </c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>
        <v>16.989999999999998</v>
      </c>
      <c r="AY100" s="99">
        <v>25422</v>
      </c>
      <c r="AZ100" s="39">
        <f t="shared" si="25"/>
        <v>25422</v>
      </c>
      <c r="BA100" s="39" t="str">
        <f t="shared" si="26"/>
        <v>120/160 YR</v>
      </c>
      <c r="BB100" s="35">
        <f t="shared" si="37"/>
        <v>4</v>
      </c>
      <c r="BC100" s="35" t="str">
        <f t="shared" si="27"/>
        <v>07:03:42</v>
      </c>
      <c r="BD100" s="35">
        <f t="shared" si="28"/>
        <v>185</v>
      </c>
      <c r="BE100" s="40">
        <f t="shared" si="29"/>
        <v>-40.116666666666667</v>
      </c>
      <c r="BF100" s="41">
        <f t="shared" si="30"/>
        <v>264.88333333333333</v>
      </c>
      <c r="BG100" s="35" t="str">
        <f t="shared" si="31"/>
        <v>ELISA  RIOS GARCIA HUIDOBRO</v>
      </c>
      <c r="BH100" s="35" t="str">
        <f t="shared" si="32"/>
        <v>ELISA  RIOS GARCIA HUIDOBRO - OBI WAN</v>
      </c>
      <c r="BI100" s="35" t="e">
        <f>VLOOKUP(BG100,Equipos!$A$2:$B$105,2,0)</f>
        <v>#N/A</v>
      </c>
      <c r="BJ100" s="35" t="str">
        <f t="shared" si="33"/>
        <v>06:23:35</v>
      </c>
      <c r="BK100" s="35" t="e">
        <f>VLOOKUP(BG100,'Base Jinetes FEI'!$M$5:$N$341,2,0)</f>
        <v>#N/A</v>
      </c>
      <c r="BL100" s="35" t="e">
        <f>VLOOKUP(BG100,'Base Jinetes FEI'!$M$5:$O$341,3,0)</f>
        <v>#N/A</v>
      </c>
      <c r="BN100" s="35">
        <f t="shared" si="34"/>
        <v>1</v>
      </c>
      <c r="BO100" s="35">
        <f t="shared" si="35"/>
        <v>99</v>
      </c>
    </row>
    <row r="101" spans="1:67" ht="14.4" x14ac:dyDescent="0.3">
      <c r="A101" s="35" t="str">
        <f t="shared" si="42"/>
        <v>LLAYLLAY 21 I</v>
      </c>
      <c r="B101" s="35" t="str">
        <f t="shared" si="38"/>
        <v>FEI</v>
      </c>
      <c r="C101" s="35">
        <f t="shared" si="39"/>
        <v>120</v>
      </c>
      <c r="D101" s="35">
        <f t="shared" si="40"/>
        <v>120</v>
      </c>
      <c r="E101" s="35" t="str">
        <f t="shared" si="41"/>
        <v>YR</v>
      </c>
      <c r="F101" s="99" t="s">
        <v>88</v>
      </c>
      <c r="G101" s="99" t="s">
        <v>76</v>
      </c>
      <c r="H101" s="99" t="s">
        <v>77</v>
      </c>
      <c r="I101" s="99" t="s">
        <v>77</v>
      </c>
      <c r="J101" s="99" t="s">
        <v>445</v>
      </c>
      <c r="K101" s="99" t="s">
        <v>482</v>
      </c>
      <c r="L101" s="99" t="s">
        <v>141</v>
      </c>
      <c r="M101" s="99" t="s">
        <v>1083</v>
      </c>
      <c r="N101" s="99" t="s">
        <v>883</v>
      </c>
      <c r="O101" s="99"/>
      <c r="P101" s="99" t="s">
        <v>77</v>
      </c>
      <c r="Q101" s="99"/>
      <c r="R101" s="99" t="s">
        <v>77</v>
      </c>
      <c r="S101" s="99" t="s">
        <v>78</v>
      </c>
      <c r="T101" s="99" t="s">
        <v>77</v>
      </c>
      <c r="U101" s="99" t="s">
        <v>295</v>
      </c>
      <c r="V101" s="99" t="s">
        <v>1660</v>
      </c>
      <c r="W101" s="99"/>
      <c r="X101" s="99" t="s">
        <v>1661</v>
      </c>
      <c r="Y101" s="99" t="s">
        <v>170</v>
      </c>
      <c r="Z101" s="99" t="s">
        <v>1662</v>
      </c>
      <c r="AA101" s="99"/>
      <c r="AB101" s="99" t="s">
        <v>1663</v>
      </c>
      <c r="AC101" s="99" t="s">
        <v>398</v>
      </c>
      <c r="AD101" s="99" t="s">
        <v>1664</v>
      </c>
      <c r="AE101" s="99"/>
      <c r="AF101" s="99" t="s">
        <v>1665</v>
      </c>
      <c r="AG101" s="99" t="s">
        <v>726</v>
      </c>
      <c r="AH101" s="99" t="s">
        <v>1666</v>
      </c>
      <c r="AI101" s="99"/>
      <c r="AJ101" s="99" t="s">
        <v>1035</v>
      </c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>
        <v>16.64</v>
      </c>
      <c r="AY101" s="99">
        <v>25963</v>
      </c>
      <c r="AZ101" s="39">
        <f t="shared" si="25"/>
        <v>25963</v>
      </c>
      <c r="BA101" s="39" t="str">
        <f t="shared" si="26"/>
        <v>120/160 YR</v>
      </c>
      <c r="BB101" s="35">
        <f t="shared" si="37"/>
        <v>5</v>
      </c>
      <c r="BC101" s="35" t="str">
        <f t="shared" si="27"/>
        <v>07:12:43</v>
      </c>
      <c r="BD101" s="35">
        <f t="shared" si="28"/>
        <v>180</v>
      </c>
      <c r="BE101" s="40">
        <f t="shared" si="29"/>
        <v>-49.133333333333333</v>
      </c>
      <c r="BF101" s="41">
        <f t="shared" si="30"/>
        <v>250.86666666666667</v>
      </c>
      <c r="BG101" s="35" t="str">
        <f t="shared" si="31"/>
        <v>PEDRO TOMAS VARELA CERDA</v>
      </c>
      <c r="BH101" s="35" t="str">
        <f t="shared" si="32"/>
        <v>PEDRO TOMAS VARELA CERDA - SI QUILLEM</v>
      </c>
      <c r="BI101" s="35" t="str">
        <f>VLOOKUP(BG101,Equipos!$A$2:$B$105,2,0)</f>
        <v>EL MOLINO A</v>
      </c>
      <c r="BJ101" s="35" t="str">
        <f t="shared" si="33"/>
        <v>06:23:35</v>
      </c>
      <c r="BK101" s="35" t="e">
        <f>VLOOKUP(BG101,'Base Jinetes FEI'!$M$5:$N$341,2,0)</f>
        <v>#N/A</v>
      </c>
      <c r="BL101" s="35" t="e">
        <f>VLOOKUP(BG101,'Base Jinetes FEI'!$M$5:$O$341,3,0)</f>
        <v>#N/A</v>
      </c>
      <c r="BN101" s="35">
        <f t="shared" si="34"/>
        <v>1</v>
      </c>
      <c r="BO101" s="35">
        <f t="shared" si="35"/>
        <v>100</v>
      </c>
    </row>
    <row r="102" spans="1:67" ht="14.4" x14ac:dyDescent="0.3">
      <c r="A102" s="35" t="str">
        <f t="shared" si="42"/>
        <v>LLAYLLAY 21 I</v>
      </c>
      <c r="B102" s="35" t="str">
        <f t="shared" si="38"/>
        <v>FEI</v>
      </c>
      <c r="C102" s="35">
        <f t="shared" si="39"/>
        <v>120</v>
      </c>
      <c r="D102" s="35">
        <f t="shared" si="40"/>
        <v>120</v>
      </c>
      <c r="E102" s="35" t="str">
        <f t="shared" si="41"/>
        <v>YR</v>
      </c>
      <c r="F102" s="99" t="s">
        <v>89</v>
      </c>
      <c r="G102" s="99" t="s">
        <v>84</v>
      </c>
      <c r="H102" s="99" t="s">
        <v>77</v>
      </c>
      <c r="I102" s="99" t="s">
        <v>77</v>
      </c>
      <c r="J102" s="99" t="s">
        <v>475</v>
      </c>
      <c r="K102" s="99" t="s">
        <v>476</v>
      </c>
      <c r="L102" s="99" t="s">
        <v>217</v>
      </c>
      <c r="M102" s="99" t="s">
        <v>769</v>
      </c>
      <c r="N102" s="99" t="s">
        <v>770</v>
      </c>
      <c r="O102" s="99"/>
      <c r="P102" s="99" t="s">
        <v>77</v>
      </c>
      <c r="Q102" s="99"/>
      <c r="R102" s="99" t="s">
        <v>77</v>
      </c>
      <c r="S102" s="99" t="s">
        <v>78</v>
      </c>
      <c r="T102" s="99" t="s">
        <v>77</v>
      </c>
      <c r="U102" s="99" t="s">
        <v>871</v>
      </c>
      <c r="V102" s="99" t="s">
        <v>1667</v>
      </c>
      <c r="W102" s="99"/>
      <c r="X102" s="99" t="s">
        <v>1668</v>
      </c>
      <c r="Y102" s="99" t="s">
        <v>399</v>
      </c>
      <c r="Z102" s="99" t="s">
        <v>1669</v>
      </c>
      <c r="AA102" s="99"/>
      <c r="AB102" s="99" t="s">
        <v>1050</v>
      </c>
      <c r="AC102" s="99" t="s">
        <v>342</v>
      </c>
      <c r="AD102" s="99" t="s">
        <v>1670</v>
      </c>
      <c r="AE102" s="99"/>
      <c r="AF102" s="99" t="s">
        <v>1671</v>
      </c>
      <c r="AG102" s="99" t="s">
        <v>394</v>
      </c>
      <c r="AH102" s="99" t="s">
        <v>1672</v>
      </c>
      <c r="AI102" s="99" t="s">
        <v>175</v>
      </c>
      <c r="AJ102" s="99" t="s">
        <v>1673</v>
      </c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>
        <v>18.16</v>
      </c>
      <c r="AY102" s="99">
        <v>23789</v>
      </c>
      <c r="AZ102" s="39" t="str">
        <f t="shared" si="25"/>
        <v>NA</v>
      </c>
      <c r="BA102" s="39" t="str">
        <f t="shared" si="26"/>
        <v>120/160 YR</v>
      </c>
      <c r="BB102" s="35" t="str">
        <f t="shared" si="37"/>
        <v>NA</v>
      </c>
      <c r="BC102" s="35" t="str">
        <f t="shared" si="27"/>
        <v>NA</v>
      </c>
      <c r="BD102" s="35">
        <f t="shared" si="28"/>
        <v>0</v>
      </c>
      <c r="BE102" s="40" t="e">
        <f t="shared" si="29"/>
        <v>#VALUE!</v>
      </c>
      <c r="BF102" s="41">
        <f t="shared" si="30"/>
        <v>0</v>
      </c>
      <c r="BG102" s="35" t="str">
        <f t="shared" si="31"/>
        <v>JESUS MAXIMILIANO CERPA VERA</v>
      </c>
      <c r="BH102" s="35" t="str">
        <f t="shared" si="32"/>
        <v>JESUS MAXIMILIANO CERPA VERA - HLS PAMPA 69</v>
      </c>
      <c r="BI102" s="35" t="e">
        <f>VLOOKUP(BG102,Equipos!$A$2:$B$105,2,0)</f>
        <v>#N/A</v>
      </c>
      <c r="BJ102" s="35" t="str">
        <f t="shared" si="33"/>
        <v>06:23:35</v>
      </c>
      <c r="BK102" s="35" t="e">
        <f>VLOOKUP(BG102,'Base Jinetes FEI'!$M$5:$N$341,2,0)</f>
        <v>#N/A</v>
      </c>
      <c r="BL102" s="35" t="e">
        <f>VLOOKUP(BG102,'Base Jinetes FEI'!$M$5:$O$341,3,0)</f>
        <v>#N/A</v>
      </c>
      <c r="BN102" s="35">
        <f t="shared" si="34"/>
        <v>0</v>
      </c>
      <c r="BO102" s="35">
        <f t="shared" si="35"/>
        <v>101</v>
      </c>
    </row>
    <row r="103" spans="1:67" ht="14.4" x14ac:dyDescent="0.3">
      <c r="A103" s="35" t="str">
        <f t="shared" si="42"/>
        <v>LLAYLLAY 21 I</v>
      </c>
      <c r="B103" s="35" t="str">
        <f t="shared" si="38"/>
        <v>FEI</v>
      </c>
      <c r="C103" s="35">
        <f t="shared" si="39"/>
        <v>120</v>
      </c>
      <c r="D103" s="35">
        <f t="shared" si="40"/>
        <v>120</v>
      </c>
      <c r="E103" s="35" t="str">
        <f t="shared" si="41"/>
        <v>YR</v>
      </c>
      <c r="F103" s="99" t="s">
        <v>93</v>
      </c>
      <c r="G103" s="99" t="s">
        <v>84</v>
      </c>
      <c r="H103" s="99" t="s">
        <v>77</v>
      </c>
      <c r="I103" s="99" t="s">
        <v>77</v>
      </c>
      <c r="J103" s="99" t="s">
        <v>1342</v>
      </c>
      <c r="K103" s="99" t="s">
        <v>531</v>
      </c>
      <c r="L103" s="99" t="s">
        <v>532</v>
      </c>
      <c r="M103" s="99" t="s">
        <v>1343</v>
      </c>
      <c r="N103" s="99" t="s">
        <v>189</v>
      </c>
      <c r="O103" s="99"/>
      <c r="P103" s="99" t="s">
        <v>77</v>
      </c>
      <c r="Q103" s="99"/>
      <c r="R103" s="99" t="s">
        <v>77</v>
      </c>
      <c r="S103" s="99" t="s">
        <v>78</v>
      </c>
      <c r="T103" s="99" t="s">
        <v>77</v>
      </c>
      <c r="U103" s="99" t="s">
        <v>294</v>
      </c>
      <c r="V103" s="99" t="s">
        <v>1674</v>
      </c>
      <c r="W103" s="99"/>
      <c r="X103" s="99" t="s">
        <v>1675</v>
      </c>
      <c r="Y103" s="99" t="s">
        <v>272</v>
      </c>
      <c r="Z103" s="99" t="s">
        <v>1676</v>
      </c>
      <c r="AA103" s="99"/>
      <c r="AB103" s="99" t="s">
        <v>1630</v>
      </c>
      <c r="AC103" s="99" t="s">
        <v>77</v>
      </c>
      <c r="AD103" s="99" t="s">
        <v>77</v>
      </c>
      <c r="AE103" s="99" t="s">
        <v>175</v>
      </c>
      <c r="AF103" s="99" t="s">
        <v>77</v>
      </c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>
        <v>17.27</v>
      </c>
      <c r="AY103" s="99">
        <v>14595</v>
      </c>
      <c r="AZ103" s="39" t="str">
        <f t="shared" si="25"/>
        <v>NA</v>
      </c>
      <c r="BA103" s="39" t="str">
        <f t="shared" si="26"/>
        <v>120/160 YR</v>
      </c>
      <c r="BB103" s="35" t="str">
        <f t="shared" si="37"/>
        <v>NA</v>
      </c>
      <c r="BC103" s="35" t="str">
        <f t="shared" si="27"/>
        <v>NA</v>
      </c>
      <c r="BD103" s="35">
        <f t="shared" si="28"/>
        <v>0</v>
      </c>
      <c r="BE103" s="40" t="e">
        <f t="shared" si="29"/>
        <v>#VALUE!</v>
      </c>
      <c r="BF103" s="41">
        <f t="shared" si="30"/>
        <v>0</v>
      </c>
      <c r="BG103" s="35" t="str">
        <f t="shared" si="31"/>
        <v>JOSEFA AGUILERA</v>
      </c>
      <c r="BH103" s="35" t="str">
        <f t="shared" si="32"/>
        <v>JOSEFA AGUILERA - SULTAN AUGUSTO</v>
      </c>
      <c r="BI103" s="35" t="str">
        <f>VLOOKUP(BG103,Equipos!$A$2:$B$105,2,0)</f>
        <v>RINCONADA B</v>
      </c>
      <c r="BJ103" s="35" t="str">
        <f t="shared" si="33"/>
        <v>06:23:35</v>
      </c>
      <c r="BK103" s="35" t="e">
        <f>VLOOKUP(BG103,'Base Jinetes FEI'!$M$5:$N$341,2,0)</f>
        <v>#N/A</v>
      </c>
      <c r="BL103" s="35" t="e">
        <f>VLOOKUP(BG103,'Base Jinetes FEI'!$M$5:$O$341,3,0)</f>
        <v>#N/A</v>
      </c>
      <c r="BN103" s="35">
        <f t="shared" si="34"/>
        <v>0</v>
      </c>
      <c r="BO103" s="35">
        <f t="shared" si="35"/>
        <v>102</v>
      </c>
    </row>
    <row r="104" spans="1:67" ht="14.4" x14ac:dyDescent="0.3">
      <c r="A104" s="35" t="str">
        <f t="shared" si="42"/>
        <v>LLAYLLAY 21 I</v>
      </c>
      <c r="B104" s="35" t="str">
        <f t="shared" si="38"/>
        <v>FEI</v>
      </c>
      <c r="C104" s="35">
        <v>100</v>
      </c>
      <c r="D104" s="35">
        <v>100</v>
      </c>
      <c r="E104" s="35" t="s">
        <v>51</v>
      </c>
      <c r="F104" s="99" t="s">
        <v>85</v>
      </c>
      <c r="G104" s="99" t="s">
        <v>76</v>
      </c>
      <c r="H104" s="99" t="s">
        <v>77</v>
      </c>
      <c r="I104" s="99" t="s">
        <v>77</v>
      </c>
      <c r="J104" s="99" t="s">
        <v>1425</v>
      </c>
      <c r="K104" s="99" t="s">
        <v>125</v>
      </c>
      <c r="L104" s="99" t="s">
        <v>1426</v>
      </c>
      <c r="M104" s="99" t="s">
        <v>1677</v>
      </c>
      <c r="N104" s="99" t="s">
        <v>1678</v>
      </c>
      <c r="O104" s="99"/>
      <c r="P104" s="99" t="s">
        <v>77</v>
      </c>
      <c r="Q104" s="99"/>
      <c r="R104" s="99" t="s">
        <v>77</v>
      </c>
      <c r="S104" s="99" t="s">
        <v>78</v>
      </c>
      <c r="T104" s="99" t="s">
        <v>77</v>
      </c>
      <c r="U104" s="99" t="s">
        <v>790</v>
      </c>
      <c r="V104" s="99" t="s">
        <v>1679</v>
      </c>
      <c r="W104" s="99"/>
      <c r="X104" s="99" t="s">
        <v>1680</v>
      </c>
      <c r="Y104" s="99" t="s">
        <v>589</v>
      </c>
      <c r="Z104" s="99" t="s">
        <v>1681</v>
      </c>
      <c r="AA104" s="99"/>
      <c r="AB104" s="99" t="s">
        <v>1132</v>
      </c>
      <c r="AC104" s="99" t="s">
        <v>784</v>
      </c>
      <c r="AD104" s="99" t="s">
        <v>393</v>
      </c>
      <c r="AE104" s="99"/>
      <c r="AF104" s="99" t="s">
        <v>1124</v>
      </c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>
        <v>18.37</v>
      </c>
      <c r="AY104" s="99">
        <v>19601</v>
      </c>
      <c r="AZ104" s="39">
        <f t="shared" si="25"/>
        <v>19601</v>
      </c>
      <c r="BA104" s="39" t="str">
        <f t="shared" si="26"/>
        <v>100 AD</v>
      </c>
      <c r="BB104" s="35">
        <f t="shared" ref="BB104:BB131" si="43">IF(G104="R",RANK(AZ104,$AZ$104:$AZ$131,1), "NA")</f>
        <v>1</v>
      </c>
      <c r="BC104" s="35" t="str">
        <f t="shared" si="27"/>
        <v>05:26:41</v>
      </c>
      <c r="BD104" s="35">
        <f t="shared" si="28"/>
        <v>200</v>
      </c>
      <c r="BE104" s="40">
        <f t="shared" si="29"/>
        <v>0</v>
      </c>
      <c r="BF104" s="41">
        <f t="shared" si="30"/>
        <v>300</v>
      </c>
      <c r="BG104" s="35" t="str">
        <f t="shared" si="31"/>
        <v>FELIPE AREVALO</v>
      </c>
      <c r="BH104" s="35" t="str">
        <f t="shared" si="32"/>
        <v>FELIPE AREVALO - EL ARRAYAN LC FLOR DE PINGO</v>
      </c>
      <c r="BI104" s="35" t="e">
        <f>VLOOKUP(BG104,Equipos!$A$2:$B$105,2,0)</f>
        <v>#N/A</v>
      </c>
      <c r="BJ104" s="35" t="str">
        <f t="shared" si="33"/>
        <v>05:26:41</v>
      </c>
      <c r="BK104" s="35" t="e">
        <f>VLOOKUP(BG104,'Base Jinetes FEI'!$M$5:$N$341,2,0)</f>
        <v>#N/A</v>
      </c>
      <c r="BL104" s="35" t="e">
        <f>VLOOKUP(BG104,'Base Jinetes FEI'!$M$5:$O$341,3,0)</f>
        <v>#N/A</v>
      </c>
      <c r="BN104" s="35">
        <f t="shared" si="34"/>
        <v>1</v>
      </c>
      <c r="BO104" s="35">
        <f t="shared" si="35"/>
        <v>103</v>
      </c>
    </row>
    <row r="105" spans="1:67" ht="14.4" x14ac:dyDescent="0.3">
      <c r="A105" s="35" t="str">
        <f t="shared" si="42"/>
        <v>LLAYLLAY 21 I</v>
      </c>
      <c r="B105" s="35" t="str">
        <f t="shared" si="38"/>
        <v>FEI</v>
      </c>
      <c r="C105" s="35">
        <f t="shared" si="39"/>
        <v>100</v>
      </c>
      <c r="D105" s="35">
        <f t="shared" si="40"/>
        <v>100</v>
      </c>
      <c r="E105" s="35" t="str">
        <f t="shared" si="41"/>
        <v>AD</v>
      </c>
      <c r="F105" s="99" t="s">
        <v>86</v>
      </c>
      <c r="G105" s="99" t="s">
        <v>76</v>
      </c>
      <c r="H105" s="99" t="s">
        <v>77</v>
      </c>
      <c r="I105" s="99" t="s">
        <v>77</v>
      </c>
      <c r="J105" s="99" t="s">
        <v>1207</v>
      </c>
      <c r="K105" s="99" t="s">
        <v>785</v>
      </c>
      <c r="L105" s="99" t="s">
        <v>786</v>
      </c>
      <c r="M105" s="99" t="s">
        <v>1682</v>
      </c>
      <c r="N105" s="99" t="s">
        <v>731</v>
      </c>
      <c r="O105" s="99"/>
      <c r="P105" s="99" t="s">
        <v>77</v>
      </c>
      <c r="Q105" s="99"/>
      <c r="R105" s="99" t="s">
        <v>77</v>
      </c>
      <c r="S105" s="99" t="s">
        <v>78</v>
      </c>
      <c r="T105" s="99" t="s">
        <v>77</v>
      </c>
      <c r="U105" s="99" t="s">
        <v>603</v>
      </c>
      <c r="V105" s="99" t="s">
        <v>1683</v>
      </c>
      <c r="W105" s="99"/>
      <c r="X105" s="99" t="s">
        <v>1684</v>
      </c>
      <c r="Y105" s="99" t="s">
        <v>584</v>
      </c>
      <c r="Z105" s="99" t="s">
        <v>1186</v>
      </c>
      <c r="AA105" s="99"/>
      <c r="AB105" s="99" t="s">
        <v>1685</v>
      </c>
      <c r="AC105" s="99" t="s">
        <v>439</v>
      </c>
      <c r="AD105" s="99" t="s">
        <v>1686</v>
      </c>
      <c r="AE105" s="99"/>
      <c r="AF105" s="99" t="s">
        <v>1687</v>
      </c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>
        <v>17.59</v>
      </c>
      <c r="AY105" s="99">
        <v>20461</v>
      </c>
      <c r="AZ105" s="39">
        <f t="shared" si="25"/>
        <v>20461</v>
      </c>
      <c r="BA105" s="39" t="str">
        <f t="shared" si="26"/>
        <v>100 AD</v>
      </c>
      <c r="BB105" s="35">
        <f t="shared" si="43"/>
        <v>2</v>
      </c>
      <c r="BC105" s="35" t="str">
        <f t="shared" si="27"/>
        <v>05:41:01</v>
      </c>
      <c r="BD105" s="35">
        <f t="shared" si="28"/>
        <v>195</v>
      </c>
      <c r="BE105" s="40">
        <f t="shared" si="29"/>
        <v>-14.333333333333334</v>
      </c>
      <c r="BF105" s="41">
        <f t="shared" si="30"/>
        <v>280.66666666666669</v>
      </c>
      <c r="BG105" s="35" t="str">
        <f t="shared" si="31"/>
        <v>EDUARDO BAEZA</v>
      </c>
      <c r="BH105" s="35" t="str">
        <f t="shared" si="32"/>
        <v>EDUARDO BAEZA - ALI BABA</v>
      </c>
      <c r="BI105" s="35" t="e">
        <f>VLOOKUP(BG105,Equipos!$A$2:$B$105,2,0)</f>
        <v>#N/A</v>
      </c>
      <c r="BJ105" s="35" t="str">
        <f t="shared" si="33"/>
        <v>05:26:41</v>
      </c>
      <c r="BK105" s="35" t="e">
        <f>VLOOKUP(BG105,'Base Jinetes FEI'!$M$5:$N$341,2,0)</f>
        <v>#N/A</v>
      </c>
      <c r="BL105" s="35" t="e">
        <f>VLOOKUP(BG105,'Base Jinetes FEI'!$M$5:$O$341,3,0)</f>
        <v>#N/A</v>
      </c>
      <c r="BN105" s="35">
        <f t="shared" si="34"/>
        <v>1</v>
      </c>
      <c r="BO105" s="35">
        <f t="shared" si="35"/>
        <v>104</v>
      </c>
    </row>
    <row r="106" spans="1:67" ht="14.4" x14ac:dyDescent="0.3">
      <c r="A106" s="35" t="str">
        <f t="shared" si="42"/>
        <v>LLAYLLAY 21 I</v>
      </c>
      <c r="B106" s="35" t="str">
        <f t="shared" si="38"/>
        <v>FEI</v>
      </c>
      <c r="C106" s="35">
        <f t="shared" si="39"/>
        <v>100</v>
      </c>
      <c r="D106" s="35">
        <f t="shared" si="40"/>
        <v>100</v>
      </c>
      <c r="E106" s="35" t="str">
        <f t="shared" si="41"/>
        <v>AD</v>
      </c>
      <c r="F106" s="99" t="s">
        <v>88</v>
      </c>
      <c r="G106" s="99" t="s">
        <v>76</v>
      </c>
      <c r="H106" s="99" t="s">
        <v>77</v>
      </c>
      <c r="I106" s="99" t="s">
        <v>77</v>
      </c>
      <c r="J106" s="99" t="s">
        <v>776</v>
      </c>
      <c r="K106" s="99" t="s">
        <v>90</v>
      </c>
      <c r="L106" s="99" t="s">
        <v>206</v>
      </c>
      <c r="M106" s="99" t="s">
        <v>1688</v>
      </c>
      <c r="N106" s="99" t="s">
        <v>1689</v>
      </c>
      <c r="O106" s="99"/>
      <c r="P106" s="99" t="s">
        <v>77</v>
      </c>
      <c r="Q106" s="99"/>
      <c r="R106" s="99" t="s">
        <v>77</v>
      </c>
      <c r="S106" s="99" t="s">
        <v>78</v>
      </c>
      <c r="T106" s="99" t="s">
        <v>77</v>
      </c>
      <c r="U106" s="99" t="s">
        <v>728</v>
      </c>
      <c r="V106" s="99" t="s">
        <v>1690</v>
      </c>
      <c r="W106" s="99"/>
      <c r="X106" s="99" t="s">
        <v>1691</v>
      </c>
      <c r="Y106" s="99" t="s">
        <v>725</v>
      </c>
      <c r="Z106" s="99" t="s">
        <v>778</v>
      </c>
      <c r="AA106" s="99"/>
      <c r="AB106" s="99" t="s">
        <v>1692</v>
      </c>
      <c r="AC106" s="99" t="s">
        <v>1693</v>
      </c>
      <c r="AD106" s="99" t="s">
        <v>1694</v>
      </c>
      <c r="AE106" s="99"/>
      <c r="AF106" s="99" t="s">
        <v>1695</v>
      </c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>
        <v>17.41</v>
      </c>
      <c r="AY106" s="99">
        <v>20672</v>
      </c>
      <c r="AZ106" s="39">
        <f t="shared" si="25"/>
        <v>20672</v>
      </c>
      <c r="BA106" s="39" t="str">
        <f t="shared" si="26"/>
        <v>100 AD</v>
      </c>
      <c r="BB106" s="35">
        <f t="shared" si="43"/>
        <v>4</v>
      </c>
      <c r="BC106" s="35" t="str">
        <f t="shared" si="27"/>
        <v>05:44:32</v>
      </c>
      <c r="BD106" s="35">
        <f t="shared" si="28"/>
        <v>185</v>
      </c>
      <c r="BE106" s="40">
        <f t="shared" si="29"/>
        <v>-17.850000000000001</v>
      </c>
      <c r="BF106" s="41">
        <f t="shared" si="30"/>
        <v>267.14999999999998</v>
      </c>
      <c r="BG106" s="35" t="str">
        <f t="shared" si="31"/>
        <v>CATALINA LLORENS CLARK</v>
      </c>
      <c r="BH106" s="35" t="str">
        <f t="shared" si="32"/>
        <v>CATALINA LLORENS CLARK - ML LUCKY</v>
      </c>
      <c r="BI106" s="35" t="e">
        <f>VLOOKUP(BG106,Equipos!$A$2:$B$105,2,0)</f>
        <v>#N/A</v>
      </c>
      <c r="BJ106" s="35" t="str">
        <f t="shared" si="33"/>
        <v>05:26:41</v>
      </c>
      <c r="BK106" s="35" t="e">
        <f>VLOOKUP(BG106,'Base Jinetes FEI'!$M$5:$N$341,2,0)</f>
        <v>#N/A</v>
      </c>
      <c r="BL106" s="35" t="e">
        <f>VLOOKUP(BG106,'Base Jinetes FEI'!$M$5:$O$341,3,0)</f>
        <v>#N/A</v>
      </c>
      <c r="BN106" s="35">
        <f t="shared" si="34"/>
        <v>1</v>
      </c>
      <c r="BO106" s="35">
        <f t="shared" si="35"/>
        <v>105</v>
      </c>
    </row>
    <row r="107" spans="1:67" ht="14.4" x14ac:dyDescent="0.3">
      <c r="A107" s="35" t="str">
        <f t="shared" si="42"/>
        <v>LLAYLLAY 21 I</v>
      </c>
      <c r="B107" s="35" t="str">
        <f t="shared" si="38"/>
        <v>FEI</v>
      </c>
      <c r="C107" s="35">
        <f t="shared" si="39"/>
        <v>100</v>
      </c>
      <c r="D107" s="35">
        <f t="shared" si="40"/>
        <v>100</v>
      </c>
      <c r="E107" s="35" t="str">
        <f t="shared" si="41"/>
        <v>AD</v>
      </c>
      <c r="F107" s="99" t="s">
        <v>89</v>
      </c>
      <c r="G107" s="99" t="s">
        <v>76</v>
      </c>
      <c r="H107" s="99" t="s">
        <v>77</v>
      </c>
      <c r="I107" s="99" t="s">
        <v>77</v>
      </c>
      <c r="J107" s="99"/>
      <c r="K107" s="99" t="s">
        <v>210</v>
      </c>
      <c r="L107" s="99" t="s">
        <v>1440</v>
      </c>
      <c r="M107" s="99" t="s">
        <v>1696</v>
      </c>
      <c r="N107" s="99" t="s">
        <v>1697</v>
      </c>
      <c r="O107" s="99"/>
      <c r="P107" s="99" t="s">
        <v>77</v>
      </c>
      <c r="Q107" s="99"/>
      <c r="R107" s="99" t="s">
        <v>77</v>
      </c>
      <c r="S107" s="99" t="s">
        <v>78</v>
      </c>
      <c r="T107" s="99" t="s">
        <v>77</v>
      </c>
      <c r="U107" s="99" t="s">
        <v>522</v>
      </c>
      <c r="V107" s="99" t="s">
        <v>1698</v>
      </c>
      <c r="W107" s="99"/>
      <c r="X107" s="99" t="s">
        <v>1699</v>
      </c>
      <c r="Y107" s="99" t="s">
        <v>706</v>
      </c>
      <c r="Z107" s="99" t="s">
        <v>827</v>
      </c>
      <c r="AA107" s="99"/>
      <c r="AB107" s="99" t="s">
        <v>1700</v>
      </c>
      <c r="AC107" s="99" t="s">
        <v>379</v>
      </c>
      <c r="AD107" s="99" t="s">
        <v>1701</v>
      </c>
      <c r="AE107" s="99"/>
      <c r="AF107" s="99" t="s">
        <v>1702</v>
      </c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>
        <v>17.41</v>
      </c>
      <c r="AY107" s="99">
        <v>20677</v>
      </c>
      <c r="AZ107" s="39">
        <f t="shared" si="25"/>
        <v>20677</v>
      </c>
      <c r="BA107" s="39" t="str">
        <f t="shared" si="26"/>
        <v>100 AD</v>
      </c>
      <c r="BB107" s="35">
        <f t="shared" si="43"/>
        <v>5</v>
      </c>
      <c r="BC107" s="35" t="str">
        <f t="shared" si="27"/>
        <v>05:44:37</v>
      </c>
      <c r="BD107" s="35">
        <f t="shared" si="28"/>
        <v>180</v>
      </c>
      <c r="BE107" s="40">
        <f t="shared" si="29"/>
        <v>-17.933333333333334</v>
      </c>
      <c r="BF107" s="41">
        <f t="shared" si="30"/>
        <v>262.06666666666666</v>
      </c>
      <c r="BG107" s="35" t="str">
        <f t="shared" si="31"/>
        <v>FRANCISCO  VALDEVENITO</v>
      </c>
      <c r="BH107" s="35" t="str">
        <f t="shared" si="32"/>
        <v>FRANCISCO  VALDEVENITO - RHAJASTAN</v>
      </c>
      <c r="BI107" s="35" t="e">
        <f>VLOOKUP(BG107,Equipos!$A$2:$B$105,2,0)</f>
        <v>#N/A</v>
      </c>
      <c r="BJ107" s="35" t="str">
        <f t="shared" si="33"/>
        <v>05:26:41</v>
      </c>
      <c r="BK107" s="35" t="e">
        <f>VLOOKUP(BG107,'Base Jinetes FEI'!$M$5:$N$341,2,0)</f>
        <v>#N/A</v>
      </c>
      <c r="BL107" s="35" t="e">
        <f>VLOOKUP(BG107,'Base Jinetes FEI'!$M$5:$O$341,3,0)</f>
        <v>#N/A</v>
      </c>
      <c r="BN107" s="35">
        <f t="shared" si="34"/>
        <v>1</v>
      </c>
      <c r="BO107" s="35">
        <f t="shared" si="35"/>
        <v>106</v>
      </c>
    </row>
    <row r="108" spans="1:67" ht="14.4" x14ac:dyDescent="0.3">
      <c r="A108" s="35" t="str">
        <f t="shared" si="42"/>
        <v>LLAYLLAY 21 I</v>
      </c>
      <c r="B108" s="35" t="str">
        <f t="shared" si="38"/>
        <v>FEI</v>
      </c>
      <c r="C108" s="35">
        <f t="shared" si="39"/>
        <v>100</v>
      </c>
      <c r="D108" s="35">
        <f t="shared" si="40"/>
        <v>100</v>
      </c>
      <c r="E108" s="35" t="str">
        <f t="shared" si="41"/>
        <v>AD</v>
      </c>
      <c r="F108" s="99" t="s">
        <v>93</v>
      </c>
      <c r="G108" s="99" t="s">
        <v>76</v>
      </c>
      <c r="H108" s="99" t="s">
        <v>77</v>
      </c>
      <c r="I108" s="99" t="s">
        <v>77</v>
      </c>
      <c r="J108" s="99" t="s">
        <v>419</v>
      </c>
      <c r="K108" s="99" t="s">
        <v>106</v>
      </c>
      <c r="L108" s="99" t="s">
        <v>843</v>
      </c>
      <c r="M108" s="99" t="s">
        <v>1248</v>
      </c>
      <c r="N108" s="99" t="s">
        <v>970</v>
      </c>
      <c r="O108" s="99"/>
      <c r="P108" s="99" t="s">
        <v>77</v>
      </c>
      <c r="Q108" s="99"/>
      <c r="R108" s="99" t="s">
        <v>77</v>
      </c>
      <c r="S108" s="99" t="s">
        <v>78</v>
      </c>
      <c r="T108" s="99" t="s">
        <v>77</v>
      </c>
      <c r="U108" s="99" t="s">
        <v>765</v>
      </c>
      <c r="V108" s="99" t="s">
        <v>1703</v>
      </c>
      <c r="W108" s="99"/>
      <c r="X108" s="99" t="s">
        <v>1021</v>
      </c>
      <c r="Y108" s="99" t="s">
        <v>249</v>
      </c>
      <c r="Z108" s="99" t="s">
        <v>1704</v>
      </c>
      <c r="AA108" s="99"/>
      <c r="AB108" s="99" t="s">
        <v>1705</v>
      </c>
      <c r="AC108" s="99" t="s">
        <v>842</v>
      </c>
      <c r="AD108" s="99" t="s">
        <v>1706</v>
      </c>
      <c r="AE108" s="99"/>
      <c r="AF108" s="99" t="s">
        <v>1707</v>
      </c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>
        <v>17.399999999999999</v>
      </c>
      <c r="AY108" s="99">
        <v>20688</v>
      </c>
      <c r="AZ108" s="39">
        <f t="shared" si="25"/>
        <v>20688</v>
      </c>
      <c r="BA108" s="39" t="str">
        <f t="shared" si="26"/>
        <v>100 AD</v>
      </c>
      <c r="BB108" s="35">
        <f t="shared" si="43"/>
        <v>6</v>
      </c>
      <c r="BC108" s="35" t="str">
        <f t="shared" si="27"/>
        <v>05:44:48</v>
      </c>
      <c r="BD108" s="35">
        <f t="shared" si="28"/>
        <v>175</v>
      </c>
      <c r="BE108" s="40">
        <f t="shared" si="29"/>
        <v>-18.116666666666667</v>
      </c>
      <c r="BF108" s="41">
        <f t="shared" si="30"/>
        <v>256.88333333333333</v>
      </c>
      <c r="BG108" s="35" t="str">
        <f t="shared" si="31"/>
        <v>CARLA O'NELL</v>
      </c>
      <c r="BH108" s="35" t="str">
        <f t="shared" si="32"/>
        <v>CARLA O'NELL - FOLCA</v>
      </c>
      <c r="BI108" s="35" t="str">
        <f>VLOOKUP(BG108,Equipos!$A$2:$B$105,2,0)</f>
        <v>EL MOLINO B</v>
      </c>
      <c r="BJ108" s="35" t="str">
        <f t="shared" si="33"/>
        <v>05:26:41</v>
      </c>
      <c r="BK108" s="35" t="e">
        <f>VLOOKUP(BG108,'Base Jinetes FEI'!$M$5:$N$341,2,0)</f>
        <v>#N/A</v>
      </c>
      <c r="BL108" s="35" t="e">
        <f>VLOOKUP(BG108,'Base Jinetes FEI'!$M$5:$O$341,3,0)</f>
        <v>#N/A</v>
      </c>
      <c r="BN108" s="35">
        <f t="shared" si="34"/>
        <v>1</v>
      </c>
      <c r="BO108" s="35">
        <f t="shared" si="35"/>
        <v>107</v>
      </c>
    </row>
    <row r="109" spans="1:67" ht="14.4" x14ac:dyDescent="0.3">
      <c r="A109" s="35" t="str">
        <f t="shared" si="42"/>
        <v>LLAYLLAY 21 I</v>
      </c>
      <c r="B109" s="35" t="str">
        <f t="shared" si="38"/>
        <v>FEI</v>
      </c>
      <c r="C109" s="35">
        <f t="shared" si="39"/>
        <v>100</v>
      </c>
      <c r="D109" s="35">
        <f t="shared" si="40"/>
        <v>100</v>
      </c>
      <c r="E109" s="35" t="str">
        <f t="shared" si="41"/>
        <v>AD</v>
      </c>
      <c r="F109" s="99" t="s">
        <v>96</v>
      </c>
      <c r="G109" s="99" t="s">
        <v>76</v>
      </c>
      <c r="H109" s="99" t="s">
        <v>77</v>
      </c>
      <c r="I109" s="99" t="s">
        <v>77</v>
      </c>
      <c r="J109" s="99" t="s">
        <v>1708</v>
      </c>
      <c r="K109" s="99" t="s">
        <v>1709</v>
      </c>
      <c r="L109" s="99" t="s">
        <v>1710</v>
      </c>
      <c r="M109" s="99" t="s">
        <v>1402</v>
      </c>
      <c r="N109" s="99" t="s">
        <v>1403</v>
      </c>
      <c r="O109" s="99"/>
      <c r="P109" s="99" t="s">
        <v>77</v>
      </c>
      <c r="Q109" s="99"/>
      <c r="R109" s="99" t="s">
        <v>77</v>
      </c>
      <c r="S109" s="99" t="s">
        <v>78</v>
      </c>
      <c r="T109" s="99" t="s">
        <v>77</v>
      </c>
      <c r="U109" s="99" t="s">
        <v>771</v>
      </c>
      <c r="V109" s="99" t="s">
        <v>1711</v>
      </c>
      <c r="W109" s="99"/>
      <c r="X109" s="99" t="s">
        <v>1712</v>
      </c>
      <c r="Y109" s="99" t="s">
        <v>265</v>
      </c>
      <c r="Z109" s="99" t="s">
        <v>1340</v>
      </c>
      <c r="AA109" s="99"/>
      <c r="AB109" s="99" t="s">
        <v>1713</v>
      </c>
      <c r="AC109" s="99" t="s">
        <v>514</v>
      </c>
      <c r="AD109" s="99" t="s">
        <v>1714</v>
      </c>
      <c r="AE109" s="99"/>
      <c r="AF109" s="99" t="s">
        <v>1715</v>
      </c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>
        <v>17.350000000000001</v>
      </c>
      <c r="AY109" s="99">
        <v>20749</v>
      </c>
      <c r="AZ109" s="39">
        <f t="shared" si="25"/>
        <v>20749</v>
      </c>
      <c r="BA109" s="39" t="str">
        <f t="shared" si="26"/>
        <v>100 AD</v>
      </c>
      <c r="BB109" s="35">
        <f t="shared" si="43"/>
        <v>7</v>
      </c>
      <c r="BC109" s="35" t="str">
        <f t="shared" si="27"/>
        <v>05:45:49</v>
      </c>
      <c r="BD109" s="35">
        <f t="shared" si="28"/>
        <v>170</v>
      </c>
      <c r="BE109" s="40">
        <f t="shared" si="29"/>
        <v>-19.133333333333333</v>
      </c>
      <c r="BF109" s="41">
        <f t="shared" si="30"/>
        <v>250.86666666666667</v>
      </c>
      <c r="BG109" s="35" t="str">
        <f t="shared" si="31"/>
        <v>MAURO VILLEGAS CARVALLO</v>
      </c>
      <c r="BH109" s="35" t="str">
        <f t="shared" si="32"/>
        <v>MAURO VILLEGAS CARVALLO - HL SONJA</v>
      </c>
      <c r="BI109" s="35" t="e">
        <f>VLOOKUP(BG109,Equipos!$A$2:$B$105,2,0)</f>
        <v>#N/A</v>
      </c>
      <c r="BJ109" s="35" t="str">
        <f t="shared" si="33"/>
        <v>05:26:41</v>
      </c>
      <c r="BK109" s="35" t="e">
        <f>VLOOKUP(BG109,'Base Jinetes FEI'!$M$5:$N$341,2,0)</f>
        <v>#N/A</v>
      </c>
      <c r="BL109" s="35" t="e">
        <f>VLOOKUP(BG109,'Base Jinetes FEI'!$M$5:$O$341,3,0)</f>
        <v>#N/A</v>
      </c>
      <c r="BN109" s="35">
        <f t="shared" si="34"/>
        <v>1</v>
      </c>
      <c r="BO109" s="35">
        <f t="shared" si="35"/>
        <v>108</v>
      </c>
    </row>
    <row r="110" spans="1:67" ht="14.4" x14ac:dyDescent="0.3">
      <c r="A110" s="35" t="str">
        <f t="shared" si="42"/>
        <v>LLAYLLAY 21 I</v>
      </c>
      <c r="B110" s="35" t="str">
        <f t="shared" si="38"/>
        <v>FEI</v>
      </c>
      <c r="C110" s="35">
        <f t="shared" si="39"/>
        <v>100</v>
      </c>
      <c r="D110" s="35">
        <f t="shared" si="40"/>
        <v>100</v>
      </c>
      <c r="E110" s="35" t="str">
        <f t="shared" si="41"/>
        <v>AD</v>
      </c>
      <c r="F110" s="99" t="s">
        <v>97</v>
      </c>
      <c r="G110" s="99" t="s">
        <v>76</v>
      </c>
      <c r="H110" s="99" t="s">
        <v>77</v>
      </c>
      <c r="I110" s="99" t="s">
        <v>77</v>
      </c>
      <c r="J110" s="99"/>
      <c r="K110" s="99" t="s">
        <v>191</v>
      </c>
      <c r="L110" s="99" t="s">
        <v>1472</v>
      </c>
      <c r="M110" s="99" t="s">
        <v>1473</v>
      </c>
      <c r="N110" s="99" t="s">
        <v>1474</v>
      </c>
      <c r="O110" s="99"/>
      <c r="P110" s="99" t="s">
        <v>77</v>
      </c>
      <c r="Q110" s="99"/>
      <c r="R110" s="99" t="s">
        <v>77</v>
      </c>
      <c r="S110" s="99" t="s">
        <v>78</v>
      </c>
      <c r="T110" s="99" t="s">
        <v>77</v>
      </c>
      <c r="U110" s="99" t="s">
        <v>610</v>
      </c>
      <c r="V110" s="99" t="s">
        <v>1716</v>
      </c>
      <c r="W110" s="99"/>
      <c r="X110" s="99" t="s">
        <v>1717</v>
      </c>
      <c r="Y110" s="99" t="s">
        <v>248</v>
      </c>
      <c r="Z110" s="99" t="s">
        <v>837</v>
      </c>
      <c r="AA110" s="99"/>
      <c r="AB110" s="99" t="s">
        <v>1077</v>
      </c>
      <c r="AC110" s="99" t="s">
        <v>892</v>
      </c>
      <c r="AD110" s="99" t="s">
        <v>876</v>
      </c>
      <c r="AE110" s="99"/>
      <c r="AF110" s="99" t="s">
        <v>1718</v>
      </c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>
        <v>16.38</v>
      </c>
      <c r="AY110" s="99">
        <v>21976</v>
      </c>
      <c r="AZ110" s="39">
        <f t="shared" si="25"/>
        <v>21976</v>
      </c>
      <c r="BA110" s="39" t="str">
        <f t="shared" si="26"/>
        <v>100 AD</v>
      </c>
      <c r="BB110" s="35">
        <f t="shared" si="43"/>
        <v>10</v>
      </c>
      <c r="BC110" s="35" t="str">
        <f t="shared" si="27"/>
        <v>06:06:16</v>
      </c>
      <c r="BD110" s="35">
        <f t="shared" si="28"/>
        <v>155</v>
      </c>
      <c r="BE110" s="40">
        <f t="shared" si="29"/>
        <v>-39.583333333333336</v>
      </c>
      <c r="BF110" s="41">
        <f t="shared" si="30"/>
        <v>215.41666666666666</v>
      </c>
      <c r="BG110" s="35" t="str">
        <f t="shared" si="31"/>
        <v>JORGE ESPARZA POBLETE</v>
      </c>
      <c r="BH110" s="35" t="str">
        <f t="shared" si="32"/>
        <v>JORGE ESPARZA POBLETE - HF EDIPO</v>
      </c>
      <c r="BI110" s="35" t="str">
        <f>VLOOKUP(BG110,Equipos!$A$2:$B$105,2,0)</f>
        <v>EL SENDERO/HARD BONE TEAM</v>
      </c>
      <c r="BJ110" s="35" t="str">
        <f t="shared" si="33"/>
        <v>05:26:41</v>
      </c>
      <c r="BK110" s="35" t="e">
        <f>VLOOKUP(BG110,'Base Jinetes FEI'!$M$5:$N$341,2,0)</f>
        <v>#N/A</v>
      </c>
      <c r="BL110" s="35" t="e">
        <f>VLOOKUP(BG110,'Base Jinetes FEI'!$M$5:$O$341,3,0)</f>
        <v>#N/A</v>
      </c>
      <c r="BN110" s="35">
        <f t="shared" si="34"/>
        <v>1</v>
      </c>
      <c r="BO110" s="35">
        <f t="shared" si="35"/>
        <v>109</v>
      </c>
    </row>
    <row r="111" spans="1:67" ht="14.4" x14ac:dyDescent="0.3">
      <c r="A111" s="35" t="str">
        <f t="shared" si="42"/>
        <v>LLAYLLAY 21 I</v>
      </c>
      <c r="B111" s="35" t="str">
        <f t="shared" si="38"/>
        <v>FEI</v>
      </c>
      <c r="C111" s="35">
        <f t="shared" si="39"/>
        <v>100</v>
      </c>
      <c r="D111" s="35">
        <f t="shared" si="40"/>
        <v>100</v>
      </c>
      <c r="E111" s="35" t="str">
        <f t="shared" si="41"/>
        <v>AD</v>
      </c>
      <c r="F111" s="99" t="s">
        <v>75</v>
      </c>
      <c r="G111" s="99" t="s">
        <v>76</v>
      </c>
      <c r="H111" s="99" t="s">
        <v>77</v>
      </c>
      <c r="I111" s="99" t="s">
        <v>77</v>
      </c>
      <c r="J111" s="99" t="s">
        <v>415</v>
      </c>
      <c r="K111" s="99" t="s">
        <v>109</v>
      </c>
      <c r="L111" s="99" t="s">
        <v>1182</v>
      </c>
      <c r="M111" s="99" t="s">
        <v>1719</v>
      </c>
      <c r="N111" s="99" t="s">
        <v>1720</v>
      </c>
      <c r="O111" s="99"/>
      <c r="P111" s="99" t="s">
        <v>77</v>
      </c>
      <c r="Q111" s="99"/>
      <c r="R111" s="99" t="s">
        <v>77</v>
      </c>
      <c r="S111" s="99" t="s">
        <v>78</v>
      </c>
      <c r="T111" s="99" t="s">
        <v>77</v>
      </c>
      <c r="U111" s="99" t="s">
        <v>331</v>
      </c>
      <c r="V111" s="99" t="s">
        <v>1721</v>
      </c>
      <c r="W111" s="99"/>
      <c r="X111" s="99" t="s">
        <v>1722</v>
      </c>
      <c r="Y111" s="99" t="s">
        <v>817</v>
      </c>
      <c r="Z111" s="99" t="s">
        <v>1723</v>
      </c>
      <c r="AA111" s="99"/>
      <c r="AB111" s="99" t="s">
        <v>1724</v>
      </c>
      <c r="AC111" s="99" t="s">
        <v>693</v>
      </c>
      <c r="AD111" s="99" t="s">
        <v>1725</v>
      </c>
      <c r="AE111" s="99"/>
      <c r="AF111" s="99" t="s">
        <v>1334</v>
      </c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>
        <v>15.5</v>
      </c>
      <c r="AY111" s="99">
        <v>23231</v>
      </c>
      <c r="AZ111" s="39">
        <f t="shared" si="25"/>
        <v>23231</v>
      </c>
      <c r="BA111" s="39" t="str">
        <f t="shared" si="26"/>
        <v>100 AD</v>
      </c>
      <c r="BB111" s="35">
        <f t="shared" si="43"/>
        <v>11</v>
      </c>
      <c r="BC111" s="35" t="str">
        <f t="shared" si="27"/>
        <v>06:27:11</v>
      </c>
      <c r="BD111" s="35">
        <f t="shared" si="28"/>
        <v>150</v>
      </c>
      <c r="BE111" s="40">
        <f t="shared" si="29"/>
        <v>-60.5</v>
      </c>
      <c r="BF111" s="41">
        <f t="shared" si="30"/>
        <v>189.5</v>
      </c>
      <c r="BG111" s="35" t="str">
        <f t="shared" si="31"/>
        <v>MACARENA SUAZO ZEPEDA</v>
      </c>
      <c r="BH111" s="35" t="str">
        <f t="shared" si="32"/>
        <v>MACARENA SUAZO ZEPEDA - MACOYA SISGA</v>
      </c>
      <c r="BI111" s="35" t="str">
        <f>VLOOKUP(BG111,Equipos!$A$2:$B$105,2,0)</f>
        <v>EL QUILLAY</v>
      </c>
      <c r="BJ111" s="35" t="str">
        <f t="shared" si="33"/>
        <v>05:26:41</v>
      </c>
      <c r="BK111" s="35" t="e">
        <f>VLOOKUP(BG111,'Base Jinetes FEI'!$M$5:$N$341,2,0)</f>
        <v>#N/A</v>
      </c>
      <c r="BL111" s="35" t="e">
        <f>VLOOKUP(BG111,'Base Jinetes FEI'!$M$5:$O$341,3,0)</f>
        <v>#N/A</v>
      </c>
      <c r="BN111" s="35">
        <f t="shared" si="34"/>
        <v>1</v>
      </c>
      <c r="BO111" s="35">
        <f t="shared" si="35"/>
        <v>110</v>
      </c>
    </row>
    <row r="112" spans="1:67" ht="14.4" x14ac:dyDescent="0.3">
      <c r="A112" s="35" t="str">
        <f t="shared" si="42"/>
        <v>LLAYLLAY 21 I</v>
      </c>
      <c r="B112" s="35" t="str">
        <f t="shared" si="38"/>
        <v>FEI</v>
      </c>
      <c r="C112" s="35">
        <f t="shared" si="39"/>
        <v>100</v>
      </c>
      <c r="D112" s="35">
        <f t="shared" si="40"/>
        <v>100</v>
      </c>
      <c r="E112" s="35" t="str">
        <f t="shared" si="41"/>
        <v>AD</v>
      </c>
      <c r="F112" s="99" t="s">
        <v>98</v>
      </c>
      <c r="G112" s="99" t="s">
        <v>76</v>
      </c>
      <c r="H112" s="99" t="s">
        <v>77</v>
      </c>
      <c r="I112" s="99" t="s">
        <v>77</v>
      </c>
      <c r="J112" s="99" t="s">
        <v>420</v>
      </c>
      <c r="K112" s="99" t="s">
        <v>114</v>
      </c>
      <c r="L112" s="99" t="s">
        <v>115</v>
      </c>
      <c r="M112" s="99" t="s">
        <v>1726</v>
      </c>
      <c r="N112" s="99" t="s">
        <v>1727</v>
      </c>
      <c r="O112" s="99"/>
      <c r="P112" s="99" t="s">
        <v>77</v>
      </c>
      <c r="Q112" s="99"/>
      <c r="R112" s="99" t="s">
        <v>77</v>
      </c>
      <c r="S112" s="99" t="s">
        <v>78</v>
      </c>
      <c r="T112" s="99" t="s">
        <v>77</v>
      </c>
      <c r="U112" s="99" t="s">
        <v>849</v>
      </c>
      <c r="V112" s="99" t="s">
        <v>1728</v>
      </c>
      <c r="W112" s="99"/>
      <c r="X112" s="99" t="s">
        <v>1661</v>
      </c>
      <c r="Y112" s="99" t="s">
        <v>845</v>
      </c>
      <c r="Z112" s="99" t="s">
        <v>552</v>
      </c>
      <c r="AA112" s="99"/>
      <c r="AB112" s="99" t="s">
        <v>1729</v>
      </c>
      <c r="AC112" s="99" t="s">
        <v>511</v>
      </c>
      <c r="AD112" s="99" t="s">
        <v>1730</v>
      </c>
      <c r="AE112" s="99"/>
      <c r="AF112" s="99" t="s">
        <v>1659</v>
      </c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>
        <v>15.49</v>
      </c>
      <c r="AY112" s="99">
        <v>23240</v>
      </c>
      <c r="AZ112" s="39">
        <f t="shared" si="25"/>
        <v>23240</v>
      </c>
      <c r="BA112" s="39" t="str">
        <f t="shared" si="26"/>
        <v>100 AD</v>
      </c>
      <c r="BB112" s="35">
        <f t="shared" si="43"/>
        <v>12</v>
      </c>
      <c r="BC112" s="35" t="str">
        <f t="shared" si="27"/>
        <v>06:27:20</v>
      </c>
      <c r="BD112" s="35">
        <f t="shared" si="28"/>
        <v>145</v>
      </c>
      <c r="BE112" s="40">
        <f t="shared" si="29"/>
        <v>-60.65</v>
      </c>
      <c r="BF112" s="41">
        <f t="shared" si="30"/>
        <v>184.35</v>
      </c>
      <c r="BG112" s="35" t="str">
        <f t="shared" si="31"/>
        <v>MANUELA VALENZUELA VARGAS</v>
      </c>
      <c r="BH112" s="35" t="str">
        <f t="shared" si="32"/>
        <v>MANUELA VALENZUELA VARGAS - QUINTRALA</v>
      </c>
      <c r="BI112" s="35" t="e">
        <f>VLOOKUP(BG112,Equipos!$A$2:$B$105,2,0)</f>
        <v>#N/A</v>
      </c>
      <c r="BJ112" s="35" t="str">
        <f t="shared" si="33"/>
        <v>05:26:41</v>
      </c>
      <c r="BK112" s="35" t="e">
        <f>VLOOKUP(BG112,'Base Jinetes FEI'!$M$5:$N$341,2,0)</f>
        <v>#N/A</v>
      </c>
      <c r="BL112" s="35" t="e">
        <f>VLOOKUP(BG112,'Base Jinetes FEI'!$M$5:$O$341,3,0)</f>
        <v>#N/A</v>
      </c>
      <c r="BN112" s="35">
        <f t="shared" si="34"/>
        <v>1</v>
      </c>
      <c r="BO112" s="35">
        <f t="shared" si="35"/>
        <v>111</v>
      </c>
    </row>
    <row r="113" spans="1:67" ht="14.4" x14ac:dyDescent="0.3">
      <c r="A113" s="35" t="str">
        <f t="shared" si="42"/>
        <v>LLAYLLAY 21 I</v>
      </c>
      <c r="B113" s="35" t="str">
        <f t="shared" si="38"/>
        <v>FEI</v>
      </c>
      <c r="C113" s="35">
        <f t="shared" si="39"/>
        <v>100</v>
      </c>
      <c r="D113" s="35">
        <f t="shared" si="40"/>
        <v>100</v>
      </c>
      <c r="E113" s="35" t="str">
        <f t="shared" si="41"/>
        <v>AD</v>
      </c>
      <c r="F113" s="99" t="s">
        <v>101</v>
      </c>
      <c r="G113" s="99" t="s">
        <v>76</v>
      </c>
      <c r="H113" s="99" t="s">
        <v>77</v>
      </c>
      <c r="I113" s="99" t="s">
        <v>77</v>
      </c>
      <c r="J113" s="99" t="s">
        <v>895</v>
      </c>
      <c r="K113" s="99" t="s">
        <v>896</v>
      </c>
      <c r="L113" s="99" t="s">
        <v>897</v>
      </c>
      <c r="M113" s="99" t="s">
        <v>1731</v>
      </c>
      <c r="N113" s="99" t="s">
        <v>1732</v>
      </c>
      <c r="O113" s="99"/>
      <c r="P113" s="99" t="s">
        <v>77</v>
      </c>
      <c r="Q113" s="99"/>
      <c r="R113" s="99" t="s">
        <v>77</v>
      </c>
      <c r="S113" s="99" t="s">
        <v>78</v>
      </c>
      <c r="T113" s="99" t="s">
        <v>77</v>
      </c>
      <c r="U113" s="99" t="s">
        <v>583</v>
      </c>
      <c r="V113" s="99" t="s">
        <v>1733</v>
      </c>
      <c r="W113" s="99"/>
      <c r="X113" s="99" t="s">
        <v>1635</v>
      </c>
      <c r="Y113" s="99" t="s">
        <v>302</v>
      </c>
      <c r="Z113" s="99" t="s">
        <v>1734</v>
      </c>
      <c r="AA113" s="99"/>
      <c r="AB113" s="99" t="s">
        <v>1724</v>
      </c>
      <c r="AC113" s="99" t="s">
        <v>612</v>
      </c>
      <c r="AD113" s="99" t="s">
        <v>480</v>
      </c>
      <c r="AE113" s="99"/>
      <c r="AF113" s="99" t="s">
        <v>1735</v>
      </c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>
        <v>15.46</v>
      </c>
      <c r="AY113" s="99">
        <v>23279</v>
      </c>
      <c r="AZ113" s="39">
        <f t="shared" si="25"/>
        <v>23279</v>
      </c>
      <c r="BA113" s="39" t="str">
        <f t="shared" si="26"/>
        <v>100 AD</v>
      </c>
      <c r="BB113" s="35">
        <f t="shared" si="43"/>
        <v>13</v>
      </c>
      <c r="BC113" s="35" t="str">
        <f t="shared" si="27"/>
        <v>06:27:59</v>
      </c>
      <c r="BD113" s="35">
        <f t="shared" si="28"/>
        <v>140</v>
      </c>
      <c r="BE113" s="40">
        <f t="shared" si="29"/>
        <v>-61.3</v>
      </c>
      <c r="BF113" s="41">
        <f t="shared" si="30"/>
        <v>178.7</v>
      </c>
      <c r="BG113" s="35" t="str">
        <f t="shared" si="31"/>
        <v>LUKAS BUCKEL OCQUETEAU</v>
      </c>
      <c r="BH113" s="35" t="str">
        <f t="shared" si="32"/>
        <v>LUKAS BUCKEL OCQUETEAU - MACOYA OTUN</v>
      </c>
      <c r="BI113" s="35" t="e">
        <f>VLOOKUP(BG113,Equipos!$A$2:$B$105,2,0)</f>
        <v>#N/A</v>
      </c>
      <c r="BJ113" s="35" t="str">
        <f t="shared" si="33"/>
        <v>05:26:41</v>
      </c>
      <c r="BK113" s="35" t="e">
        <f>VLOOKUP(BG113,'Base Jinetes FEI'!$M$5:$N$341,2,0)</f>
        <v>#N/A</v>
      </c>
      <c r="BL113" s="35" t="e">
        <f>VLOOKUP(BG113,'Base Jinetes FEI'!$M$5:$O$341,3,0)</f>
        <v>#N/A</v>
      </c>
      <c r="BN113" s="35">
        <f t="shared" si="34"/>
        <v>1</v>
      </c>
      <c r="BO113" s="35">
        <f t="shared" si="35"/>
        <v>112</v>
      </c>
    </row>
    <row r="114" spans="1:67" ht="14.4" x14ac:dyDescent="0.3">
      <c r="A114" s="35" t="str">
        <f t="shared" si="42"/>
        <v>LLAYLLAY 21 I</v>
      </c>
      <c r="B114" s="35" t="str">
        <f t="shared" si="38"/>
        <v>FEI</v>
      </c>
      <c r="C114" s="35">
        <f t="shared" si="39"/>
        <v>100</v>
      </c>
      <c r="D114" s="35">
        <f t="shared" si="40"/>
        <v>100</v>
      </c>
      <c r="E114" s="35" t="str">
        <f t="shared" si="41"/>
        <v>AD</v>
      </c>
      <c r="F114" s="99" t="s">
        <v>102</v>
      </c>
      <c r="G114" s="99" t="s">
        <v>76</v>
      </c>
      <c r="H114" s="99" t="s">
        <v>77</v>
      </c>
      <c r="I114" s="99" t="s">
        <v>77</v>
      </c>
      <c r="J114" s="99" t="s">
        <v>1188</v>
      </c>
      <c r="K114" s="99" t="s">
        <v>593</v>
      </c>
      <c r="L114" s="99" t="s">
        <v>594</v>
      </c>
      <c r="M114" s="99"/>
      <c r="N114" s="99" t="s">
        <v>1736</v>
      </c>
      <c r="O114" s="99"/>
      <c r="P114" s="99" t="s">
        <v>77</v>
      </c>
      <c r="Q114" s="99"/>
      <c r="R114" s="99" t="s">
        <v>77</v>
      </c>
      <c r="S114" s="99" t="s">
        <v>78</v>
      </c>
      <c r="T114" s="99" t="s">
        <v>77</v>
      </c>
      <c r="U114" s="99" t="s">
        <v>583</v>
      </c>
      <c r="V114" s="99" t="s">
        <v>1737</v>
      </c>
      <c r="W114" s="99"/>
      <c r="X114" s="99" t="s">
        <v>1308</v>
      </c>
      <c r="Y114" s="99" t="s">
        <v>766</v>
      </c>
      <c r="Z114" s="99" t="s">
        <v>774</v>
      </c>
      <c r="AA114" s="99"/>
      <c r="AB114" s="99" t="s">
        <v>1738</v>
      </c>
      <c r="AC114" s="99" t="s">
        <v>171</v>
      </c>
      <c r="AD114" s="99" t="s">
        <v>910</v>
      </c>
      <c r="AE114" s="99"/>
      <c r="AF114" s="99" t="s">
        <v>1700</v>
      </c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>
        <v>15.44</v>
      </c>
      <c r="AY114" s="99">
        <v>23323</v>
      </c>
      <c r="AZ114" s="39">
        <f t="shared" si="25"/>
        <v>23323</v>
      </c>
      <c r="BA114" s="39" t="str">
        <f t="shared" si="26"/>
        <v>100 AD</v>
      </c>
      <c r="BB114" s="35">
        <f t="shared" si="43"/>
        <v>14</v>
      </c>
      <c r="BC114" s="35" t="str">
        <f t="shared" si="27"/>
        <v>06:28:43</v>
      </c>
      <c r="BD114" s="35">
        <f t="shared" si="28"/>
        <v>135</v>
      </c>
      <c r="BE114" s="40">
        <f t="shared" si="29"/>
        <v>-62.033333333333331</v>
      </c>
      <c r="BF114" s="41">
        <f t="shared" si="30"/>
        <v>172.96666666666667</v>
      </c>
      <c r="BG114" s="35" t="str">
        <f t="shared" si="31"/>
        <v>MAUD BREYNE</v>
      </c>
      <c r="BH114" s="35" t="str">
        <f t="shared" si="32"/>
        <v>MAUD BREYNE - LLOVENY</v>
      </c>
      <c r="BI114" s="35" t="e">
        <f>VLOOKUP(BG114,Equipos!$A$2:$B$105,2,0)</f>
        <v>#N/A</v>
      </c>
      <c r="BJ114" s="35" t="str">
        <f t="shared" si="33"/>
        <v>05:26:41</v>
      </c>
      <c r="BK114" s="35" t="e">
        <f>VLOOKUP(BG114,'Base Jinetes FEI'!$M$5:$N$341,2,0)</f>
        <v>#N/A</v>
      </c>
      <c r="BL114" s="35" t="e">
        <f>VLOOKUP(BG114,'Base Jinetes FEI'!$M$5:$O$341,3,0)</f>
        <v>#N/A</v>
      </c>
      <c r="BN114" s="35">
        <f t="shared" si="34"/>
        <v>1</v>
      </c>
      <c r="BO114" s="35">
        <f t="shared" si="35"/>
        <v>113</v>
      </c>
    </row>
    <row r="115" spans="1:67" ht="14.4" x14ac:dyDescent="0.3">
      <c r="A115" s="35" t="str">
        <f t="shared" si="42"/>
        <v>LLAYLLAY 21 I</v>
      </c>
      <c r="B115" s="35" t="str">
        <f t="shared" si="38"/>
        <v>FEI</v>
      </c>
      <c r="C115" s="35">
        <f t="shared" si="39"/>
        <v>100</v>
      </c>
      <c r="D115" s="35">
        <f t="shared" si="40"/>
        <v>100</v>
      </c>
      <c r="E115" s="35" t="str">
        <f t="shared" si="41"/>
        <v>AD</v>
      </c>
      <c r="F115" s="99" t="s">
        <v>79</v>
      </c>
      <c r="G115" s="99" t="s">
        <v>76</v>
      </c>
      <c r="H115" s="99" t="s">
        <v>77</v>
      </c>
      <c r="I115" s="99" t="s">
        <v>77</v>
      </c>
      <c r="J115" s="99"/>
      <c r="K115" s="99" t="s">
        <v>1739</v>
      </c>
      <c r="L115" s="99" t="s">
        <v>1740</v>
      </c>
      <c r="M115" s="99" t="s">
        <v>1741</v>
      </c>
      <c r="N115" s="99" t="s">
        <v>1742</v>
      </c>
      <c r="O115" s="99"/>
      <c r="P115" s="99" t="s">
        <v>77</v>
      </c>
      <c r="Q115" s="99"/>
      <c r="R115" s="99" t="s">
        <v>77</v>
      </c>
      <c r="S115" s="99" t="s">
        <v>78</v>
      </c>
      <c r="T115" s="99" t="s">
        <v>77</v>
      </c>
      <c r="U115" s="99" t="s">
        <v>676</v>
      </c>
      <c r="V115" s="99" t="s">
        <v>1743</v>
      </c>
      <c r="W115" s="99"/>
      <c r="X115" s="99" t="s">
        <v>1744</v>
      </c>
      <c r="Y115" s="99" t="s">
        <v>574</v>
      </c>
      <c r="Z115" s="99" t="s">
        <v>1745</v>
      </c>
      <c r="AA115" s="99"/>
      <c r="AB115" s="99" t="s">
        <v>1722</v>
      </c>
      <c r="AC115" s="99" t="s">
        <v>284</v>
      </c>
      <c r="AD115" s="99" t="s">
        <v>1746</v>
      </c>
      <c r="AE115" s="99"/>
      <c r="AF115" s="99" t="s">
        <v>1747</v>
      </c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>
        <v>15.39</v>
      </c>
      <c r="AY115" s="99">
        <v>23396</v>
      </c>
      <c r="AZ115" s="39">
        <f t="shared" si="25"/>
        <v>23396</v>
      </c>
      <c r="BA115" s="39" t="str">
        <f t="shared" si="26"/>
        <v>100 AD</v>
      </c>
      <c r="BB115" s="35">
        <f t="shared" si="43"/>
        <v>15</v>
      </c>
      <c r="BC115" s="35" t="str">
        <f t="shared" si="27"/>
        <v>06:29:56</v>
      </c>
      <c r="BD115" s="35">
        <f t="shared" si="28"/>
        <v>130</v>
      </c>
      <c r="BE115" s="40">
        <f t="shared" si="29"/>
        <v>-63.25</v>
      </c>
      <c r="BF115" s="41">
        <f t="shared" si="30"/>
        <v>166.75</v>
      </c>
      <c r="BG115" s="35" t="str">
        <f t="shared" si="31"/>
        <v>ALVARO  LLOMPART COSMELLI</v>
      </c>
      <c r="BH115" s="35" t="str">
        <f t="shared" si="32"/>
        <v>ALVARO  LLOMPART COSMELLI - HLS MARITO BORGES</v>
      </c>
      <c r="BI115" s="35" t="e">
        <f>VLOOKUP(BG115,Equipos!$A$2:$B$105,2,0)</f>
        <v>#N/A</v>
      </c>
      <c r="BJ115" s="35" t="str">
        <f t="shared" si="33"/>
        <v>05:26:41</v>
      </c>
      <c r="BK115" s="35" t="e">
        <f>VLOOKUP(BG115,'Base Jinetes FEI'!$M$5:$N$341,2,0)</f>
        <v>#N/A</v>
      </c>
      <c r="BL115" s="35" t="e">
        <f>VLOOKUP(BG115,'Base Jinetes FEI'!$M$5:$O$341,3,0)</f>
        <v>#N/A</v>
      </c>
      <c r="BN115" s="35">
        <f t="shared" si="34"/>
        <v>1</v>
      </c>
      <c r="BO115" s="35">
        <f t="shared" si="35"/>
        <v>114</v>
      </c>
    </row>
    <row r="116" spans="1:67" ht="14.4" x14ac:dyDescent="0.3">
      <c r="A116" s="35" t="str">
        <f t="shared" si="42"/>
        <v>LLAYLLAY 21 I</v>
      </c>
      <c r="B116" s="35" t="str">
        <f t="shared" si="38"/>
        <v>FEI</v>
      </c>
      <c r="C116" s="35">
        <f t="shared" si="39"/>
        <v>100</v>
      </c>
      <c r="D116" s="35">
        <f t="shared" si="40"/>
        <v>100</v>
      </c>
      <c r="E116" s="35" t="str">
        <f t="shared" si="41"/>
        <v>AD</v>
      </c>
      <c r="F116" s="99" t="s">
        <v>116</v>
      </c>
      <c r="G116" s="99" t="s">
        <v>76</v>
      </c>
      <c r="H116" s="99" t="s">
        <v>77</v>
      </c>
      <c r="I116" s="99" t="s">
        <v>77</v>
      </c>
      <c r="J116" s="99" t="s">
        <v>1748</v>
      </c>
      <c r="K116" s="99" t="s">
        <v>1749</v>
      </c>
      <c r="L116" s="99" t="s">
        <v>1750</v>
      </c>
      <c r="M116" s="99" t="s">
        <v>1751</v>
      </c>
      <c r="N116" s="99" t="s">
        <v>1752</v>
      </c>
      <c r="O116" s="99"/>
      <c r="P116" s="99" t="s">
        <v>77</v>
      </c>
      <c r="Q116" s="99"/>
      <c r="R116" s="99" t="s">
        <v>77</v>
      </c>
      <c r="S116" s="99" t="s">
        <v>78</v>
      </c>
      <c r="T116" s="99" t="s">
        <v>77</v>
      </c>
      <c r="U116" s="99" t="s">
        <v>339</v>
      </c>
      <c r="V116" s="99" t="s">
        <v>550</v>
      </c>
      <c r="W116" s="99"/>
      <c r="X116" s="99" t="s">
        <v>1028</v>
      </c>
      <c r="Y116" s="99" t="s">
        <v>1753</v>
      </c>
      <c r="Z116" s="99" t="s">
        <v>1754</v>
      </c>
      <c r="AA116" s="99"/>
      <c r="AB116" s="99" t="s">
        <v>1755</v>
      </c>
      <c r="AC116" s="99" t="s">
        <v>726</v>
      </c>
      <c r="AD116" s="99" t="s">
        <v>1756</v>
      </c>
      <c r="AE116" s="99"/>
      <c r="AF116" s="99" t="s">
        <v>1757</v>
      </c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>
        <v>15.07</v>
      </c>
      <c r="AY116" s="99">
        <v>23888</v>
      </c>
      <c r="AZ116" s="39">
        <f t="shared" si="25"/>
        <v>23888</v>
      </c>
      <c r="BA116" s="39" t="str">
        <f t="shared" si="26"/>
        <v>100 AD</v>
      </c>
      <c r="BB116" s="35">
        <f t="shared" si="43"/>
        <v>16</v>
      </c>
      <c r="BC116" s="35" t="str">
        <f t="shared" si="27"/>
        <v>06:38:08</v>
      </c>
      <c r="BD116" s="35">
        <f t="shared" si="28"/>
        <v>125</v>
      </c>
      <c r="BE116" s="40">
        <f t="shared" si="29"/>
        <v>-71.45</v>
      </c>
      <c r="BF116" s="41">
        <f t="shared" si="30"/>
        <v>153.55000000000001</v>
      </c>
      <c r="BG116" s="35" t="str">
        <f t="shared" si="31"/>
        <v>FRANCISCA TORCHE</v>
      </c>
      <c r="BH116" s="35" t="str">
        <f t="shared" si="32"/>
        <v>FRANCISCA TORCHE - CL MAGNOLIA</v>
      </c>
      <c r="BI116" s="35" t="str">
        <f>VLOOKUP(BG116,Equipos!$A$2:$B$105,2,0)</f>
        <v>EL MOLINO B</v>
      </c>
      <c r="BJ116" s="35" t="str">
        <f t="shared" si="33"/>
        <v>05:26:41</v>
      </c>
      <c r="BK116" s="35" t="e">
        <f>VLOOKUP(BG116,'Base Jinetes FEI'!$M$5:$N$341,2,0)</f>
        <v>#N/A</v>
      </c>
      <c r="BL116" s="35" t="e">
        <f>VLOOKUP(BG116,'Base Jinetes FEI'!$M$5:$O$341,3,0)</f>
        <v>#N/A</v>
      </c>
      <c r="BN116" s="35">
        <f t="shared" si="34"/>
        <v>1</v>
      </c>
      <c r="BO116" s="35">
        <f t="shared" si="35"/>
        <v>115</v>
      </c>
    </row>
    <row r="117" spans="1:67" ht="14.4" x14ac:dyDescent="0.3">
      <c r="A117" s="35" t="str">
        <f t="shared" si="42"/>
        <v>LLAYLLAY 21 I</v>
      </c>
      <c r="B117" s="35" t="str">
        <f t="shared" si="38"/>
        <v>FEI</v>
      </c>
      <c r="C117" s="35">
        <f t="shared" si="39"/>
        <v>100</v>
      </c>
      <c r="D117" s="35">
        <f t="shared" si="40"/>
        <v>100</v>
      </c>
      <c r="E117" s="35" t="str">
        <f t="shared" si="41"/>
        <v>AD</v>
      </c>
      <c r="F117" s="99" t="s">
        <v>117</v>
      </c>
      <c r="G117" s="99" t="s">
        <v>76</v>
      </c>
      <c r="H117" s="99" t="s">
        <v>77</v>
      </c>
      <c r="I117" s="99" t="s">
        <v>77</v>
      </c>
      <c r="J117" s="99" t="s">
        <v>417</v>
      </c>
      <c r="K117" s="99" t="s">
        <v>99</v>
      </c>
      <c r="L117" s="99" t="s">
        <v>100</v>
      </c>
      <c r="M117" s="99" t="s">
        <v>1758</v>
      </c>
      <c r="N117" s="99" t="s">
        <v>263</v>
      </c>
      <c r="O117" s="99"/>
      <c r="P117" s="99" t="s">
        <v>77</v>
      </c>
      <c r="Q117" s="99"/>
      <c r="R117" s="99" t="s">
        <v>77</v>
      </c>
      <c r="S117" s="99" t="s">
        <v>78</v>
      </c>
      <c r="T117" s="99" t="s">
        <v>77</v>
      </c>
      <c r="U117" s="99" t="s">
        <v>337</v>
      </c>
      <c r="V117" s="99" t="s">
        <v>1759</v>
      </c>
      <c r="W117" s="99"/>
      <c r="X117" s="99" t="s">
        <v>1760</v>
      </c>
      <c r="Y117" s="99" t="s">
        <v>580</v>
      </c>
      <c r="Z117" s="99" t="s">
        <v>1761</v>
      </c>
      <c r="AA117" s="99"/>
      <c r="AB117" s="99" t="s">
        <v>1024</v>
      </c>
      <c r="AC117" s="99" t="s">
        <v>727</v>
      </c>
      <c r="AD117" s="99" t="s">
        <v>1762</v>
      </c>
      <c r="AE117" s="99"/>
      <c r="AF117" s="99" t="s">
        <v>1763</v>
      </c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>
        <v>15.07</v>
      </c>
      <c r="AY117" s="99">
        <v>23890</v>
      </c>
      <c r="AZ117" s="39">
        <f t="shared" si="25"/>
        <v>23890</v>
      </c>
      <c r="BA117" s="39" t="str">
        <f t="shared" si="26"/>
        <v>100 AD</v>
      </c>
      <c r="BB117" s="35">
        <f t="shared" si="43"/>
        <v>17</v>
      </c>
      <c r="BC117" s="35" t="str">
        <f t="shared" si="27"/>
        <v>06:38:10</v>
      </c>
      <c r="BD117" s="35">
        <f t="shared" si="28"/>
        <v>120</v>
      </c>
      <c r="BE117" s="40">
        <f t="shared" si="29"/>
        <v>-71.483333333333334</v>
      </c>
      <c r="BF117" s="41">
        <f t="shared" si="30"/>
        <v>148.51666666666665</v>
      </c>
      <c r="BG117" s="35" t="str">
        <f t="shared" si="31"/>
        <v>MAXI WIMMER</v>
      </c>
      <c r="BH117" s="35" t="str">
        <f t="shared" si="32"/>
        <v>MAXI WIMMER - HF BARII</v>
      </c>
      <c r="BI117" s="35" t="str">
        <f>VLOOKUP(BG117,Equipos!$A$2:$B$105,2,0)</f>
        <v>EL MOLINO A</v>
      </c>
      <c r="BJ117" s="35" t="str">
        <f t="shared" si="33"/>
        <v>05:26:41</v>
      </c>
      <c r="BK117" s="35" t="e">
        <f>VLOOKUP(BG117,'Base Jinetes FEI'!$M$5:$N$341,2,0)</f>
        <v>#N/A</v>
      </c>
      <c r="BL117" s="35" t="e">
        <f>VLOOKUP(BG117,'Base Jinetes FEI'!$M$5:$O$341,3,0)</f>
        <v>#N/A</v>
      </c>
      <c r="BN117" s="35">
        <f t="shared" si="34"/>
        <v>1</v>
      </c>
      <c r="BO117" s="35">
        <f t="shared" si="35"/>
        <v>116</v>
      </c>
    </row>
    <row r="118" spans="1:67" ht="14.4" x14ac:dyDescent="0.3">
      <c r="A118" s="35" t="str">
        <f t="shared" si="42"/>
        <v>LLAYLLAY 21 I</v>
      </c>
      <c r="B118" s="35" t="str">
        <f t="shared" si="38"/>
        <v>FEI</v>
      </c>
      <c r="C118" s="35">
        <f t="shared" si="39"/>
        <v>100</v>
      </c>
      <c r="D118" s="35">
        <f t="shared" si="40"/>
        <v>100</v>
      </c>
      <c r="E118" s="35" t="str">
        <f t="shared" si="41"/>
        <v>AD</v>
      </c>
      <c r="F118" s="99" t="s">
        <v>118</v>
      </c>
      <c r="G118" s="99" t="s">
        <v>84</v>
      </c>
      <c r="H118" s="99" t="s">
        <v>77</v>
      </c>
      <c r="I118" s="99" t="s">
        <v>77</v>
      </c>
      <c r="J118" s="99" t="s">
        <v>473</v>
      </c>
      <c r="K118" s="99" t="s">
        <v>212</v>
      </c>
      <c r="L118" s="99" t="s">
        <v>206</v>
      </c>
      <c r="M118" s="99" t="s">
        <v>942</v>
      </c>
      <c r="N118" s="99" t="s">
        <v>943</v>
      </c>
      <c r="O118" s="99"/>
      <c r="P118" s="99" t="s">
        <v>77</v>
      </c>
      <c r="Q118" s="99"/>
      <c r="R118" s="99" t="s">
        <v>77</v>
      </c>
      <c r="S118" s="99" t="s">
        <v>78</v>
      </c>
      <c r="T118" s="99" t="s">
        <v>77</v>
      </c>
      <c r="U118" s="99" t="s">
        <v>327</v>
      </c>
      <c r="V118" s="99" t="s">
        <v>1365</v>
      </c>
      <c r="W118" s="99"/>
      <c r="X118" s="99" t="s">
        <v>1764</v>
      </c>
      <c r="Y118" s="99" t="s">
        <v>383</v>
      </c>
      <c r="Z118" s="99" t="s">
        <v>1765</v>
      </c>
      <c r="AA118" s="99" t="s">
        <v>175</v>
      </c>
      <c r="AB118" s="99" t="s">
        <v>1766</v>
      </c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>
        <v>18.760000000000002</v>
      </c>
      <c r="AY118" s="99">
        <v>13434</v>
      </c>
      <c r="AZ118" s="39" t="str">
        <f t="shared" si="25"/>
        <v>NA</v>
      </c>
      <c r="BA118" s="39" t="str">
        <f t="shared" si="26"/>
        <v>100 AD</v>
      </c>
      <c r="BB118" s="35" t="str">
        <f t="shared" si="43"/>
        <v>NA</v>
      </c>
      <c r="BC118" s="35" t="str">
        <f t="shared" si="27"/>
        <v>NA</v>
      </c>
      <c r="BD118" s="35">
        <f t="shared" si="28"/>
        <v>0</v>
      </c>
      <c r="BE118" s="40" t="e">
        <f t="shared" si="29"/>
        <v>#VALUE!</v>
      </c>
      <c r="BF118" s="41">
        <f t="shared" si="30"/>
        <v>0</v>
      </c>
      <c r="BG118" s="35" t="str">
        <f t="shared" si="31"/>
        <v>PAULA LLORENS CLARK</v>
      </c>
      <c r="BH118" s="35" t="str">
        <f t="shared" si="32"/>
        <v>PAULA LLORENS CLARK - ML SAMIRA</v>
      </c>
      <c r="BI118" s="35" t="e">
        <f>VLOOKUP(BG118,Equipos!$A$2:$B$105,2,0)</f>
        <v>#N/A</v>
      </c>
      <c r="BJ118" s="35" t="str">
        <f t="shared" si="33"/>
        <v>05:26:41</v>
      </c>
      <c r="BK118" s="35" t="e">
        <f>VLOOKUP(BG118,'Base Jinetes FEI'!$M$5:$N$341,2,0)</f>
        <v>#N/A</v>
      </c>
      <c r="BL118" s="35" t="e">
        <f>VLOOKUP(BG118,'Base Jinetes FEI'!$M$5:$O$341,3,0)</f>
        <v>#N/A</v>
      </c>
      <c r="BN118" s="35">
        <f t="shared" si="34"/>
        <v>0</v>
      </c>
      <c r="BO118" s="35">
        <f t="shared" si="35"/>
        <v>117</v>
      </c>
    </row>
    <row r="119" spans="1:67" ht="14.4" x14ac:dyDescent="0.3">
      <c r="A119" s="35" t="str">
        <f t="shared" si="42"/>
        <v>LLAYLLAY 21 I</v>
      </c>
      <c r="B119" s="35" t="str">
        <f t="shared" si="38"/>
        <v>FEI</v>
      </c>
      <c r="C119" s="35">
        <f t="shared" si="39"/>
        <v>100</v>
      </c>
      <c r="D119" s="35">
        <f t="shared" si="40"/>
        <v>100</v>
      </c>
      <c r="E119" s="35" t="str">
        <f t="shared" si="41"/>
        <v>AD</v>
      </c>
      <c r="F119" s="99" t="s">
        <v>87</v>
      </c>
      <c r="G119" s="99" t="s">
        <v>84</v>
      </c>
      <c r="H119" s="99" t="s">
        <v>77</v>
      </c>
      <c r="I119" s="99" t="s">
        <v>77</v>
      </c>
      <c r="J119" s="99" t="s">
        <v>477</v>
      </c>
      <c r="K119" s="99" t="s">
        <v>142</v>
      </c>
      <c r="L119" s="99" t="s">
        <v>148</v>
      </c>
      <c r="M119" s="99" t="s">
        <v>1767</v>
      </c>
      <c r="N119" s="99" t="s">
        <v>1768</v>
      </c>
      <c r="O119" s="99"/>
      <c r="P119" s="99" t="s">
        <v>77</v>
      </c>
      <c r="Q119" s="99"/>
      <c r="R119" s="99" t="s">
        <v>77</v>
      </c>
      <c r="S119" s="99" t="s">
        <v>78</v>
      </c>
      <c r="T119" s="99" t="s">
        <v>77</v>
      </c>
      <c r="U119" s="99" t="s">
        <v>761</v>
      </c>
      <c r="V119" s="99" t="s">
        <v>1769</v>
      </c>
      <c r="W119" s="99"/>
      <c r="X119" s="99" t="s">
        <v>1770</v>
      </c>
      <c r="Y119" s="99" t="s">
        <v>432</v>
      </c>
      <c r="Z119" s="99" t="s">
        <v>1771</v>
      </c>
      <c r="AA119" s="99" t="s">
        <v>175</v>
      </c>
      <c r="AB119" s="99" t="s">
        <v>1772</v>
      </c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>
        <v>18.739999999999998</v>
      </c>
      <c r="AY119" s="99">
        <v>13449</v>
      </c>
      <c r="AZ119" s="39" t="str">
        <f t="shared" si="25"/>
        <v>NA</v>
      </c>
      <c r="BA119" s="39" t="str">
        <f t="shared" si="26"/>
        <v>100 AD</v>
      </c>
      <c r="BB119" s="35" t="str">
        <f t="shared" si="43"/>
        <v>NA</v>
      </c>
      <c r="BC119" s="35" t="str">
        <f t="shared" si="27"/>
        <v>NA</v>
      </c>
      <c r="BD119" s="35">
        <f t="shared" si="28"/>
        <v>0</v>
      </c>
      <c r="BE119" s="40" t="e">
        <f t="shared" si="29"/>
        <v>#VALUE!</v>
      </c>
      <c r="BF119" s="41">
        <f t="shared" si="30"/>
        <v>0</v>
      </c>
      <c r="BG119" s="35" t="str">
        <f t="shared" si="31"/>
        <v>TRINIDAD VALENZUELA FUENTES</v>
      </c>
      <c r="BH119" s="35" t="str">
        <f t="shared" si="32"/>
        <v>TRINIDAD VALENZUELA FUENTES - HL KALIZI</v>
      </c>
      <c r="BI119" s="35" t="e">
        <f>VLOOKUP(BG119,Equipos!$A$2:$B$105,2,0)</f>
        <v>#N/A</v>
      </c>
      <c r="BJ119" s="35" t="str">
        <f t="shared" si="33"/>
        <v>05:26:41</v>
      </c>
      <c r="BK119" s="35" t="e">
        <f>VLOOKUP(BG119,'Base Jinetes FEI'!$M$5:$N$341,2,0)</f>
        <v>#N/A</v>
      </c>
      <c r="BL119" s="35" t="e">
        <f>VLOOKUP(BG119,'Base Jinetes FEI'!$M$5:$O$341,3,0)</f>
        <v>#N/A</v>
      </c>
      <c r="BN119" s="35">
        <f t="shared" si="34"/>
        <v>0</v>
      </c>
      <c r="BO119" s="35">
        <f t="shared" si="35"/>
        <v>118</v>
      </c>
    </row>
    <row r="120" spans="1:67" ht="14.4" x14ac:dyDescent="0.3">
      <c r="A120" s="35" t="str">
        <f t="shared" si="42"/>
        <v>LLAYLLAY 21 I</v>
      </c>
      <c r="B120" s="35" t="str">
        <f t="shared" si="38"/>
        <v>FEI</v>
      </c>
      <c r="C120" s="35">
        <f t="shared" si="39"/>
        <v>100</v>
      </c>
      <c r="D120" s="35">
        <f t="shared" si="40"/>
        <v>100</v>
      </c>
      <c r="E120" s="35" t="str">
        <f t="shared" si="41"/>
        <v>AD</v>
      </c>
      <c r="F120" s="99" t="s">
        <v>119</v>
      </c>
      <c r="G120" s="99" t="s">
        <v>84</v>
      </c>
      <c r="H120" s="99" t="s">
        <v>77</v>
      </c>
      <c r="I120" s="99" t="s">
        <v>77</v>
      </c>
      <c r="J120" s="99" t="s">
        <v>360</v>
      </c>
      <c r="K120" s="99" t="s">
        <v>210</v>
      </c>
      <c r="L120" s="99" t="s">
        <v>211</v>
      </c>
      <c r="M120" s="99" t="s">
        <v>1773</v>
      </c>
      <c r="N120" s="99" t="s">
        <v>1774</v>
      </c>
      <c r="O120" s="99"/>
      <c r="P120" s="99" t="s">
        <v>77</v>
      </c>
      <c r="Q120" s="99"/>
      <c r="R120" s="99" t="s">
        <v>77</v>
      </c>
      <c r="S120" s="99" t="s">
        <v>78</v>
      </c>
      <c r="T120" s="99" t="s">
        <v>77</v>
      </c>
      <c r="U120" s="99" t="s">
        <v>608</v>
      </c>
      <c r="V120" s="99" t="s">
        <v>1775</v>
      </c>
      <c r="W120" s="99"/>
      <c r="X120" s="99" t="s">
        <v>1161</v>
      </c>
      <c r="Y120" s="99" t="s">
        <v>806</v>
      </c>
      <c r="Z120" s="99" t="s">
        <v>858</v>
      </c>
      <c r="AA120" s="99" t="s">
        <v>175</v>
      </c>
      <c r="AB120" s="99" t="s">
        <v>1307</v>
      </c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>
        <v>16.77</v>
      </c>
      <c r="AY120" s="99">
        <v>15031</v>
      </c>
      <c r="AZ120" s="39" t="str">
        <f t="shared" si="25"/>
        <v>NA</v>
      </c>
      <c r="BA120" s="39" t="str">
        <f t="shared" si="26"/>
        <v>100 AD</v>
      </c>
      <c r="BB120" s="35" t="str">
        <f t="shared" si="43"/>
        <v>NA</v>
      </c>
      <c r="BC120" s="35" t="str">
        <f t="shared" si="27"/>
        <v>NA</v>
      </c>
      <c r="BD120" s="35">
        <f t="shared" si="28"/>
        <v>0</v>
      </c>
      <c r="BE120" s="40" t="e">
        <f t="shared" si="29"/>
        <v>#VALUE!</v>
      </c>
      <c r="BF120" s="41">
        <f t="shared" si="30"/>
        <v>0</v>
      </c>
      <c r="BG120" s="35" t="str">
        <f t="shared" si="31"/>
        <v>FRANCISCO  EGUIGUREN VALDÉS</v>
      </c>
      <c r="BH120" s="35" t="str">
        <f t="shared" si="32"/>
        <v>FRANCISCO  EGUIGUREN VALDÉS - ZAHIRA</v>
      </c>
      <c r="BI120" s="35" t="str">
        <f>VLOOKUP(BG120,Equipos!$A$2:$B$105,2,0)</f>
        <v>EL QUILLAY</v>
      </c>
      <c r="BJ120" s="35" t="str">
        <f t="shared" si="33"/>
        <v>05:26:41</v>
      </c>
      <c r="BK120" s="35" t="e">
        <f>VLOOKUP(BG120,'Base Jinetes FEI'!$M$5:$N$341,2,0)</f>
        <v>#N/A</v>
      </c>
      <c r="BL120" s="35" t="e">
        <f>VLOOKUP(BG120,'Base Jinetes FEI'!$M$5:$O$341,3,0)</f>
        <v>#N/A</v>
      </c>
      <c r="BN120" s="35">
        <f t="shared" si="34"/>
        <v>0</v>
      </c>
      <c r="BO120" s="35">
        <f t="shared" si="35"/>
        <v>119</v>
      </c>
    </row>
    <row r="121" spans="1:67" ht="14.4" x14ac:dyDescent="0.3">
      <c r="A121" s="35" t="str">
        <f t="shared" si="42"/>
        <v>LLAYLLAY 21 I</v>
      </c>
      <c r="B121" s="35" t="str">
        <f t="shared" si="38"/>
        <v>FEI</v>
      </c>
      <c r="C121" s="35">
        <f t="shared" si="39"/>
        <v>100</v>
      </c>
      <c r="D121" s="35">
        <f t="shared" si="40"/>
        <v>100</v>
      </c>
      <c r="E121" s="35" t="str">
        <f t="shared" si="41"/>
        <v>AD</v>
      </c>
      <c r="F121" s="99" t="s">
        <v>120</v>
      </c>
      <c r="G121" s="99" t="s">
        <v>84</v>
      </c>
      <c r="H121" s="99" t="s">
        <v>77</v>
      </c>
      <c r="I121" s="99" t="s">
        <v>77</v>
      </c>
      <c r="J121" s="99" t="s">
        <v>525</v>
      </c>
      <c r="K121" s="99" t="s">
        <v>113</v>
      </c>
      <c r="L121" s="99" t="s">
        <v>133</v>
      </c>
      <c r="M121" s="99" t="s">
        <v>1361</v>
      </c>
      <c r="N121" s="99" t="s">
        <v>1362</v>
      </c>
      <c r="O121" s="99"/>
      <c r="P121" s="99" t="s">
        <v>77</v>
      </c>
      <c r="Q121" s="99"/>
      <c r="R121" s="99" t="s">
        <v>77</v>
      </c>
      <c r="S121" s="99" t="s">
        <v>1231</v>
      </c>
      <c r="T121" s="99" t="s">
        <v>77</v>
      </c>
      <c r="U121" s="99" t="s">
        <v>334</v>
      </c>
      <c r="V121" s="99" t="s">
        <v>1776</v>
      </c>
      <c r="W121" s="99"/>
      <c r="X121" s="99" t="s">
        <v>1644</v>
      </c>
      <c r="Y121" s="99" t="s">
        <v>913</v>
      </c>
      <c r="Z121" s="99" t="s">
        <v>1777</v>
      </c>
      <c r="AA121" s="99" t="s">
        <v>175</v>
      </c>
      <c r="AB121" s="99" t="s">
        <v>1778</v>
      </c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>
        <v>14.85</v>
      </c>
      <c r="AY121" s="99">
        <v>16975</v>
      </c>
      <c r="AZ121" s="39" t="str">
        <f t="shared" si="25"/>
        <v>NA</v>
      </c>
      <c r="BA121" s="39" t="str">
        <f t="shared" si="26"/>
        <v>100 AD</v>
      </c>
      <c r="BB121" s="35" t="str">
        <f t="shared" si="43"/>
        <v>NA</v>
      </c>
      <c r="BC121" s="35" t="str">
        <f t="shared" si="27"/>
        <v>NA</v>
      </c>
      <c r="BD121" s="35">
        <f t="shared" si="28"/>
        <v>0</v>
      </c>
      <c r="BE121" s="40" t="e">
        <f t="shared" si="29"/>
        <v>#VALUE!</v>
      </c>
      <c r="BF121" s="41">
        <f t="shared" si="30"/>
        <v>0</v>
      </c>
      <c r="BG121" s="35" t="str">
        <f t="shared" si="31"/>
        <v>DANIEL OLIVARES</v>
      </c>
      <c r="BH121" s="35" t="str">
        <f t="shared" si="32"/>
        <v>DANIEL OLIVARES - ADYRA DV</v>
      </c>
      <c r="BI121" s="35" t="e">
        <f>VLOOKUP(BG121,Equipos!$A$2:$B$105,2,0)</f>
        <v>#N/A</v>
      </c>
      <c r="BJ121" s="35" t="str">
        <f t="shared" si="33"/>
        <v>05:26:41</v>
      </c>
      <c r="BK121" s="35" t="e">
        <f>VLOOKUP(BG121,'Base Jinetes FEI'!$M$5:$N$341,2,0)</f>
        <v>#N/A</v>
      </c>
      <c r="BL121" s="35" t="e">
        <f>VLOOKUP(BG121,'Base Jinetes FEI'!$M$5:$O$341,3,0)</f>
        <v>#N/A</v>
      </c>
      <c r="BN121" s="35">
        <f t="shared" si="34"/>
        <v>0</v>
      </c>
      <c r="BO121" s="35">
        <f t="shared" si="35"/>
        <v>120</v>
      </c>
    </row>
    <row r="122" spans="1:67" ht="14.4" x14ac:dyDescent="0.3">
      <c r="A122" s="35" t="str">
        <f t="shared" si="42"/>
        <v>LLAYLLAY 21 I</v>
      </c>
      <c r="B122" s="35" t="str">
        <f t="shared" si="38"/>
        <v>FEI</v>
      </c>
      <c r="C122" s="35">
        <f t="shared" si="39"/>
        <v>100</v>
      </c>
      <c r="D122" s="35">
        <f t="shared" si="40"/>
        <v>100</v>
      </c>
      <c r="E122" s="35" t="str">
        <f t="shared" si="41"/>
        <v>AD</v>
      </c>
      <c r="F122" s="99" t="s">
        <v>121</v>
      </c>
      <c r="G122" s="99" t="s">
        <v>84</v>
      </c>
      <c r="H122" s="99" t="s">
        <v>77</v>
      </c>
      <c r="I122" s="99" t="s">
        <v>77</v>
      </c>
      <c r="J122" s="99" t="s">
        <v>438</v>
      </c>
      <c r="K122" s="99" t="s">
        <v>72</v>
      </c>
      <c r="L122" s="99" t="s">
        <v>139</v>
      </c>
      <c r="M122" s="99" t="s">
        <v>1779</v>
      </c>
      <c r="N122" s="99" t="s">
        <v>1780</v>
      </c>
      <c r="O122" s="99"/>
      <c r="P122" s="99" t="s">
        <v>77</v>
      </c>
      <c r="Q122" s="99"/>
      <c r="R122" s="99" t="s">
        <v>77</v>
      </c>
      <c r="S122" s="99" t="s">
        <v>78</v>
      </c>
      <c r="T122" s="99" t="s">
        <v>77</v>
      </c>
      <c r="U122" s="99" t="s">
        <v>835</v>
      </c>
      <c r="V122" s="99" t="s">
        <v>1781</v>
      </c>
      <c r="W122" s="99" t="s">
        <v>175</v>
      </c>
      <c r="X122" s="99" t="s">
        <v>1782</v>
      </c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>
        <v>18.84</v>
      </c>
      <c r="AY122" s="99">
        <v>7643</v>
      </c>
      <c r="AZ122" s="39" t="str">
        <f t="shared" si="25"/>
        <v>NA</v>
      </c>
      <c r="BA122" s="39" t="str">
        <f t="shared" si="26"/>
        <v>100 AD</v>
      </c>
      <c r="BB122" s="35" t="str">
        <f t="shared" si="43"/>
        <v>NA</v>
      </c>
      <c r="BC122" s="35" t="str">
        <f t="shared" si="27"/>
        <v>NA</v>
      </c>
      <c r="BD122" s="35">
        <f t="shared" si="28"/>
        <v>0</v>
      </c>
      <c r="BE122" s="40" t="e">
        <f t="shared" si="29"/>
        <v>#VALUE!</v>
      </c>
      <c r="BF122" s="41">
        <f t="shared" si="30"/>
        <v>0</v>
      </c>
      <c r="BG122" s="35" t="str">
        <f t="shared" si="31"/>
        <v>DAVID RAMIREZ FUENTES</v>
      </c>
      <c r="BH122" s="35" t="str">
        <f t="shared" si="32"/>
        <v>DAVID RAMIREZ FUENTES - SI REPARO</v>
      </c>
      <c r="BI122" s="35" t="e">
        <f>VLOOKUP(BG122,Equipos!$A$2:$B$105,2,0)</f>
        <v>#N/A</v>
      </c>
      <c r="BJ122" s="35" t="str">
        <f t="shared" si="33"/>
        <v>05:26:41</v>
      </c>
      <c r="BK122" s="35" t="e">
        <f>VLOOKUP(BG122,'Base Jinetes FEI'!$M$5:$N$341,2,0)</f>
        <v>#N/A</v>
      </c>
      <c r="BL122" s="35" t="e">
        <f>VLOOKUP(BG122,'Base Jinetes FEI'!$M$5:$O$341,3,0)</f>
        <v>#N/A</v>
      </c>
      <c r="BN122" s="35">
        <f t="shared" si="34"/>
        <v>0</v>
      </c>
      <c r="BO122" s="35">
        <f t="shared" si="35"/>
        <v>121</v>
      </c>
    </row>
    <row r="123" spans="1:67" ht="14.4" x14ac:dyDescent="0.3">
      <c r="A123" s="35" t="str">
        <f t="shared" si="42"/>
        <v>LLAYLLAY 21 I</v>
      </c>
      <c r="B123" s="35" t="str">
        <f t="shared" si="38"/>
        <v>FEI</v>
      </c>
      <c r="C123" s="35">
        <f t="shared" si="39"/>
        <v>100</v>
      </c>
      <c r="D123" s="35">
        <f t="shared" si="40"/>
        <v>100</v>
      </c>
      <c r="E123" s="35" t="str">
        <f t="shared" si="41"/>
        <v>AD</v>
      </c>
      <c r="F123" s="99" t="s">
        <v>105</v>
      </c>
      <c r="G123" s="99" t="s">
        <v>84</v>
      </c>
      <c r="H123" s="99" t="s">
        <v>77</v>
      </c>
      <c r="I123" s="99" t="s">
        <v>77</v>
      </c>
      <c r="J123" s="99" t="s">
        <v>698</v>
      </c>
      <c r="K123" s="99" t="s">
        <v>699</v>
      </c>
      <c r="L123" s="99" t="s">
        <v>700</v>
      </c>
      <c r="M123" s="99" t="s">
        <v>1391</v>
      </c>
      <c r="N123" s="99" t="s">
        <v>1392</v>
      </c>
      <c r="O123" s="99"/>
      <c r="P123" s="99" t="s">
        <v>77</v>
      </c>
      <c r="Q123" s="99"/>
      <c r="R123" s="99" t="s">
        <v>77</v>
      </c>
      <c r="S123" s="99" t="s">
        <v>78</v>
      </c>
      <c r="T123" s="99" t="s">
        <v>77</v>
      </c>
      <c r="U123" s="99" t="s">
        <v>409</v>
      </c>
      <c r="V123" s="99" t="s">
        <v>1783</v>
      </c>
      <c r="W123" s="99" t="s">
        <v>126</v>
      </c>
      <c r="X123" s="99" t="s">
        <v>1065</v>
      </c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>
        <v>16.21</v>
      </c>
      <c r="AY123" s="99">
        <v>8886</v>
      </c>
      <c r="AZ123" s="39" t="str">
        <f t="shared" si="25"/>
        <v>NA</v>
      </c>
      <c r="BA123" s="39" t="str">
        <f t="shared" si="26"/>
        <v>100 AD</v>
      </c>
      <c r="BB123" s="35" t="str">
        <f t="shared" si="43"/>
        <v>NA</v>
      </c>
      <c r="BC123" s="35" t="str">
        <f t="shared" si="27"/>
        <v>NA</v>
      </c>
      <c r="BD123" s="35">
        <f t="shared" si="28"/>
        <v>0</v>
      </c>
      <c r="BE123" s="40" t="e">
        <f t="shared" si="29"/>
        <v>#VALUE!</v>
      </c>
      <c r="BF123" s="41">
        <f t="shared" si="30"/>
        <v>0</v>
      </c>
      <c r="BG123" s="35" t="str">
        <f t="shared" si="31"/>
        <v>RAIMUNDO UNDURRAGA MUJICA</v>
      </c>
      <c r="BH123" s="35" t="str">
        <f t="shared" si="32"/>
        <v>RAIMUNDO UNDURRAGA MUJICA - KHALMA</v>
      </c>
      <c r="BI123" s="35" t="e">
        <f>VLOOKUP(BG123,Equipos!$A$2:$B$105,2,0)</f>
        <v>#N/A</v>
      </c>
      <c r="BJ123" s="35" t="str">
        <f t="shared" si="33"/>
        <v>05:26:41</v>
      </c>
      <c r="BK123" s="35" t="e">
        <f>VLOOKUP(BG123,'Base Jinetes FEI'!$M$5:$N$341,2,0)</f>
        <v>#N/A</v>
      </c>
      <c r="BL123" s="35" t="e">
        <f>VLOOKUP(BG123,'Base Jinetes FEI'!$M$5:$O$341,3,0)</f>
        <v>#N/A</v>
      </c>
      <c r="BN123" s="35">
        <f t="shared" si="34"/>
        <v>0</v>
      </c>
      <c r="BO123" s="35">
        <f t="shared" si="35"/>
        <v>122</v>
      </c>
    </row>
    <row r="124" spans="1:67" ht="14.4" x14ac:dyDescent="0.3">
      <c r="A124" s="35" t="str">
        <f t="shared" si="42"/>
        <v>LLAYLLAY 21 I</v>
      </c>
      <c r="B124" s="35" t="str">
        <f t="shared" si="38"/>
        <v>FEI</v>
      </c>
      <c r="C124" s="35">
        <f t="shared" si="39"/>
        <v>100</v>
      </c>
      <c r="D124" s="35">
        <f t="shared" si="40"/>
        <v>100</v>
      </c>
      <c r="E124" s="35" t="str">
        <f t="shared" si="41"/>
        <v>AD</v>
      </c>
      <c r="F124" s="99" t="s">
        <v>123</v>
      </c>
      <c r="G124" s="99" t="s">
        <v>84</v>
      </c>
      <c r="H124" s="99" t="s">
        <v>77</v>
      </c>
      <c r="I124" s="99" t="s">
        <v>77</v>
      </c>
      <c r="J124" s="99" t="s">
        <v>936</v>
      </c>
      <c r="K124" s="99" t="s">
        <v>1081</v>
      </c>
      <c r="L124" s="99" t="s">
        <v>1082</v>
      </c>
      <c r="M124" s="99" t="s">
        <v>1784</v>
      </c>
      <c r="N124" s="99" t="s">
        <v>1785</v>
      </c>
      <c r="O124" s="99"/>
      <c r="P124" s="99" t="s">
        <v>77</v>
      </c>
      <c r="Q124" s="99"/>
      <c r="R124" s="99" t="s">
        <v>77</v>
      </c>
      <c r="S124" s="99" t="s">
        <v>78</v>
      </c>
      <c r="T124" s="99" t="s">
        <v>77</v>
      </c>
      <c r="U124" s="99" t="s">
        <v>77</v>
      </c>
      <c r="V124" s="99" t="s">
        <v>77</v>
      </c>
      <c r="W124" s="99" t="s">
        <v>180</v>
      </c>
      <c r="X124" s="99" t="s">
        <v>77</v>
      </c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39" t="str">
        <f t="shared" si="25"/>
        <v>NA</v>
      </c>
      <c r="BA124" s="39" t="str">
        <f t="shared" si="26"/>
        <v>100 AD</v>
      </c>
      <c r="BB124" s="35" t="str">
        <f t="shared" si="43"/>
        <v>NA</v>
      </c>
      <c r="BC124" s="35" t="str">
        <f t="shared" si="27"/>
        <v>NA</v>
      </c>
      <c r="BD124" s="35">
        <f t="shared" si="28"/>
        <v>0</v>
      </c>
      <c r="BE124" s="40" t="e">
        <f t="shared" si="29"/>
        <v>#VALUE!</v>
      </c>
      <c r="BF124" s="41">
        <f t="shared" si="30"/>
        <v>0</v>
      </c>
      <c r="BG124" s="35" t="str">
        <f t="shared" si="31"/>
        <v>VICTOR IGNACIO KEHR HERRERA</v>
      </c>
      <c r="BH124" s="35" t="str">
        <f t="shared" si="32"/>
        <v>VICTOR IGNACIO KEHR HERRERA - SI RETINTO</v>
      </c>
      <c r="BI124" s="35" t="e">
        <f>VLOOKUP(BG124,Equipos!$A$2:$B$105,2,0)</f>
        <v>#N/A</v>
      </c>
      <c r="BJ124" s="35" t="str">
        <f t="shared" si="33"/>
        <v>05:26:41</v>
      </c>
      <c r="BK124" s="35" t="e">
        <f>VLOOKUP(BG124,'Base Jinetes FEI'!$M$5:$N$341,2,0)</f>
        <v>#N/A</v>
      </c>
      <c r="BL124" s="35" t="e">
        <f>VLOOKUP(BG124,'Base Jinetes FEI'!$M$5:$O$341,3,0)</f>
        <v>#N/A</v>
      </c>
      <c r="BN124" s="35">
        <f t="shared" si="34"/>
        <v>0</v>
      </c>
      <c r="BO124" s="35">
        <f t="shared" si="35"/>
        <v>123</v>
      </c>
    </row>
    <row r="125" spans="1:67" ht="14.4" x14ac:dyDescent="0.3">
      <c r="A125" s="35" t="str">
        <f t="shared" si="42"/>
        <v>LLAYLLAY 21 I</v>
      </c>
      <c r="B125" s="35" t="str">
        <f t="shared" si="38"/>
        <v>FEI</v>
      </c>
      <c r="C125" s="35">
        <f t="shared" si="39"/>
        <v>100</v>
      </c>
      <c r="D125" s="35">
        <f t="shared" si="40"/>
        <v>100</v>
      </c>
      <c r="E125" s="35" t="s">
        <v>52</v>
      </c>
      <c r="F125" s="99" t="s">
        <v>85</v>
      </c>
      <c r="G125" s="99" t="s">
        <v>76</v>
      </c>
      <c r="H125" s="99" t="s">
        <v>77</v>
      </c>
      <c r="I125" s="99" t="s">
        <v>77</v>
      </c>
      <c r="J125" s="99" t="s">
        <v>431</v>
      </c>
      <c r="K125" s="99" t="s">
        <v>478</v>
      </c>
      <c r="L125" s="99" t="s">
        <v>108</v>
      </c>
      <c r="M125" s="99" t="s">
        <v>1297</v>
      </c>
      <c r="N125" s="99" t="s">
        <v>1298</v>
      </c>
      <c r="O125" s="99"/>
      <c r="P125" s="99" t="s">
        <v>77</v>
      </c>
      <c r="Q125" s="99"/>
      <c r="R125" s="99" t="s">
        <v>77</v>
      </c>
      <c r="S125" s="99" t="s">
        <v>78</v>
      </c>
      <c r="T125" s="99" t="s">
        <v>77</v>
      </c>
      <c r="U125" s="99" t="s">
        <v>765</v>
      </c>
      <c r="V125" s="99" t="s">
        <v>1703</v>
      </c>
      <c r="W125" s="99"/>
      <c r="X125" s="99" t="s">
        <v>1668</v>
      </c>
      <c r="Y125" s="99" t="s">
        <v>670</v>
      </c>
      <c r="Z125" s="99" t="s">
        <v>1786</v>
      </c>
      <c r="AA125" s="99"/>
      <c r="AB125" s="99" t="s">
        <v>1787</v>
      </c>
      <c r="AC125" s="99" t="s">
        <v>875</v>
      </c>
      <c r="AD125" s="99" t="s">
        <v>739</v>
      </c>
      <c r="AE125" s="99"/>
      <c r="AF125" s="99" t="s">
        <v>1788</v>
      </c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>
        <v>17.47</v>
      </c>
      <c r="AY125" s="99">
        <v>20606</v>
      </c>
      <c r="AZ125" s="39">
        <f t="shared" si="25"/>
        <v>20606</v>
      </c>
      <c r="BA125" s="39" t="str">
        <f t="shared" si="26"/>
        <v>100 YR</v>
      </c>
      <c r="BB125" s="35">
        <f t="shared" si="43"/>
        <v>3</v>
      </c>
      <c r="BC125" s="35" t="str">
        <f t="shared" si="27"/>
        <v>05:43:26</v>
      </c>
      <c r="BD125" s="35">
        <f t="shared" si="28"/>
        <v>190</v>
      </c>
      <c r="BE125" s="40">
        <f t="shared" si="29"/>
        <v>-16.75</v>
      </c>
      <c r="BF125" s="41">
        <f t="shared" si="30"/>
        <v>273.25</v>
      </c>
      <c r="BG125" s="35" t="str">
        <f t="shared" si="31"/>
        <v>VICENTE  LARRAIN ARJONA</v>
      </c>
      <c r="BH125" s="35" t="str">
        <f t="shared" si="32"/>
        <v>VICENTE  LARRAIN ARJONA - TIA HAYDEE</v>
      </c>
      <c r="BI125" s="35" t="str">
        <f>VLOOKUP(BG125,Equipos!$A$2:$B$105,2,0)</f>
        <v>EL QUILLAY</v>
      </c>
      <c r="BJ125" s="35" t="str">
        <f t="shared" si="33"/>
        <v>05:26:41</v>
      </c>
      <c r="BK125" s="35" t="e">
        <f>VLOOKUP(BG125,'Base Jinetes FEI'!$M$5:$N$341,2,0)</f>
        <v>#N/A</v>
      </c>
      <c r="BL125" s="35" t="e">
        <f>VLOOKUP(BG125,'Base Jinetes FEI'!$M$5:$O$341,3,0)</f>
        <v>#N/A</v>
      </c>
      <c r="BN125" s="35">
        <f t="shared" si="34"/>
        <v>1</v>
      </c>
      <c r="BO125" s="35">
        <f t="shared" si="35"/>
        <v>124</v>
      </c>
    </row>
    <row r="126" spans="1:67" ht="14.4" x14ac:dyDescent="0.3">
      <c r="A126" s="35" t="str">
        <f t="shared" si="42"/>
        <v>LLAYLLAY 21 I</v>
      </c>
      <c r="B126" s="35" t="str">
        <f t="shared" si="38"/>
        <v>FEI</v>
      </c>
      <c r="C126" s="35">
        <f t="shared" si="39"/>
        <v>100</v>
      </c>
      <c r="D126" s="35">
        <f t="shared" si="40"/>
        <v>100</v>
      </c>
      <c r="E126" s="35" t="str">
        <f t="shared" si="41"/>
        <v>YR</v>
      </c>
      <c r="F126" s="99" t="s">
        <v>86</v>
      </c>
      <c r="G126" s="99" t="s">
        <v>76</v>
      </c>
      <c r="H126" s="99" t="s">
        <v>77</v>
      </c>
      <c r="I126" s="99" t="s">
        <v>77</v>
      </c>
      <c r="J126" s="99"/>
      <c r="K126" s="99" t="s">
        <v>348</v>
      </c>
      <c r="L126" s="99" t="s">
        <v>349</v>
      </c>
      <c r="M126" s="99" t="s">
        <v>1789</v>
      </c>
      <c r="N126" s="99" t="s">
        <v>1790</v>
      </c>
      <c r="O126" s="99"/>
      <c r="P126" s="99" t="s">
        <v>77</v>
      </c>
      <c r="Q126" s="99"/>
      <c r="R126" s="99" t="s">
        <v>77</v>
      </c>
      <c r="S126" s="99" t="s">
        <v>78</v>
      </c>
      <c r="T126" s="99" t="s">
        <v>77</v>
      </c>
      <c r="U126" s="99" t="s">
        <v>409</v>
      </c>
      <c r="V126" s="99" t="s">
        <v>1791</v>
      </c>
      <c r="W126" s="99"/>
      <c r="X126" s="99" t="s">
        <v>1201</v>
      </c>
      <c r="Y126" s="99" t="s">
        <v>278</v>
      </c>
      <c r="Z126" s="99" t="s">
        <v>710</v>
      </c>
      <c r="AA126" s="99"/>
      <c r="AB126" s="99" t="s">
        <v>1226</v>
      </c>
      <c r="AC126" s="99" t="s">
        <v>951</v>
      </c>
      <c r="AD126" s="99" t="s">
        <v>1792</v>
      </c>
      <c r="AE126" s="99"/>
      <c r="AF126" s="99" t="s">
        <v>1793</v>
      </c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>
        <v>16.45</v>
      </c>
      <c r="AY126" s="99">
        <v>21889</v>
      </c>
      <c r="AZ126" s="39">
        <f t="shared" si="25"/>
        <v>21889</v>
      </c>
      <c r="BA126" s="39" t="str">
        <f t="shared" si="26"/>
        <v>100 YR</v>
      </c>
      <c r="BB126" s="35">
        <f t="shared" si="43"/>
        <v>8</v>
      </c>
      <c r="BC126" s="35" t="str">
        <f t="shared" si="27"/>
        <v>06:04:49</v>
      </c>
      <c r="BD126" s="35">
        <f t="shared" si="28"/>
        <v>165</v>
      </c>
      <c r="BE126" s="40">
        <f t="shared" si="29"/>
        <v>-38.133333333333333</v>
      </c>
      <c r="BF126" s="41">
        <f t="shared" si="30"/>
        <v>226.86666666666667</v>
      </c>
      <c r="BG126" s="35" t="str">
        <f t="shared" si="31"/>
        <v>HELENA CERPA PINOCHET</v>
      </c>
      <c r="BH126" s="35" t="str">
        <f t="shared" si="32"/>
        <v>HELENA CERPA PINOCHET - HDM TRAUCO</v>
      </c>
      <c r="BI126" s="35" t="e">
        <f>VLOOKUP(BG126,Equipos!$A$2:$B$105,2,0)</f>
        <v>#N/A</v>
      </c>
      <c r="BJ126" s="35" t="str">
        <f t="shared" si="33"/>
        <v>05:26:41</v>
      </c>
      <c r="BK126" s="35" t="e">
        <f>VLOOKUP(BG126,'Base Jinetes FEI'!$M$5:$N$341,2,0)</f>
        <v>#N/A</v>
      </c>
      <c r="BL126" s="35" t="e">
        <f>VLOOKUP(BG126,'Base Jinetes FEI'!$M$5:$O$341,3,0)</f>
        <v>#N/A</v>
      </c>
      <c r="BN126" s="35">
        <f t="shared" si="34"/>
        <v>1</v>
      </c>
      <c r="BO126" s="35">
        <f t="shared" si="35"/>
        <v>125</v>
      </c>
    </row>
    <row r="127" spans="1:67" ht="14.4" x14ac:dyDescent="0.3">
      <c r="A127" s="35" t="str">
        <f t="shared" si="42"/>
        <v>LLAYLLAY 21 I</v>
      </c>
      <c r="B127" s="35" t="str">
        <f t="shared" si="38"/>
        <v>FEI</v>
      </c>
      <c r="C127" s="35">
        <f t="shared" si="39"/>
        <v>100</v>
      </c>
      <c r="D127" s="35">
        <f t="shared" si="40"/>
        <v>100</v>
      </c>
      <c r="E127" s="35" t="str">
        <f t="shared" si="41"/>
        <v>YR</v>
      </c>
      <c r="F127" s="99" t="s">
        <v>88</v>
      </c>
      <c r="G127" s="99" t="s">
        <v>76</v>
      </c>
      <c r="H127" s="99" t="s">
        <v>77</v>
      </c>
      <c r="I127" s="99" t="s">
        <v>77</v>
      </c>
      <c r="J127" s="99" t="s">
        <v>1336</v>
      </c>
      <c r="K127" s="99" t="s">
        <v>916</v>
      </c>
      <c r="L127" s="99" t="s">
        <v>917</v>
      </c>
      <c r="M127" s="99" t="s">
        <v>1337</v>
      </c>
      <c r="N127" s="99" t="s">
        <v>454</v>
      </c>
      <c r="O127" s="99"/>
      <c r="P127" s="99" t="s">
        <v>77</v>
      </c>
      <c r="Q127" s="99"/>
      <c r="R127" s="99" t="s">
        <v>77</v>
      </c>
      <c r="S127" s="99" t="s">
        <v>78</v>
      </c>
      <c r="T127" s="99" t="s">
        <v>77</v>
      </c>
      <c r="U127" s="99" t="s">
        <v>409</v>
      </c>
      <c r="V127" s="99" t="s">
        <v>1794</v>
      </c>
      <c r="W127" s="99"/>
      <c r="X127" s="99" t="s">
        <v>1633</v>
      </c>
      <c r="Y127" s="99" t="s">
        <v>780</v>
      </c>
      <c r="Z127" s="99" t="s">
        <v>684</v>
      </c>
      <c r="AA127" s="99"/>
      <c r="AB127" s="99" t="s">
        <v>1795</v>
      </c>
      <c r="AC127" s="99" t="s">
        <v>270</v>
      </c>
      <c r="AD127" s="99" t="s">
        <v>1796</v>
      </c>
      <c r="AE127" s="99"/>
      <c r="AF127" s="99" t="s">
        <v>1334</v>
      </c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>
        <v>16.440000000000001</v>
      </c>
      <c r="AY127" s="99">
        <v>21901</v>
      </c>
      <c r="AZ127" s="39">
        <f t="shared" si="25"/>
        <v>21901</v>
      </c>
      <c r="BA127" s="39" t="str">
        <f t="shared" si="26"/>
        <v>100 YR</v>
      </c>
      <c r="BB127" s="35">
        <f t="shared" si="43"/>
        <v>9</v>
      </c>
      <c r="BC127" s="35" t="str">
        <f t="shared" si="27"/>
        <v>06:05:01</v>
      </c>
      <c r="BD127" s="35">
        <f t="shared" si="28"/>
        <v>160</v>
      </c>
      <c r="BE127" s="40">
        <f t="shared" si="29"/>
        <v>-38.333333333333336</v>
      </c>
      <c r="BF127" s="41">
        <f t="shared" si="30"/>
        <v>221.66666666666666</v>
      </c>
      <c r="BG127" s="35" t="str">
        <f t="shared" si="31"/>
        <v>RAFAELA CORTES</v>
      </c>
      <c r="BH127" s="35" t="str">
        <f t="shared" si="32"/>
        <v>RAFAELA CORTES - ZINGARA</v>
      </c>
      <c r="BI127" s="35" t="str">
        <f>VLOOKUP(BG127,Equipos!$A$2:$B$105,2,0)</f>
        <v>RINCONADA A</v>
      </c>
      <c r="BJ127" s="35" t="str">
        <f t="shared" si="33"/>
        <v>05:26:41</v>
      </c>
      <c r="BK127" s="35" t="e">
        <f>VLOOKUP(BG127,'Base Jinetes FEI'!$M$5:$N$341,2,0)</f>
        <v>#N/A</v>
      </c>
      <c r="BL127" s="35" t="e">
        <f>VLOOKUP(BG127,'Base Jinetes FEI'!$M$5:$O$341,3,0)</f>
        <v>#N/A</v>
      </c>
      <c r="BN127" s="35">
        <f t="shared" si="34"/>
        <v>1</v>
      </c>
      <c r="BO127" s="35">
        <f t="shared" si="35"/>
        <v>126</v>
      </c>
    </row>
    <row r="128" spans="1:67" ht="14.4" x14ac:dyDescent="0.3">
      <c r="A128" s="35" t="str">
        <f t="shared" si="42"/>
        <v>LLAYLLAY 21 I</v>
      </c>
      <c r="B128" s="35" t="str">
        <f t="shared" si="38"/>
        <v>FEI</v>
      </c>
      <c r="C128" s="35">
        <f t="shared" si="39"/>
        <v>100</v>
      </c>
      <c r="D128" s="35">
        <f t="shared" si="40"/>
        <v>100</v>
      </c>
      <c r="E128" s="35" t="str">
        <f t="shared" si="41"/>
        <v>YR</v>
      </c>
      <c r="F128" s="99" t="s">
        <v>89</v>
      </c>
      <c r="G128" s="99" t="s">
        <v>84</v>
      </c>
      <c r="H128" s="99" t="s">
        <v>77</v>
      </c>
      <c r="I128" s="99" t="s">
        <v>77</v>
      </c>
      <c r="J128" s="99" t="s">
        <v>426</v>
      </c>
      <c r="K128" s="99" t="s">
        <v>127</v>
      </c>
      <c r="L128" s="99" t="s">
        <v>150</v>
      </c>
      <c r="M128" s="99" t="s">
        <v>1347</v>
      </c>
      <c r="N128" s="99" t="s">
        <v>898</v>
      </c>
      <c r="O128" s="99"/>
      <c r="P128" s="99" t="s">
        <v>77</v>
      </c>
      <c r="Q128" s="99"/>
      <c r="R128" s="99" t="s">
        <v>77</v>
      </c>
      <c r="S128" s="99" t="s">
        <v>78</v>
      </c>
      <c r="T128" s="99" t="s">
        <v>77</v>
      </c>
      <c r="U128" s="99" t="s">
        <v>863</v>
      </c>
      <c r="V128" s="99" t="s">
        <v>1797</v>
      </c>
      <c r="W128" s="99"/>
      <c r="X128" s="99" t="s">
        <v>1050</v>
      </c>
      <c r="Y128" s="99" t="s">
        <v>301</v>
      </c>
      <c r="Z128" s="99" t="s">
        <v>1798</v>
      </c>
      <c r="AA128" s="99"/>
      <c r="AB128" s="99" t="s">
        <v>1799</v>
      </c>
      <c r="AC128" s="99" t="s">
        <v>1090</v>
      </c>
      <c r="AD128" s="99" t="s">
        <v>1800</v>
      </c>
      <c r="AE128" s="99" t="s">
        <v>175</v>
      </c>
      <c r="AF128" s="99" t="s">
        <v>1801</v>
      </c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>
        <v>17.47</v>
      </c>
      <c r="AY128" s="99">
        <v>20609</v>
      </c>
      <c r="AZ128" s="39" t="str">
        <f t="shared" si="25"/>
        <v>NA</v>
      </c>
      <c r="BA128" s="39" t="str">
        <f t="shared" si="26"/>
        <v>100 YR</v>
      </c>
      <c r="BB128" s="35" t="str">
        <f t="shared" si="43"/>
        <v>NA</v>
      </c>
      <c r="BC128" s="35" t="str">
        <f t="shared" si="27"/>
        <v>NA</v>
      </c>
      <c r="BD128" s="35">
        <f t="shared" si="28"/>
        <v>0</v>
      </c>
      <c r="BE128" s="40" t="e">
        <f t="shared" si="29"/>
        <v>#VALUE!</v>
      </c>
      <c r="BF128" s="41">
        <f t="shared" si="30"/>
        <v>0</v>
      </c>
      <c r="BG128" s="35" t="str">
        <f t="shared" si="31"/>
        <v>FLORENCIA CARDONE ALMARZA</v>
      </c>
      <c r="BH128" s="35" t="str">
        <f t="shared" si="32"/>
        <v>FLORENCIA CARDONE ALMARZA - MUSKARI</v>
      </c>
      <c r="BI128" s="35" t="str">
        <f>VLOOKUP(BG128,Equipos!$A$2:$B$105,2,0)</f>
        <v>COLCHAGUA</v>
      </c>
      <c r="BJ128" s="35" t="str">
        <f t="shared" si="33"/>
        <v>05:26:41</v>
      </c>
      <c r="BK128" s="35" t="e">
        <f>VLOOKUP(BG128,'Base Jinetes FEI'!$M$5:$N$341,2,0)</f>
        <v>#N/A</v>
      </c>
      <c r="BL128" s="35" t="e">
        <f>VLOOKUP(BG128,'Base Jinetes FEI'!$M$5:$O$341,3,0)</f>
        <v>#N/A</v>
      </c>
      <c r="BN128" s="35">
        <f t="shared" si="34"/>
        <v>0</v>
      </c>
      <c r="BO128" s="35">
        <f t="shared" si="35"/>
        <v>127</v>
      </c>
    </row>
    <row r="129" spans="1:67" ht="14.4" x14ac:dyDescent="0.3">
      <c r="A129" s="35" t="str">
        <f t="shared" si="42"/>
        <v>LLAYLLAY 21 I</v>
      </c>
      <c r="B129" s="35" t="str">
        <f t="shared" si="38"/>
        <v>FEI</v>
      </c>
      <c r="C129" s="35">
        <f t="shared" si="39"/>
        <v>100</v>
      </c>
      <c r="D129" s="35">
        <f t="shared" si="40"/>
        <v>100</v>
      </c>
      <c r="E129" s="35" t="str">
        <f t="shared" si="41"/>
        <v>YR</v>
      </c>
      <c r="F129" s="99" t="s">
        <v>93</v>
      </c>
      <c r="G129" s="99" t="s">
        <v>84</v>
      </c>
      <c r="H129" s="99" t="s">
        <v>77</v>
      </c>
      <c r="I129" s="99" t="s">
        <v>77</v>
      </c>
      <c r="J129" s="99" t="s">
        <v>424</v>
      </c>
      <c r="K129" s="99" t="s">
        <v>107</v>
      </c>
      <c r="L129" s="99" t="s">
        <v>108</v>
      </c>
      <c r="M129" s="99"/>
      <c r="N129" s="99" t="s">
        <v>740</v>
      </c>
      <c r="O129" s="99"/>
      <c r="P129" s="99" t="s">
        <v>77</v>
      </c>
      <c r="Q129" s="99"/>
      <c r="R129" s="99" t="s">
        <v>77</v>
      </c>
      <c r="S129" s="99" t="s">
        <v>78</v>
      </c>
      <c r="T129" s="99" t="s">
        <v>77</v>
      </c>
      <c r="U129" s="99" t="s">
        <v>522</v>
      </c>
      <c r="V129" s="99" t="s">
        <v>1802</v>
      </c>
      <c r="W129" s="99"/>
      <c r="X129" s="99" t="s">
        <v>1803</v>
      </c>
      <c r="Y129" s="99" t="s">
        <v>907</v>
      </c>
      <c r="Z129" s="99" t="s">
        <v>1804</v>
      </c>
      <c r="AA129" s="99" t="s">
        <v>126</v>
      </c>
      <c r="AB129" s="99" t="s">
        <v>1805</v>
      </c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>
        <v>16.579999999999998</v>
      </c>
      <c r="AY129" s="99">
        <v>15202</v>
      </c>
      <c r="AZ129" s="39" t="str">
        <f t="shared" si="25"/>
        <v>NA</v>
      </c>
      <c r="BA129" s="39" t="str">
        <f t="shared" si="26"/>
        <v>100 YR</v>
      </c>
      <c r="BB129" s="35" t="str">
        <f t="shared" si="43"/>
        <v>NA</v>
      </c>
      <c r="BC129" s="35" t="str">
        <f t="shared" si="27"/>
        <v>NA</v>
      </c>
      <c r="BD129" s="35">
        <f t="shared" si="28"/>
        <v>0</v>
      </c>
      <c r="BE129" s="40" t="e">
        <f t="shared" si="29"/>
        <v>#VALUE!</v>
      </c>
      <c r="BF129" s="41">
        <f t="shared" si="30"/>
        <v>0</v>
      </c>
      <c r="BG129" s="35" t="str">
        <f t="shared" si="31"/>
        <v>CRISTOBAL LARRAIN ARJONA</v>
      </c>
      <c r="BH129" s="35" t="str">
        <f t="shared" si="32"/>
        <v>CRISTOBAL LARRAIN ARJONA - PUNTA DEL VIENTO MUSHALI</v>
      </c>
      <c r="BI129" s="35" t="str">
        <f>VLOOKUP(BG129,Equipos!$A$2:$B$105,2,0)</f>
        <v>EL QUILLAY</v>
      </c>
      <c r="BJ129" s="35" t="str">
        <f t="shared" si="33"/>
        <v>05:26:41</v>
      </c>
      <c r="BK129" s="35" t="e">
        <f>VLOOKUP(BG129,'Base Jinetes FEI'!$M$5:$N$341,2,0)</f>
        <v>#N/A</v>
      </c>
      <c r="BL129" s="35" t="e">
        <f>VLOOKUP(BG129,'Base Jinetes FEI'!$M$5:$O$341,3,0)</f>
        <v>#N/A</v>
      </c>
      <c r="BN129" s="35">
        <f t="shared" si="34"/>
        <v>0</v>
      </c>
      <c r="BO129" s="35">
        <f t="shared" si="35"/>
        <v>128</v>
      </c>
    </row>
    <row r="130" spans="1:67" ht="14.4" x14ac:dyDescent="0.3">
      <c r="A130" s="35" t="str">
        <f t="shared" si="42"/>
        <v>LLAYLLAY 21 I</v>
      </c>
      <c r="B130" s="35" t="str">
        <f t="shared" si="38"/>
        <v>FEI</v>
      </c>
      <c r="C130" s="35">
        <f t="shared" si="39"/>
        <v>100</v>
      </c>
      <c r="D130" s="35">
        <f t="shared" si="40"/>
        <v>100</v>
      </c>
      <c r="E130" s="35" t="str">
        <f t="shared" si="41"/>
        <v>YR</v>
      </c>
      <c r="F130" s="99" t="s">
        <v>96</v>
      </c>
      <c r="G130" s="99" t="s">
        <v>84</v>
      </c>
      <c r="H130" s="99" t="s">
        <v>77</v>
      </c>
      <c r="I130" s="99" t="s">
        <v>77</v>
      </c>
      <c r="J130" s="99" t="s">
        <v>475</v>
      </c>
      <c r="K130" s="99" t="s">
        <v>476</v>
      </c>
      <c r="L130" s="99" t="s">
        <v>217</v>
      </c>
      <c r="M130" s="99" t="s">
        <v>494</v>
      </c>
      <c r="N130" s="99" t="s">
        <v>404</v>
      </c>
      <c r="O130" s="99"/>
      <c r="P130" s="99" t="s">
        <v>77</v>
      </c>
      <c r="Q130" s="99"/>
      <c r="R130" s="99" t="s">
        <v>77</v>
      </c>
      <c r="S130" s="99" t="s">
        <v>78</v>
      </c>
      <c r="T130" s="99" t="s">
        <v>77</v>
      </c>
      <c r="U130" s="99" t="s">
        <v>958</v>
      </c>
      <c r="V130" s="99" t="s">
        <v>1806</v>
      </c>
      <c r="W130" s="99" t="s">
        <v>175</v>
      </c>
      <c r="X130" s="99" t="s">
        <v>1213</v>
      </c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>
        <v>16.350000000000001</v>
      </c>
      <c r="AY130" s="99">
        <v>8808</v>
      </c>
      <c r="AZ130" s="39" t="str">
        <f t="shared" ref="AZ130:AZ168" si="44">IF(G130="R",AY130,"NA")</f>
        <v>NA</v>
      </c>
      <c r="BA130" s="39" t="str">
        <f t="shared" ref="BA130:BA168" si="45">IF(C130&lt;120,CONCATENATE(C130," ", E130),CONCATENATE("120/160"," ",E130))</f>
        <v>100 YR</v>
      </c>
      <c r="BB130" s="35" t="str">
        <f t="shared" si="43"/>
        <v>NA</v>
      </c>
      <c r="BC130" s="35" t="str">
        <f t="shared" ref="BC130:BC168" si="46">IF(AZ130="NA","NA",TEXT(AZ130/24/60/60,"hh:mm:ss"))</f>
        <v>NA</v>
      </c>
      <c r="BD130" s="35">
        <f t="shared" ref="BD130:BD168" si="47">IF(BB130="NA",0,205-BB130*5)</f>
        <v>0</v>
      </c>
      <c r="BE130" s="40" t="e">
        <f t="shared" ref="BE130:BE168" si="48">-(SECOND(BC130-BJ130)/60+MINUTE(BC130-BJ130)+HOUR(BC130-BJ130)*60)</f>
        <v>#VALUE!</v>
      </c>
      <c r="BF130" s="41">
        <f t="shared" ref="BF130:BF168" si="49">IF(BB130="NA",0,MAX(D130-0.00000001*F130,D130+BD130+BE130))</f>
        <v>0</v>
      </c>
      <c r="BG130" s="35" t="str">
        <f t="shared" ref="BG130:BG168" si="50">UPPER((CONCATENATE(K130," ",L130)))</f>
        <v>JESUS MAXIMILIANO CERPA VERA</v>
      </c>
      <c r="BH130" s="35" t="str">
        <f t="shared" ref="BH130:BH168" si="51">UPPER(CONCATENATE(BG130, " - ",N130))</f>
        <v>JESUS MAXIMILIANO CERPA VERA - DESPERADO</v>
      </c>
      <c r="BI130" s="35" t="e">
        <f>VLOOKUP(BG130,Equipos!$A$2:$B$105,2,0)</f>
        <v>#N/A</v>
      </c>
      <c r="BJ130" s="35" t="str">
        <f t="shared" ref="BJ130:BJ168" si="52">IF(BB130=1,BC130,BJ129)</f>
        <v>05:26:41</v>
      </c>
      <c r="BK130" s="35" t="e">
        <f>VLOOKUP(BG130,'Base Jinetes FEI'!$M$5:$N$341,2,0)</f>
        <v>#N/A</v>
      </c>
      <c r="BL130" s="35" t="e">
        <f>VLOOKUP(BG130,'Base Jinetes FEI'!$M$5:$O$341,3,0)</f>
        <v>#N/A</v>
      </c>
      <c r="BN130" s="35">
        <f t="shared" ref="BN130:BN168" si="53">IF(BF130&gt;1,1,0)</f>
        <v>0</v>
      </c>
      <c r="BO130" s="35">
        <f t="shared" si="35"/>
        <v>129</v>
      </c>
    </row>
    <row r="131" spans="1:67" ht="14.4" x14ac:dyDescent="0.3">
      <c r="A131" s="35" t="str">
        <f t="shared" si="42"/>
        <v>LLAYLLAY 21 I</v>
      </c>
      <c r="B131" s="35" t="str">
        <f t="shared" si="38"/>
        <v>FEI</v>
      </c>
      <c r="C131" s="35">
        <f t="shared" si="39"/>
        <v>100</v>
      </c>
      <c r="D131" s="35">
        <f t="shared" si="40"/>
        <v>100</v>
      </c>
      <c r="E131" s="35" t="str">
        <f t="shared" si="41"/>
        <v>YR</v>
      </c>
      <c r="F131" s="99" t="s">
        <v>97</v>
      </c>
      <c r="G131" s="99" t="s">
        <v>84</v>
      </c>
      <c r="H131" s="99" t="s">
        <v>77</v>
      </c>
      <c r="I131" s="99" t="s">
        <v>77</v>
      </c>
      <c r="J131" s="99" t="s">
        <v>940</v>
      </c>
      <c r="K131" s="99" t="s">
        <v>1117</v>
      </c>
      <c r="L131" s="99" t="s">
        <v>1118</v>
      </c>
      <c r="M131" s="99" t="s">
        <v>1807</v>
      </c>
      <c r="N131" s="99" t="s">
        <v>524</v>
      </c>
      <c r="O131" s="99"/>
      <c r="P131" s="99" t="s">
        <v>77</v>
      </c>
      <c r="Q131" s="99"/>
      <c r="R131" s="99" t="s">
        <v>77</v>
      </c>
      <c r="S131" s="99" t="s">
        <v>78</v>
      </c>
      <c r="T131" s="99" t="s">
        <v>77</v>
      </c>
      <c r="U131" s="99" t="s">
        <v>452</v>
      </c>
      <c r="V131" s="99" t="s">
        <v>1808</v>
      </c>
      <c r="W131" s="99" t="s">
        <v>548</v>
      </c>
      <c r="X131" s="99" t="s">
        <v>1809</v>
      </c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>
        <v>16.16</v>
      </c>
      <c r="AY131" s="99">
        <v>8913</v>
      </c>
      <c r="AZ131" s="39" t="str">
        <f t="shared" si="44"/>
        <v>NA</v>
      </c>
      <c r="BA131" s="39" t="str">
        <f t="shared" si="45"/>
        <v>100 YR</v>
      </c>
      <c r="BB131" s="35" t="str">
        <f t="shared" si="43"/>
        <v>NA</v>
      </c>
      <c r="BC131" s="35" t="str">
        <f t="shared" si="46"/>
        <v>NA</v>
      </c>
      <c r="BD131" s="35">
        <f t="shared" si="47"/>
        <v>0</v>
      </c>
      <c r="BE131" s="40" t="e">
        <f t="shared" si="48"/>
        <v>#VALUE!</v>
      </c>
      <c r="BF131" s="41">
        <f t="shared" si="49"/>
        <v>0</v>
      </c>
      <c r="BG131" s="35" t="str">
        <f t="shared" si="50"/>
        <v>CRISTOBAL JESUS ROJAS SANCHEZ</v>
      </c>
      <c r="BH131" s="35" t="str">
        <f t="shared" si="51"/>
        <v>CRISTOBAL JESUS ROJAS SANCHEZ - HURACAN</v>
      </c>
      <c r="BI131" s="35" t="str">
        <f>VLOOKUP(BG131,Equipos!$A$2:$B$105,2,0)</f>
        <v>RINCONADA A</v>
      </c>
      <c r="BJ131" s="35" t="str">
        <f t="shared" si="52"/>
        <v>05:26:41</v>
      </c>
      <c r="BK131" s="35" t="e">
        <f>VLOOKUP(BG131,'Base Jinetes FEI'!$M$5:$N$341,2,0)</f>
        <v>#N/A</v>
      </c>
      <c r="BL131" s="35" t="e">
        <f>VLOOKUP(BG131,'Base Jinetes FEI'!$M$5:$O$341,3,0)</f>
        <v>#N/A</v>
      </c>
      <c r="BN131" s="35">
        <f t="shared" si="53"/>
        <v>0</v>
      </c>
      <c r="BO131" s="35">
        <f t="shared" si="35"/>
        <v>130</v>
      </c>
    </row>
    <row r="132" spans="1:67" ht="14.4" x14ac:dyDescent="0.3">
      <c r="A132" s="35" t="str">
        <f t="shared" si="42"/>
        <v>LLAYLLAY 21 I</v>
      </c>
      <c r="B132" s="35" t="s">
        <v>53</v>
      </c>
      <c r="C132" s="35">
        <v>80</v>
      </c>
      <c r="D132" s="35">
        <v>80</v>
      </c>
      <c r="E132" s="35" t="s">
        <v>51</v>
      </c>
      <c r="F132" s="97" t="s">
        <v>85</v>
      </c>
      <c r="G132" s="98" t="s">
        <v>76</v>
      </c>
      <c r="H132" s="99" t="s">
        <v>77</v>
      </c>
      <c r="I132" s="99" t="s">
        <v>77</v>
      </c>
      <c r="J132" s="98"/>
      <c r="K132" s="100" t="s">
        <v>600</v>
      </c>
      <c r="L132" s="98" t="s">
        <v>601</v>
      </c>
      <c r="M132" s="98"/>
      <c r="N132" s="102" t="s">
        <v>1810</v>
      </c>
      <c r="O132" s="99"/>
      <c r="P132" s="99" t="s">
        <v>77</v>
      </c>
      <c r="Q132" s="99"/>
      <c r="R132" s="99" t="s">
        <v>77</v>
      </c>
      <c r="S132" s="98" t="s">
        <v>78</v>
      </c>
      <c r="T132" s="99" t="s">
        <v>77</v>
      </c>
      <c r="U132" s="99" t="s">
        <v>560</v>
      </c>
      <c r="V132" s="99" t="s">
        <v>1811</v>
      </c>
      <c r="W132" s="99" t="s">
        <v>716</v>
      </c>
      <c r="X132" s="103" t="s">
        <v>1812</v>
      </c>
      <c r="Y132" s="103" t="s">
        <v>804</v>
      </c>
      <c r="Z132" s="103" t="s">
        <v>1813</v>
      </c>
      <c r="AA132" s="98"/>
      <c r="AB132" s="98" t="s">
        <v>1814</v>
      </c>
      <c r="AC132" s="98" t="s">
        <v>1815</v>
      </c>
      <c r="AD132" s="98" t="s">
        <v>1816</v>
      </c>
      <c r="AE132" s="103" t="s">
        <v>266</v>
      </c>
      <c r="AF132" s="103" t="s">
        <v>771</v>
      </c>
      <c r="AG132" s="103" t="s">
        <v>1817</v>
      </c>
      <c r="AH132" s="98"/>
      <c r="AI132" s="98" t="s">
        <v>1818</v>
      </c>
      <c r="AJ132" s="98" t="s">
        <v>1819</v>
      </c>
      <c r="AK132" s="98" t="s">
        <v>1820</v>
      </c>
      <c r="AL132" s="103" t="s">
        <v>1821</v>
      </c>
      <c r="AM132" s="103" t="s">
        <v>1821</v>
      </c>
      <c r="AN132" s="103" t="s">
        <v>1822</v>
      </c>
      <c r="AO132" s="98"/>
      <c r="AP132" s="98"/>
      <c r="AQ132" s="98"/>
      <c r="AR132" s="98"/>
      <c r="AS132" s="103"/>
      <c r="AT132" s="103"/>
      <c r="AU132" s="103"/>
      <c r="AV132" s="98"/>
      <c r="AW132" s="98"/>
      <c r="AX132" s="99">
        <v>17.61</v>
      </c>
      <c r="AY132" s="99">
        <v>16831</v>
      </c>
      <c r="AZ132" s="39">
        <f t="shared" si="44"/>
        <v>16831</v>
      </c>
      <c r="BA132" s="39" t="str">
        <f t="shared" si="45"/>
        <v>80 AD</v>
      </c>
      <c r="BB132" s="35">
        <f t="shared" ref="BB132:BB141" si="54">IF(G132="R",RANK(AZ132,$AZ$132:$AZ$141,1), "NA")</f>
        <v>1</v>
      </c>
      <c r="BC132" s="35" t="str">
        <f t="shared" si="46"/>
        <v>04:40:31</v>
      </c>
      <c r="BD132" s="35">
        <f t="shared" si="47"/>
        <v>200</v>
      </c>
      <c r="BE132" s="40">
        <f t="shared" si="48"/>
        <v>0</v>
      </c>
      <c r="BF132" s="41">
        <f t="shared" si="49"/>
        <v>280</v>
      </c>
      <c r="BG132" s="35" t="str">
        <f t="shared" si="50"/>
        <v>ANDRES GATICA JOLFRE</v>
      </c>
      <c r="BH132" s="35" t="str">
        <f t="shared" si="51"/>
        <v>ANDRES GATICA JOLFRE - FLOR ARABIAN</v>
      </c>
      <c r="BI132" s="35" t="str">
        <f>VLOOKUP(BG132,Equipos!$A$2:$B$105,2,0)</f>
        <v>EL MOLINO A</v>
      </c>
      <c r="BJ132" s="35" t="str">
        <f t="shared" si="52"/>
        <v>04:40:31</v>
      </c>
      <c r="BK132" s="35" t="e">
        <f>VLOOKUP(BG132,'Base Jinetes FEI'!$M$5:$N$341,2,0)</f>
        <v>#N/A</v>
      </c>
      <c r="BL132" s="35" t="e">
        <f>VLOOKUP(BG132,'Base Jinetes FEI'!$M$5:$O$341,3,0)</f>
        <v>#N/A</v>
      </c>
      <c r="BN132" s="35">
        <f t="shared" si="53"/>
        <v>1</v>
      </c>
      <c r="BO132" s="35">
        <f t="shared" ref="BO132:BO195" si="55">BO131+1</f>
        <v>131</v>
      </c>
    </row>
    <row r="133" spans="1:67" ht="14.4" x14ac:dyDescent="0.3">
      <c r="A133" s="35" t="str">
        <f t="shared" si="42"/>
        <v>LLAYLLAY 21 I</v>
      </c>
      <c r="B133" s="35" t="str">
        <f t="shared" ref="B133:B137" si="56">B132</f>
        <v>NAC</v>
      </c>
      <c r="C133" s="35">
        <f t="shared" ref="C133:C137" si="57">C132</f>
        <v>80</v>
      </c>
      <c r="D133" s="35">
        <f t="shared" ref="D133:D137" si="58">D132</f>
        <v>80</v>
      </c>
      <c r="E133" s="35" t="str">
        <f t="shared" ref="E133:E137" si="59">E132</f>
        <v>AD</v>
      </c>
      <c r="F133" s="97" t="s">
        <v>86</v>
      </c>
      <c r="G133" s="98" t="s">
        <v>76</v>
      </c>
      <c r="H133" s="99" t="s">
        <v>77</v>
      </c>
      <c r="I133" s="99" t="s">
        <v>77</v>
      </c>
      <c r="J133" s="98" t="s">
        <v>487</v>
      </c>
      <c r="K133" s="101" t="s">
        <v>155</v>
      </c>
      <c r="L133" s="98" t="s">
        <v>73</v>
      </c>
      <c r="M133" s="98"/>
      <c r="N133" s="102" t="s">
        <v>890</v>
      </c>
      <c r="O133" s="99"/>
      <c r="P133" s="99" t="s">
        <v>77</v>
      </c>
      <c r="Q133" s="99"/>
      <c r="R133" s="99" t="s">
        <v>77</v>
      </c>
      <c r="S133" s="98" t="s">
        <v>78</v>
      </c>
      <c r="T133" s="99" t="s">
        <v>77</v>
      </c>
      <c r="U133" s="99" t="s">
        <v>560</v>
      </c>
      <c r="V133" s="99" t="s">
        <v>1823</v>
      </c>
      <c r="W133" s="99" t="s">
        <v>1824</v>
      </c>
      <c r="X133" s="103" t="s">
        <v>338</v>
      </c>
      <c r="Y133" s="103" t="s">
        <v>825</v>
      </c>
      <c r="Z133" s="103" t="s">
        <v>470</v>
      </c>
      <c r="AA133" s="98"/>
      <c r="AB133" s="98" t="s">
        <v>1825</v>
      </c>
      <c r="AC133" s="98" t="s">
        <v>1826</v>
      </c>
      <c r="AD133" s="98" t="s">
        <v>1827</v>
      </c>
      <c r="AE133" s="103" t="s">
        <v>765</v>
      </c>
      <c r="AF133" s="103" t="s">
        <v>596</v>
      </c>
      <c r="AG133" s="103" t="s">
        <v>1828</v>
      </c>
      <c r="AH133" s="98"/>
      <c r="AI133" s="98" t="s">
        <v>1829</v>
      </c>
      <c r="AJ133" s="98" t="s">
        <v>1830</v>
      </c>
      <c r="AK133" s="98" t="s">
        <v>1831</v>
      </c>
      <c r="AL133" s="103" t="s">
        <v>1821</v>
      </c>
      <c r="AM133" s="103" t="s">
        <v>1821</v>
      </c>
      <c r="AN133" s="103" t="s">
        <v>321</v>
      </c>
      <c r="AO133" s="98"/>
      <c r="AP133" s="98"/>
      <c r="AQ133" s="98"/>
      <c r="AR133" s="98"/>
      <c r="AS133" s="103"/>
      <c r="AT133" s="103"/>
      <c r="AU133" s="103"/>
      <c r="AV133" s="98"/>
      <c r="AW133" s="98"/>
      <c r="AX133" s="99">
        <v>17.11</v>
      </c>
      <c r="AY133" s="99">
        <v>17531</v>
      </c>
      <c r="AZ133" s="39">
        <f t="shared" si="44"/>
        <v>17531</v>
      </c>
      <c r="BA133" s="39" t="str">
        <f t="shared" si="45"/>
        <v>80 AD</v>
      </c>
      <c r="BB133" s="35">
        <f t="shared" si="54"/>
        <v>2</v>
      </c>
      <c r="BC133" s="35" t="str">
        <f t="shared" si="46"/>
        <v>04:52:11</v>
      </c>
      <c r="BD133" s="35">
        <f t="shared" si="47"/>
        <v>195</v>
      </c>
      <c r="BE133" s="40">
        <f t="shared" si="48"/>
        <v>-11.666666666666666</v>
      </c>
      <c r="BF133" s="41">
        <f t="shared" si="49"/>
        <v>263.33333333333331</v>
      </c>
      <c r="BG133" s="35" t="str">
        <f t="shared" si="50"/>
        <v>ORLANDO VILLALOBOS</v>
      </c>
      <c r="BH133" s="35" t="str">
        <f t="shared" si="51"/>
        <v>ORLANDO VILLALOBOS - RB USHIA</v>
      </c>
      <c r="BI133" s="35" t="str">
        <f>VLOOKUP(BG133,Equipos!$A$2:$B$105,2,0)</f>
        <v>EL MOLINO A</v>
      </c>
      <c r="BJ133" s="35" t="str">
        <f t="shared" si="52"/>
        <v>04:40:31</v>
      </c>
      <c r="BK133" s="35" t="e">
        <f>VLOOKUP(BG133,'Base Jinetes FEI'!$M$5:$N$341,2,0)</f>
        <v>#N/A</v>
      </c>
      <c r="BL133" s="35" t="e">
        <f>VLOOKUP(BG133,'Base Jinetes FEI'!$M$5:$O$341,3,0)</f>
        <v>#N/A</v>
      </c>
      <c r="BN133" s="35">
        <f t="shared" si="53"/>
        <v>1</v>
      </c>
      <c r="BO133" s="35">
        <f t="shared" si="55"/>
        <v>132</v>
      </c>
    </row>
    <row r="134" spans="1:67" ht="14.4" x14ac:dyDescent="0.3">
      <c r="A134" s="35" t="str">
        <f t="shared" si="42"/>
        <v>LLAYLLAY 21 I</v>
      </c>
      <c r="B134" s="35" t="str">
        <f t="shared" si="56"/>
        <v>NAC</v>
      </c>
      <c r="C134" s="35">
        <f t="shared" si="57"/>
        <v>80</v>
      </c>
      <c r="D134" s="35">
        <f t="shared" si="58"/>
        <v>80</v>
      </c>
      <c r="E134" s="35" t="str">
        <f t="shared" si="59"/>
        <v>AD</v>
      </c>
      <c r="F134" s="97" t="s">
        <v>88</v>
      </c>
      <c r="G134" s="98" t="s">
        <v>76</v>
      </c>
      <c r="H134" s="99" t="s">
        <v>77</v>
      </c>
      <c r="I134" s="99" t="s">
        <v>77</v>
      </c>
      <c r="J134" s="98" t="s">
        <v>587</v>
      </c>
      <c r="K134" s="100" t="s">
        <v>103</v>
      </c>
      <c r="L134" s="98" t="s">
        <v>588</v>
      </c>
      <c r="M134" s="98"/>
      <c r="N134" s="102" t="s">
        <v>1832</v>
      </c>
      <c r="O134" s="99"/>
      <c r="P134" s="99" t="s">
        <v>77</v>
      </c>
      <c r="Q134" s="99"/>
      <c r="R134" s="99" t="s">
        <v>77</v>
      </c>
      <c r="S134" s="98" t="s">
        <v>78</v>
      </c>
      <c r="T134" s="99" t="s">
        <v>77</v>
      </c>
      <c r="U134" s="99" t="s">
        <v>560</v>
      </c>
      <c r="V134" s="99" t="s">
        <v>950</v>
      </c>
      <c r="W134" s="99" t="s">
        <v>1833</v>
      </c>
      <c r="X134" s="103" t="s">
        <v>403</v>
      </c>
      <c r="Y134" s="103" t="s">
        <v>268</v>
      </c>
      <c r="Z134" s="103" t="s">
        <v>1834</v>
      </c>
      <c r="AA134" s="98"/>
      <c r="AB134" s="98" t="s">
        <v>1835</v>
      </c>
      <c r="AC134" s="98" t="s">
        <v>1836</v>
      </c>
      <c r="AD134" s="98" t="s">
        <v>1837</v>
      </c>
      <c r="AE134" s="103" t="s">
        <v>951</v>
      </c>
      <c r="AF134" s="103" t="s">
        <v>368</v>
      </c>
      <c r="AG134" s="103" t="s">
        <v>773</v>
      </c>
      <c r="AH134" s="98"/>
      <c r="AI134" s="98" t="s">
        <v>977</v>
      </c>
      <c r="AJ134" s="98" t="s">
        <v>1838</v>
      </c>
      <c r="AK134" s="98" t="s">
        <v>1839</v>
      </c>
      <c r="AL134" s="103" t="s">
        <v>254</v>
      </c>
      <c r="AM134" s="103" t="s">
        <v>254</v>
      </c>
      <c r="AN134" s="103" t="s">
        <v>1840</v>
      </c>
      <c r="AO134" s="98"/>
      <c r="AP134" s="98"/>
      <c r="AQ134" s="98"/>
      <c r="AR134" s="98"/>
      <c r="AS134" s="103"/>
      <c r="AT134" s="103"/>
      <c r="AU134" s="103"/>
      <c r="AV134" s="98"/>
      <c r="AW134" s="98"/>
      <c r="AX134" s="99">
        <v>17.47</v>
      </c>
      <c r="AY134" s="99">
        <v>17534</v>
      </c>
      <c r="AZ134" s="39">
        <f t="shared" si="44"/>
        <v>17534</v>
      </c>
      <c r="BA134" s="39" t="str">
        <f t="shared" si="45"/>
        <v>80 AD</v>
      </c>
      <c r="BB134" s="35">
        <f t="shared" si="54"/>
        <v>3</v>
      </c>
      <c r="BC134" s="35" t="str">
        <f t="shared" si="46"/>
        <v>04:52:14</v>
      </c>
      <c r="BD134" s="35">
        <f t="shared" si="47"/>
        <v>190</v>
      </c>
      <c r="BE134" s="40">
        <f t="shared" si="48"/>
        <v>-11.716666666666667</v>
      </c>
      <c r="BF134" s="41">
        <f t="shared" si="49"/>
        <v>258.28333333333336</v>
      </c>
      <c r="BG134" s="35" t="str">
        <f t="shared" si="50"/>
        <v>FRANCISCO BOETSCH VICUÑA</v>
      </c>
      <c r="BH134" s="35" t="str">
        <f t="shared" si="51"/>
        <v>FRANCISCO BOETSCH VICUÑA - ANGKOR</v>
      </c>
      <c r="BI134" s="35" t="e">
        <f>VLOOKUP(BG134,Equipos!$A$2:$B$105,2,0)</f>
        <v>#N/A</v>
      </c>
      <c r="BJ134" s="35" t="str">
        <f t="shared" si="52"/>
        <v>04:40:31</v>
      </c>
      <c r="BK134" s="35" t="e">
        <f>VLOOKUP(BG134,'Base Jinetes FEI'!$M$5:$N$341,2,0)</f>
        <v>#N/A</v>
      </c>
      <c r="BL134" s="35" t="e">
        <f>VLOOKUP(BG134,'Base Jinetes FEI'!$M$5:$O$341,3,0)</f>
        <v>#N/A</v>
      </c>
      <c r="BN134" s="35">
        <f t="shared" si="53"/>
        <v>1</v>
      </c>
      <c r="BO134" s="35">
        <f t="shared" si="55"/>
        <v>133</v>
      </c>
    </row>
    <row r="135" spans="1:67" ht="14.4" x14ac:dyDescent="0.3">
      <c r="A135" s="35" t="str">
        <f t="shared" si="42"/>
        <v>LLAYLLAY 21 I</v>
      </c>
      <c r="B135" s="35" t="str">
        <f t="shared" si="56"/>
        <v>NAC</v>
      </c>
      <c r="C135" s="35">
        <f t="shared" si="57"/>
        <v>80</v>
      </c>
      <c r="D135" s="35">
        <f t="shared" si="58"/>
        <v>80</v>
      </c>
      <c r="E135" s="35" t="str">
        <f t="shared" si="59"/>
        <v>AD</v>
      </c>
      <c r="F135" s="97" t="s">
        <v>89</v>
      </c>
      <c r="G135" s="98" t="s">
        <v>84</v>
      </c>
      <c r="H135" s="99" t="s">
        <v>77</v>
      </c>
      <c r="I135" s="99" t="s">
        <v>77</v>
      </c>
      <c r="J135" s="98"/>
      <c r="K135" s="100" t="s">
        <v>533</v>
      </c>
      <c r="L135" s="98" t="s">
        <v>158</v>
      </c>
      <c r="M135" s="98"/>
      <c r="N135" s="102" t="s">
        <v>1465</v>
      </c>
      <c r="O135" s="99"/>
      <c r="P135" s="99" t="s">
        <v>77</v>
      </c>
      <c r="Q135" s="99"/>
      <c r="R135" s="99" t="s">
        <v>77</v>
      </c>
      <c r="S135" s="98" t="s">
        <v>78</v>
      </c>
      <c r="T135" s="99" t="s">
        <v>77</v>
      </c>
      <c r="U135" s="99" t="s">
        <v>560</v>
      </c>
      <c r="V135" s="99" t="s">
        <v>1841</v>
      </c>
      <c r="W135" s="99" t="s">
        <v>1842</v>
      </c>
      <c r="X135" s="103" t="s">
        <v>248</v>
      </c>
      <c r="Y135" s="103" t="s">
        <v>250</v>
      </c>
      <c r="Z135" s="103" t="s">
        <v>1843</v>
      </c>
      <c r="AA135" s="98"/>
      <c r="AB135" s="98" t="s">
        <v>1844</v>
      </c>
      <c r="AC135" s="98" t="s">
        <v>1845</v>
      </c>
      <c r="AD135" s="98" t="s">
        <v>1846</v>
      </c>
      <c r="AE135" s="103" t="s">
        <v>304</v>
      </c>
      <c r="AF135" s="103" t="s">
        <v>509</v>
      </c>
      <c r="AG135" s="103" t="s">
        <v>1847</v>
      </c>
      <c r="AH135" s="98"/>
      <c r="AI135" s="98" t="s">
        <v>1848</v>
      </c>
      <c r="AJ135" s="98" t="s">
        <v>77</v>
      </c>
      <c r="AK135" s="98" t="s">
        <v>77</v>
      </c>
      <c r="AL135" s="103" t="s">
        <v>77</v>
      </c>
      <c r="AM135" s="103" t="s">
        <v>77</v>
      </c>
      <c r="AN135" s="103" t="s">
        <v>77</v>
      </c>
      <c r="AO135" s="98" t="s">
        <v>175</v>
      </c>
      <c r="AP135" s="98"/>
      <c r="AQ135" s="98"/>
      <c r="AR135" s="98"/>
      <c r="AS135" s="103"/>
      <c r="AT135" s="103"/>
      <c r="AU135" s="103"/>
      <c r="AV135" s="98"/>
      <c r="AW135" s="98"/>
      <c r="AX135" s="99">
        <v>18.03</v>
      </c>
      <c r="AY135" s="99">
        <v>12916</v>
      </c>
      <c r="AZ135" s="39" t="str">
        <f t="shared" si="44"/>
        <v>NA</v>
      </c>
      <c r="BA135" s="39" t="str">
        <f t="shared" si="45"/>
        <v>80 AD</v>
      </c>
      <c r="BB135" s="35" t="str">
        <f t="shared" si="54"/>
        <v>NA</v>
      </c>
      <c r="BC135" s="35" t="str">
        <f t="shared" si="46"/>
        <v>NA</v>
      </c>
      <c r="BD135" s="35">
        <f t="shared" si="47"/>
        <v>0</v>
      </c>
      <c r="BE135" s="40" t="e">
        <f t="shared" si="48"/>
        <v>#VALUE!</v>
      </c>
      <c r="BF135" s="41">
        <f t="shared" si="49"/>
        <v>0</v>
      </c>
      <c r="BG135" s="35" t="str">
        <f t="shared" si="50"/>
        <v>JOSE  ELIAS  RISHMAWI</v>
      </c>
      <c r="BH135" s="35" t="str">
        <f t="shared" si="51"/>
        <v>JOSE  ELIAS  RISHMAWI - BAKUR</v>
      </c>
      <c r="BI135" s="35" t="str">
        <f>VLOOKUP(BG135,Equipos!$A$2:$B$105,2,0)</f>
        <v>EL QUILLAY</v>
      </c>
      <c r="BJ135" s="35" t="str">
        <f t="shared" si="52"/>
        <v>04:40:31</v>
      </c>
      <c r="BK135" s="35" t="e">
        <f>VLOOKUP(BG135,'Base Jinetes FEI'!$M$5:$N$341,2,0)</f>
        <v>#N/A</v>
      </c>
      <c r="BL135" s="35" t="e">
        <f>VLOOKUP(BG135,'Base Jinetes FEI'!$M$5:$O$341,3,0)</f>
        <v>#N/A</v>
      </c>
      <c r="BN135" s="35">
        <f t="shared" si="53"/>
        <v>0</v>
      </c>
      <c r="BO135" s="35">
        <f t="shared" si="55"/>
        <v>134</v>
      </c>
    </row>
    <row r="136" spans="1:67" x14ac:dyDescent="0.3">
      <c r="A136" s="35" t="str">
        <f t="shared" si="42"/>
        <v>LLAYLLAY 21 I</v>
      </c>
      <c r="B136" s="35" t="str">
        <f t="shared" si="56"/>
        <v>NAC</v>
      </c>
      <c r="C136" s="35">
        <f t="shared" si="57"/>
        <v>80</v>
      </c>
      <c r="D136" s="35">
        <f t="shared" si="58"/>
        <v>80</v>
      </c>
      <c r="E136" s="35" t="str">
        <f t="shared" si="59"/>
        <v>AD</v>
      </c>
      <c r="G136" s="35" t="s">
        <v>76</v>
      </c>
      <c r="K136" s="42" t="s">
        <v>714</v>
      </c>
      <c r="L136" s="42" t="s">
        <v>715</v>
      </c>
      <c r="N136" s="43" t="s">
        <v>1849</v>
      </c>
      <c r="AY136" s="35">
        <f>(6*60+26-70)*60+9</f>
        <v>18969</v>
      </c>
      <c r="AZ136" s="39">
        <f t="shared" si="44"/>
        <v>18969</v>
      </c>
      <c r="BA136" s="39" t="str">
        <f t="shared" si="45"/>
        <v>80 AD</v>
      </c>
      <c r="BB136" s="35">
        <f t="shared" si="54"/>
        <v>5</v>
      </c>
      <c r="BC136" s="35" t="str">
        <f t="shared" si="46"/>
        <v>05:16:09</v>
      </c>
      <c r="BD136" s="35">
        <f t="shared" si="47"/>
        <v>180</v>
      </c>
      <c r="BE136" s="40">
        <f t="shared" si="48"/>
        <v>-35.633333333333333</v>
      </c>
      <c r="BF136" s="41">
        <f t="shared" si="49"/>
        <v>224.36666666666667</v>
      </c>
      <c r="BG136" s="35" t="str">
        <f t="shared" si="50"/>
        <v>JOSE PEDRO VARELA ALFONSO</v>
      </c>
      <c r="BH136" s="35" t="str">
        <f t="shared" si="51"/>
        <v>JOSE PEDRO VARELA ALFONSO - EL MAITEN FADEEL</v>
      </c>
      <c r="BI136" s="35" t="str">
        <f>VLOOKUP(BG136,Equipos!$A$2:$B$105,2,0)</f>
        <v>EL MOLINO A</v>
      </c>
      <c r="BJ136" s="35" t="str">
        <f t="shared" si="52"/>
        <v>04:40:31</v>
      </c>
      <c r="BK136" s="35" t="e">
        <f>VLOOKUP(BG136,'Base Jinetes FEI'!$M$5:$N$341,2,0)</f>
        <v>#N/A</v>
      </c>
      <c r="BL136" s="35" t="e">
        <f>VLOOKUP(BG136,'Base Jinetes FEI'!$M$5:$O$341,3,0)</f>
        <v>#N/A</v>
      </c>
      <c r="BN136" s="35">
        <f t="shared" si="53"/>
        <v>1</v>
      </c>
      <c r="BO136" s="35">
        <f t="shared" si="55"/>
        <v>135</v>
      </c>
    </row>
    <row r="137" spans="1:67" x14ac:dyDescent="0.3">
      <c r="A137" s="35" t="str">
        <f t="shared" si="42"/>
        <v>LLAYLLAY 21 I</v>
      </c>
      <c r="B137" s="35" t="str">
        <f t="shared" si="56"/>
        <v>NAC</v>
      </c>
      <c r="C137" s="35">
        <f t="shared" si="57"/>
        <v>80</v>
      </c>
      <c r="D137" s="35">
        <f t="shared" si="58"/>
        <v>80</v>
      </c>
      <c r="E137" s="35" t="str">
        <f t="shared" si="59"/>
        <v>AD</v>
      </c>
      <c r="G137" s="35" t="s">
        <v>84</v>
      </c>
      <c r="K137" s="42" t="s">
        <v>1850</v>
      </c>
      <c r="L137" s="42" t="s">
        <v>1851</v>
      </c>
      <c r="N137" s="43" t="s">
        <v>844</v>
      </c>
      <c r="AZ137" s="39" t="str">
        <f t="shared" si="44"/>
        <v>NA</v>
      </c>
      <c r="BA137" s="39" t="str">
        <f t="shared" si="45"/>
        <v>80 AD</v>
      </c>
      <c r="BB137" s="35" t="str">
        <f t="shared" si="54"/>
        <v>NA</v>
      </c>
      <c r="BC137" s="35" t="str">
        <f t="shared" si="46"/>
        <v>NA</v>
      </c>
      <c r="BD137" s="35">
        <f t="shared" si="47"/>
        <v>0</v>
      </c>
      <c r="BE137" s="40" t="e">
        <f t="shared" si="48"/>
        <v>#VALUE!</v>
      </c>
      <c r="BF137" s="41">
        <f t="shared" si="49"/>
        <v>0</v>
      </c>
      <c r="BG137" s="35" t="str">
        <f t="shared" si="50"/>
        <v>NELSON CID ARRAYA</v>
      </c>
      <c r="BH137" s="35" t="str">
        <f t="shared" si="51"/>
        <v>NELSON CID ARRAYA - ALI</v>
      </c>
      <c r="BI137" s="35" t="e">
        <f>VLOOKUP(BG137,Equipos!$A$2:$B$105,2,0)</f>
        <v>#N/A</v>
      </c>
      <c r="BJ137" s="35" t="str">
        <f t="shared" si="52"/>
        <v>04:40:31</v>
      </c>
      <c r="BK137" s="35" t="e">
        <f>VLOOKUP(BG137,'Base Jinetes FEI'!$M$5:$N$341,2,0)</f>
        <v>#N/A</v>
      </c>
      <c r="BL137" s="35" t="e">
        <f>VLOOKUP(BG137,'Base Jinetes FEI'!$M$5:$O$341,3,0)</f>
        <v>#N/A</v>
      </c>
      <c r="BN137" s="35">
        <f t="shared" si="53"/>
        <v>0</v>
      </c>
      <c r="BO137" s="35">
        <f t="shared" si="55"/>
        <v>136</v>
      </c>
    </row>
    <row r="138" spans="1:67" ht="14.4" x14ac:dyDescent="0.3">
      <c r="A138" s="35" t="str">
        <f t="shared" si="42"/>
        <v>LLAYLLAY 21 I</v>
      </c>
      <c r="B138" s="35" t="str">
        <f t="shared" ref="B138:B157" si="60">B137</f>
        <v>NAC</v>
      </c>
      <c r="C138" s="35">
        <f t="shared" ref="C138:C157" si="61">C137</f>
        <v>80</v>
      </c>
      <c r="D138" s="35">
        <f t="shared" ref="D138:D157" si="62">D137</f>
        <v>80</v>
      </c>
      <c r="E138" s="35" t="s">
        <v>52</v>
      </c>
      <c r="F138" s="97" t="s">
        <v>85</v>
      </c>
      <c r="G138" s="98" t="s">
        <v>76</v>
      </c>
      <c r="H138" s="99" t="s">
        <v>77</v>
      </c>
      <c r="I138" s="99" t="s">
        <v>77</v>
      </c>
      <c r="J138" s="98"/>
      <c r="K138" s="100" t="s">
        <v>920</v>
      </c>
      <c r="L138" s="98" t="s">
        <v>483</v>
      </c>
      <c r="M138" s="98" t="s">
        <v>555</v>
      </c>
      <c r="N138" s="102" t="s">
        <v>556</v>
      </c>
      <c r="O138" s="99"/>
      <c r="P138" s="99" t="s">
        <v>77</v>
      </c>
      <c r="Q138" s="99"/>
      <c r="R138" s="99" t="s">
        <v>77</v>
      </c>
      <c r="S138" s="98" t="s">
        <v>78</v>
      </c>
      <c r="T138" s="99" t="s">
        <v>77</v>
      </c>
      <c r="U138" s="99" t="s">
        <v>1852</v>
      </c>
      <c r="V138" s="99" t="s">
        <v>1853</v>
      </c>
      <c r="W138" s="99" t="s">
        <v>1854</v>
      </c>
      <c r="X138" s="103" t="s">
        <v>872</v>
      </c>
      <c r="Y138" s="103" t="s">
        <v>444</v>
      </c>
      <c r="Z138" s="103" t="s">
        <v>1855</v>
      </c>
      <c r="AA138" s="98"/>
      <c r="AB138" s="98" t="s">
        <v>1598</v>
      </c>
      <c r="AC138" s="98" t="s">
        <v>1856</v>
      </c>
      <c r="AD138" s="98" t="s">
        <v>1857</v>
      </c>
      <c r="AE138" s="103" t="s">
        <v>617</v>
      </c>
      <c r="AF138" s="103" t="s">
        <v>772</v>
      </c>
      <c r="AG138" s="103" t="s">
        <v>320</v>
      </c>
      <c r="AH138" s="98"/>
      <c r="AI138" s="98" t="s">
        <v>1858</v>
      </c>
      <c r="AJ138" s="98" t="s">
        <v>1859</v>
      </c>
      <c r="AK138" s="98" t="s">
        <v>1860</v>
      </c>
      <c r="AL138" s="103" t="s">
        <v>717</v>
      </c>
      <c r="AM138" s="103" t="s">
        <v>717</v>
      </c>
      <c r="AN138" s="103" t="s">
        <v>918</v>
      </c>
      <c r="AO138" s="98"/>
      <c r="AP138" s="98"/>
      <c r="AQ138" s="98"/>
      <c r="AR138" s="98"/>
      <c r="AS138" s="103"/>
      <c r="AT138" s="103"/>
      <c r="AU138" s="103"/>
      <c r="AV138" s="98"/>
      <c r="AW138" s="98"/>
      <c r="AX138" s="99">
        <v>16.940000000000001</v>
      </c>
      <c r="AY138" s="99">
        <v>17626</v>
      </c>
      <c r="AZ138" s="39">
        <f t="shared" si="44"/>
        <v>17626</v>
      </c>
      <c r="BA138" s="39" t="str">
        <f t="shared" si="45"/>
        <v>80 YR</v>
      </c>
      <c r="BB138" s="35">
        <f t="shared" si="54"/>
        <v>4</v>
      </c>
      <c r="BC138" s="35" t="str">
        <f t="shared" si="46"/>
        <v>04:53:46</v>
      </c>
      <c r="BD138" s="35">
        <f t="shared" si="47"/>
        <v>185</v>
      </c>
      <c r="BE138" s="40">
        <f t="shared" si="48"/>
        <v>-13.25</v>
      </c>
      <c r="BF138" s="41">
        <f t="shared" si="49"/>
        <v>251.75</v>
      </c>
      <c r="BG138" s="35" t="str">
        <f t="shared" si="50"/>
        <v>INES  ALAMOS</v>
      </c>
      <c r="BH138" s="35" t="str">
        <f t="shared" si="51"/>
        <v>INES  ALAMOS - AO PATRIARCA</v>
      </c>
      <c r="BI138" s="35" t="e">
        <f>VLOOKUP(BG138,Equipos!$A$2:$B$105,2,0)</f>
        <v>#N/A</v>
      </c>
      <c r="BJ138" s="35" t="str">
        <f t="shared" si="52"/>
        <v>04:40:31</v>
      </c>
      <c r="BK138" s="35" t="e">
        <f>VLOOKUP(BG138,'Base Jinetes FEI'!$M$5:$N$341,2,0)</f>
        <v>#N/A</v>
      </c>
      <c r="BL138" s="35" t="e">
        <f>VLOOKUP(BG138,'Base Jinetes FEI'!$M$5:$O$341,3,0)</f>
        <v>#N/A</v>
      </c>
      <c r="BN138" s="35">
        <f t="shared" si="53"/>
        <v>1</v>
      </c>
      <c r="BO138" s="35">
        <f t="shared" si="55"/>
        <v>137</v>
      </c>
    </row>
    <row r="139" spans="1:67" ht="14.4" x14ac:dyDescent="0.3">
      <c r="A139" s="35" t="str">
        <f t="shared" si="42"/>
        <v>LLAYLLAY 21 I</v>
      </c>
      <c r="B139" s="35" t="str">
        <f t="shared" si="60"/>
        <v>NAC</v>
      </c>
      <c r="C139" s="35">
        <f t="shared" si="61"/>
        <v>80</v>
      </c>
      <c r="D139" s="35">
        <f t="shared" si="62"/>
        <v>80</v>
      </c>
      <c r="E139" s="35" t="str">
        <f t="shared" ref="E139:E157" si="63">E138</f>
        <v>YR</v>
      </c>
      <c r="F139" s="97" t="s">
        <v>86</v>
      </c>
      <c r="G139" s="98" t="s">
        <v>76</v>
      </c>
      <c r="H139" s="99" t="s">
        <v>77</v>
      </c>
      <c r="I139" s="99" t="s">
        <v>77</v>
      </c>
      <c r="J139" s="98"/>
      <c r="K139" s="101" t="s">
        <v>1861</v>
      </c>
      <c r="L139" s="98" t="s">
        <v>915</v>
      </c>
      <c r="M139" s="98"/>
      <c r="N139" s="102" t="s">
        <v>1862</v>
      </c>
      <c r="O139" s="99"/>
      <c r="P139" s="99" t="s">
        <v>77</v>
      </c>
      <c r="Q139" s="99"/>
      <c r="R139" s="99" t="s">
        <v>77</v>
      </c>
      <c r="S139" s="98" t="s">
        <v>78</v>
      </c>
      <c r="T139" s="99" t="s">
        <v>77</v>
      </c>
      <c r="U139" s="99" t="s">
        <v>1852</v>
      </c>
      <c r="V139" s="99" t="s">
        <v>1863</v>
      </c>
      <c r="W139" s="99" t="s">
        <v>1864</v>
      </c>
      <c r="X139" s="103" t="s">
        <v>151</v>
      </c>
      <c r="Y139" s="103" t="s">
        <v>286</v>
      </c>
      <c r="Z139" s="103" t="s">
        <v>839</v>
      </c>
      <c r="AA139" s="98"/>
      <c r="AB139" s="98" t="s">
        <v>1865</v>
      </c>
      <c r="AC139" s="98" t="s">
        <v>1866</v>
      </c>
      <c r="AD139" s="98" t="s">
        <v>568</v>
      </c>
      <c r="AE139" s="103" t="s">
        <v>581</v>
      </c>
      <c r="AF139" s="103" t="s">
        <v>806</v>
      </c>
      <c r="AG139" s="103" t="s">
        <v>614</v>
      </c>
      <c r="AH139" s="98"/>
      <c r="AI139" s="98" t="s">
        <v>1867</v>
      </c>
      <c r="AJ139" s="98" t="s">
        <v>1868</v>
      </c>
      <c r="AK139" s="98" t="s">
        <v>1869</v>
      </c>
      <c r="AL139" s="103" t="s">
        <v>530</v>
      </c>
      <c r="AM139" s="103" t="s">
        <v>530</v>
      </c>
      <c r="AN139" s="103" t="s">
        <v>781</v>
      </c>
      <c r="AO139" s="98"/>
      <c r="AP139" s="98"/>
      <c r="AQ139" s="98"/>
      <c r="AR139" s="98"/>
      <c r="AS139" s="103"/>
      <c r="AT139" s="103"/>
      <c r="AU139" s="103"/>
      <c r="AV139" s="98"/>
      <c r="AW139" s="98"/>
      <c r="AX139" s="99">
        <v>15.77</v>
      </c>
      <c r="AY139" s="99">
        <v>19108</v>
      </c>
      <c r="AZ139" s="39">
        <f t="shared" si="44"/>
        <v>19108</v>
      </c>
      <c r="BA139" s="39" t="str">
        <f t="shared" si="45"/>
        <v>80 YR</v>
      </c>
      <c r="BB139" s="35">
        <f t="shared" si="54"/>
        <v>6</v>
      </c>
      <c r="BC139" s="35" t="str">
        <f t="shared" si="46"/>
        <v>05:18:28</v>
      </c>
      <c r="BD139" s="35">
        <f t="shared" si="47"/>
        <v>175</v>
      </c>
      <c r="BE139" s="40">
        <f t="shared" si="48"/>
        <v>-37.950000000000003</v>
      </c>
      <c r="BF139" s="41">
        <f t="shared" si="49"/>
        <v>217.05</v>
      </c>
      <c r="BG139" s="35" t="str">
        <f t="shared" si="50"/>
        <v>ANGEL CASTILLO</v>
      </c>
      <c r="BH139" s="35" t="str">
        <f t="shared" si="51"/>
        <v>ANGEL CASTILLO - CHIRIPAZO</v>
      </c>
      <c r="BI139" s="35" t="str">
        <f>VLOOKUP(BG139,Equipos!$A$2:$B$105,2,0)</f>
        <v>RINCONADA B</v>
      </c>
      <c r="BJ139" s="35" t="str">
        <f t="shared" si="52"/>
        <v>04:40:31</v>
      </c>
      <c r="BK139" s="35" t="e">
        <f>VLOOKUP(BG139,'Base Jinetes FEI'!$M$5:$N$341,2,0)</f>
        <v>#N/A</v>
      </c>
      <c r="BL139" s="35" t="e">
        <f>VLOOKUP(BG139,'Base Jinetes FEI'!$M$5:$O$341,3,0)</f>
        <v>#N/A</v>
      </c>
      <c r="BN139" s="35">
        <f t="shared" si="53"/>
        <v>1</v>
      </c>
      <c r="BO139" s="35">
        <f t="shared" si="55"/>
        <v>138</v>
      </c>
    </row>
    <row r="140" spans="1:67" ht="14.4" x14ac:dyDescent="0.3">
      <c r="A140" s="35" t="str">
        <f t="shared" si="42"/>
        <v>LLAYLLAY 21 I</v>
      </c>
      <c r="B140" s="35" t="str">
        <f t="shared" si="60"/>
        <v>NAC</v>
      </c>
      <c r="C140" s="35">
        <f t="shared" si="61"/>
        <v>80</v>
      </c>
      <c r="D140" s="35">
        <f t="shared" si="62"/>
        <v>80</v>
      </c>
      <c r="E140" s="35" t="str">
        <f t="shared" si="63"/>
        <v>YR</v>
      </c>
      <c r="F140" s="97" t="s">
        <v>88</v>
      </c>
      <c r="G140" s="98" t="s">
        <v>84</v>
      </c>
      <c r="H140" s="99" t="s">
        <v>77</v>
      </c>
      <c r="I140" s="99" t="s">
        <v>77</v>
      </c>
      <c r="J140" s="98" t="s">
        <v>1360</v>
      </c>
      <c r="K140" s="100" t="s">
        <v>215</v>
      </c>
      <c r="L140" s="98" t="s">
        <v>364</v>
      </c>
      <c r="M140" s="98"/>
      <c r="N140" s="102" t="s">
        <v>1870</v>
      </c>
      <c r="O140" s="99"/>
      <c r="P140" s="99" t="s">
        <v>77</v>
      </c>
      <c r="Q140" s="99"/>
      <c r="R140" s="99" t="s">
        <v>77</v>
      </c>
      <c r="S140" s="98" t="s">
        <v>78</v>
      </c>
      <c r="T140" s="99" t="s">
        <v>77</v>
      </c>
      <c r="U140" s="99" t="s">
        <v>1852</v>
      </c>
      <c r="V140" s="99" t="s">
        <v>1871</v>
      </c>
      <c r="W140" s="99" t="s">
        <v>1872</v>
      </c>
      <c r="X140" s="103" t="s">
        <v>267</v>
      </c>
      <c r="Y140" s="103" t="s">
        <v>436</v>
      </c>
      <c r="Z140" s="103" t="s">
        <v>1873</v>
      </c>
      <c r="AA140" s="98"/>
      <c r="AB140" s="98" t="s">
        <v>1874</v>
      </c>
      <c r="AC140" s="98" t="s">
        <v>1875</v>
      </c>
      <c r="AD140" s="98" t="s">
        <v>1876</v>
      </c>
      <c r="AE140" s="103" t="s">
        <v>572</v>
      </c>
      <c r="AF140" s="103" t="s">
        <v>707</v>
      </c>
      <c r="AG140" s="103" t="s">
        <v>1877</v>
      </c>
      <c r="AH140" s="98"/>
      <c r="AI140" s="98" t="s">
        <v>1878</v>
      </c>
      <c r="AJ140" s="98" t="s">
        <v>1879</v>
      </c>
      <c r="AK140" s="98" t="s">
        <v>903</v>
      </c>
      <c r="AL140" s="103" t="s">
        <v>846</v>
      </c>
      <c r="AM140" s="103" t="s">
        <v>846</v>
      </c>
      <c r="AN140" s="103" t="s">
        <v>1880</v>
      </c>
      <c r="AO140" s="98" t="s">
        <v>1227</v>
      </c>
      <c r="AP140" s="98"/>
      <c r="AQ140" s="98"/>
      <c r="AR140" s="98"/>
      <c r="AS140" s="103"/>
      <c r="AT140" s="103"/>
      <c r="AU140" s="103"/>
      <c r="AV140" s="98"/>
      <c r="AW140" s="98"/>
      <c r="AX140" s="99">
        <v>16.3</v>
      </c>
      <c r="AY140" s="99">
        <v>17865</v>
      </c>
      <c r="AZ140" s="39" t="str">
        <f t="shared" si="44"/>
        <v>NA</v>
      </c>
      <c r="BA140" s="39" t="str">
        <f t="shared" si="45"/>
        <v>80 YR</v>
      </c>
      <c r="BB140" s="35" t="str">
        <f t="shared" si="54"/>
        <v>NA</v>
      </c>
      <c r="BC140" s="35" t="str">
        <f t="shared" si="46"/>
        <v>NA</v>
      </c>
      <c r="BD140" s="35">
        <f t="shared" si="47"/>
        <v>0</v>
      </c>
      <c r="BE140" s="40" t="e">
        <f t="shared" si="48"/>
        <v>#VALUE!</v>
      </c>
      <c r="BF140" s="41">
        <f t="shared" si="49"/>
        <v>0</v>
      </c>
      <c r="BG140" s="35" t="str">
        <f t="shared" si="50"/>
        <v>PIA SANCHEZ</v>
      </c>
      <c r="BH140" s="35" t="str">
        <f t="shared" si="51"/>
        <v>PIA SANCHEZ - HF LC GHALIB</v>
      </c>
      <c r="BI140" s="35" t="e">
        <f>VLOOKUP(BG140,Equipos!$A$2:$B$105,2,0)</f>
        <v>#N/A</v>
      </c>
      <c r="BJ140" s="35" t="str">
        <f t="shared" si="52"/>
        <v>04:40:31</v>
      </c>
      <c r="BK140" s="35" t="e">
        <f>VLOOKUP(BG140,'Base Jinetes FEI'!$M$5:$N$341,2,0)</f>
        <v>#N/A</v>
      </c>
      <c r="BL140" s="35" t="e">
        <f>VLOOKUP(BG140,'Base Jinetes FEI'!$M$5:$O$341,3,0)</f>
        <v>#N/A</v>
      </c>
      <c r="BN140" s="35">
        <f t="shared" si="53"/>
        <v>0</v>
      </c>
      <c r="BO140" s="35">
        <f t="shared" si="55"/>
        <v>139</v>
      </c>
    </row>
    <row r="141" spans="1:67" ht="14.4" x14ac:dyDescent="0.3">
      <c r="A141" s="35" t="str">
        <f t="shared" si="42"/>
        <v>LLAYLLAY 21 I</v>
      </c>
      <c r="B141" s="35" t="str">
        <f t="shared" si="60"/>
        <v>NAC</v>
      </c>
      <c r="C141" s="35">
        <f t="shared" si="61"/>
        <v>80</v>
      </c>
      <c r="D141" s="35">
        <f t="shared" si="62"/>
        <v>80</v>
      </c>
      <c r="E141" s="35" t="str">
        <f t="shared" si="63"/>
        <v>YR</v>
      </c>
      <c r="F141" s="97" t="s">
        <v>89</v>
      </c>
      <c r="G141" s="98" t="s">
        <v>84</v>
      </c>
      <c r="H141" s="99" t="s">
        <v>77</v>
      </c>
      <c r="I141" s="99" t="s">
        <v>77</v>
      </c>
      <c r="J141" s="98" t="s">
        <v>1263</v>
      </c>
      <c r="K141" s="100" t="s">
        <v>797</v>
      </c>
      <c r="L141" s="98" t="s">
        <v>209</v>
      </c>
      <c r="M141" s="98"/>
      <c r="N141" s="102" t="s">
        <v>1881</v>
      </c>
      <c r="O141" s="99"/>
      <c r="P141" s="99" t="s">
        <v>77</v>
      </c>
      <c r="Q141" s="99"/>
      <c r="R141" s="99" t="s">
        <v>77</v>
      </c>
      <c r="S141" s="98" t="s">
        <v>78</v>
      </c>
      <c r="T141" s="99" t="s">
        <v>77</v>
      </c>
      <c r="U141" s="99" t="s">
        <v>1852</v>
      </c>
      <c r="V141" s="99" t="s">
        <v>1882</v>
      </c>
      <c r="W141" s="99" t="s">
        <v>1883</v>
      </c>
      <c r="X141" s="103" t="s">
        <v>953</v>
      </c>
      <c r="Y141" s="103" t="s">
        <v>613</v>
      </c>
      <c r="Z141" s="103" t="s">
        <v>1884</v>
      </c>
      <c r="AA141" s="98"/>
      <c r="AB141" s="98" t="s">
        <v>1885</v>
      </c>
      <c r="AC141" s="98" t="s">
        <v>1886</v>
      </c>
      <c r="AD141" s="98" t="s">
        <v>808</v>
      </c>
      <c r="AE141" s="103" t="s">
        <v>446</v>
      </c>
      <c r="AF141" s="103" t="s">
        <v>707</v>
      </c>
      <c r="AG141" s="103" t="s">
        <v>491</v>
      </c>
      <c r="AH141" s="98"/>
      <c r="AI141" s="98" t="s">
        <v>1887</v>
      </c>
      <c r="AJ141" s="98" t="s">
        <v>1888</v>
      </c>
      <c r="AK141" s="98" t="s">
        <v>1889</v>
      </c>
      <c r="AL141" s="103" t="s">
        <v>771</v>
      </c>
      <c r="AM141" s="103" t="s">
        <v>771</v>
      </c>
      <c r="AN141" s="103" t="s">
        <v>748</v>
      </c>
      <c r="AO141" s="98" t="s">
        <v>1227</v>
      </c>
      <c r="AP141" s="98"/>
      <c r="AQ141" s="98"/>
      <c r="AR141" s="98"/>
      <c r="AS141" s="103"/>
      <c r="AT141" s="103"/>
      <c r="AU141" s="103"/>
      <c r="AV141" s="98"/>
      <c r="AW141" s="98"/>
      <c r="AX141" s="99">
        <v>16.34</v>
      </c>
      <c r="AY141" s="99">
        <v>17868</v>
      </c>
      <c r="AZ141" s="39" t="str">
        <f t="shared" si="44"/>
        <v>NA</v>
      </c>
      <c r="BA141" s="39" t="str">
        <f t="shared" si="45"/>
        <v>80 YR</v>
      </c>
      <c r="BB141" s="35" t="str">
        <f t="shared" si="54"/>
        <v>NA</v>
      </c>
      <c r="BC141" s="35" t="str">
        <f t="shared" si="46"/>
        <v>NA</v>
      </c>
      <c r="BD141" s="35">
        <f t="shared" si="47"/>
        <v>0</v>
      </c>
      <c r="BE141" s="40" t="e">
        <f t="shared" si="48"/>
        <v>#VALUE!</v>
      </c>
      <c r="BF141" s="41">
        <f t="shared" si="49"/>
        <v>0</v>
      </c>
      <c r="BG141" s="35" t="str">
        <f t="shared" si="50"/>
        <v>FERNANDA TORRES HORTA</v>
      </c>
      <c r="BH141" s="35" t="str">
        <f t="shared" si="51"/>
        <v>FERNANDA TORRES HORTA - TOBA CARISSA</v>
      </c>
      <c r="BI141" s="35" t="e">
        <f>VLOOKUP(BG141,Equipos!$A$2:$B$105,2,0)</f>
        <v>#N/A</v>
      </c>
      <c r="BJ141" s="35" t="str">
        <f t="shared" si="52"/>
        <v>04:40:31</v>
      </c>
      <c r="BK141" s="35" t="e">
        <f>VLOOKUP(BG141,'Base Jinetes FEI'!$M$5:$N$341,2,0)</f>
        <v>#N/A</v>
      </c>
      <c r="BL141" s="35" t="e">
        <f>VLOOKUP(BG141,'Base Jinetes FEI'!$M$5:$O$341,3,0)</f>
        <v>#N/A</v>
      </c>
      <c r="BN141" s="35">
        <f t="shared" si="53"/>
        <v>0</v>
      </c>
      <c r="BO141" s="35">
        <f t="shared" si="55"/>
        <v>140</v>
      </c>
    </row>
    <row r="142" spans="1:67" ht="14.4" x14ac:dyDescent="0.3">
      <c r="A142" s="35" t="str">
        <f t="shared" si="42"/>
        <v>LLAYLLAY 21 I</v>
      </c>
      <c r="B142" s="35" t="str">
        <f t="shared" si="60"/>
        <v>NAC</v>
      </c>
      <c r="C142" s="35">
        <v>40</v>
      </c>
      <c r="D142" s="35">
        <v>40</v>
      </c>
      <c r="E142" s="35" t="s">
        <v>51</v>
      </c>
      <c r="F142" s="97" t="s">
        <v>85</v>
      </c>
      <c r="G142" s="98" t="s">
        <v>76</v>
      </c>
      <c r="H142" s="99" t="s">
        <v>77</v>
      </c>
      <c r="I142" s="99" t="s">
        <v>77</v>
      </c>
      <c r="J142" s="98"/>
      <c r="K142" s="100" t="s">
        <v>961</v>
      </c>
      <c r="L142" s="98" t="s">
        <v>138</v>
      </c>
      <c r="M142" s="98"/>
      <c r="N142" s="102" t="s">
        <v>147</v>
      </c>
      <c r="O142" s="99"/>
      <c r="P142" s="99" t="s">
        <v>77</v>
      </c>
      <c r="Q142" s="99"/>
      <c r="R142" s="99" t="s">
        <v>77</v>
      </c>
      <c r="S142" s="98" t="s">
        <v>78</v>
      </c>
      <c r="T142" s="99" t="s">
        <v>77</v>
      </c>
      <c r="U142" s="99" t="s">
        <v>377</v>
      </c>
      <c r="V142" s="99" t="s">
        <v>1890</v>
      </c>
      <c r="W142" s="99" t="s">
        <v>1891</v>
      </c>
      <c r="X142" s="103" t="s">
        <v>880</v>
      </c>
      <c r="Y142" s="103" t="s">
        <v>242</v>
      </c>
      <c r="Z142" s="103" t="s">
        <v>1892</v>
      </c>
      <c r="AA142" s="98"/>
      <c r="AB142" s="98" t="s">
        <v>1893</v>
      </c>
      <c r="AC142" s="98" t="s">
        <v>1894</v>
      </c>
      <c r="AD142" s="98" t="s">
        <v>1895</v>
      </c>
      <c r="AE142" s="103" t="s">
        <v>1019</v>
      </c>
      <c r="AF142" s="103" t="s">
        <v>365</v>
      </c>
      <c r="AG142" s="103" t="s">
        <v>1896</v>
      </c>
      <c r="AH142" s="98"/>
      <c r="AI142" s="98"/>
      <c r="AJ142" s="98"/>
      <c r="AK142" s="98"/>
      <c r="AL142" s="103"/>
      <c r="AM142" s="103"/>
      <c r="AN142" s="103"/>
      <c r="AO142" s="98"/>
      <c r="AP142" s="98"/>
      <c r="AQ142" s="98"/>
      <c r="AR142" s="98"/>
      <c r="AS142" s="103"/>
      <c r="AT142" s="103"/>
      <c r="AU142" s="103"/>
      <c r="AV142" s="98"/>
      <c r="AW142" s="98"/>
      <c r="AX142" s="99">
        <v>20.07</v>
      </c>
      <c r="AY142" s="99">
        <v>7979</v>
      </c>
      <c r="AZ142" s="39">
        <f t="shared" si="44"/>
        <v>7979</v>
      </c>
      <c r="BA142" s="39" t="str">
        <f t="shared" si="45"/>
        <v>40 AD</v>
      </c>
      <c r="BB142" s="35">
        <f>IF(G142="R",RANK(AZ142,$AZ$142:$AZ$168,1), "NA")</f>
        <v>1</v>
      </c>
      <c r="BC142" s="35" t="str">
        <f t="shared" si="46"/>
        <v>02:12:59</v>
      </c>
      <c r="BD142" s="35">
        <f t="shared" si="47"/>
        <v>200</v>
      </c>
      <c r="BE142" s="40">
        <f t="shared" si="48"/>
        <v>0</v>
      </c>
      <c r="BF142" s="41">
        <f t="shared" si="49"/>
        <v>240</v>
      </c>
      <c r="BG142" s="35" t="str">
        <f t="shared" si="50"/>
        <v>JUAN PABLO  THOMSEN</v>
      </c>
      <c r="BH142" s="35" t="str">
        <f t="shared" si="51"/>
        <v>JUAN PABLO  THOMSEN - CORAJE</v>
      </c>
      <c r="BI142" s="35" t="e">
        <f>VLOOKUP(BG142,Equipos!$A$2:$B$105,2,0)</f>
        <v>#N/A</v>
      </c>
      <c r="BJ142" s="35" t="str">
        <f t="shared" si="52"/>
        <v>02:12:59</v>
      </c>
      <c r="BK142" s="35" t="e">
        <f>VLOOKUP(BG142,'Base Jinetes FEI'!$M$5:$N$341,2,0)</f>
        <v>#N/A</v>
      </c>
      <c r="BL142" s="35" t="e">
        <f>VLOOKUP(BG142,'Base Jinetes FEI'!$M$5:$O$341,3,0)</f>
        <v>#N/A</v>
      </c>
      <c r="BN142" s="35">
        <f t="shared" si="53"/>
        <v>1</v>
      </c>
      <c r="BO142" s="35">
        <f t="shared" si="55"/>
        <v>141</v>
      </c>
    </row>
    <row r="143" spans="1:67" ht="14.4" x14ac:dyDescent="0.3">
      <c r="A143" s="35" t="str">
        <f t="shared" si="42"/>
        <v>LLAYLLAY 21 I</v>
      </c>
      <c r="B143" s="35" t="str">
        <f t="shared" si="60"/>
        <v>NAC</v>
      </c>
      <c r="C143" s="35">
        <f t="shared" si="61"/>
        <v>40</v>
      </c>
      <c r="D143" s="35">
        <f t="shared" si="62"/>
        <v>40</v>
      </c>
      <c r="E143" s="35" t="str">
        <f t="shared" si="63"/>
        <v>AD</v>
      </c>
      <c r="F143" s="97" t="s">
        <v>86</v>
      </c>
      <c r="G143" s="98" t="s">
        <v>76</v>
      </c>
      <c r="H143" s="99" t="s">
        <v>77</v>
      </c>
      <c r="I143" s="99" t="s">
        <v>77</v>
      </c>
      <c r="J143" s="98"/>
      <c r="K143" s="101" t="s">
        <v>132</v>
      </c>
      <c r="L143" s="108" t="s">
        <v>2042</v>
      </c>
      <c r="M143" s="98"/>
      <c r="N143" s="102" t="s">
        <v>1897</v>
      </c>
      <c r="O143" s="99"/>
      <c r="P143" s="99" t="s">
        <v>77</v>
      </c>
      <c r="Q143" s="99"/>
      <c r="R143" s="99" t="s">
        <v>77</v>
      </c>
      <c r="S143" s="98" t="s">
        <v>78</v>
      </c>
      <c r="T143" s="99" t="s">
        <v>77</v>
      </c>
      <c r="U143" s="99" t="s">
        <v>377</v>
      </c>
      <c r="V143" s="99" t="s">
        <v>1898</v>
      </c>
      <c r="W143" s="99" t="s">
        <v>1899</v>
      </c>
      <c r="X143" s="103" t="s">
        <v>566</v>
      </c>
      <c r="Y143" s="103" t="s">
        <v>874</v>
      </c>
      <c r="Z143" s="103" t="s">
        <v>1900</v>
      </c>
      <c r="AA143" s="98"/>
      <c r="AB143" s="98" t="s">
        <v>1901</v>
      </c>
      <c r="AC143" s="98" t="s">
        <v>1902</v>
      </c>
      <c r="AD143" s="98" t="s">
        <v>1903</v>
      </c>
      <c r="AE143" s="103" t="s">
        <v>449</v>
      </c>
      <c r="AF143" s="103" t="s">
        <v>675</v>
      </c>
      <c r="AG143" s="103" t="s">
        <v>935</v>
      </c>
      <c r="AH143" s="98"/>
      <c r="AI143" s="98"/>
      <c r="AJ143" s="98"/>
      <c r="AK143" s="98"/>
      <c r="AL143" s="103"/>
      <c r="AM143" s="103"/>
      <c r="AN143" s="103"/>
      <c r="AO143" s="98"/>
      <c r="AP143" s="98"/>
      <c r="AQ143" s="98"/>
      <c r="AR143" s="98"/>
      <c r="AS143" s="103"/>
      <c r="AT143" s="103"/>
      <c r="AU143" s="103"/>
      <c r="AV143" s="98"/>
      <c r="AW143" s="98"/>
      <c r="AX143" s="99">
        <v>19.57</v>
      </c>
      <c r="AY143" s="99">
        <v>7992</v>
      </c>
      <c r="AZ143" s="39">
        <f t="shared" si="44"/>
        <v>7992</v>
      </c>
      <c r="BA143" s="39" t="str">
        <f t="shared" si="45"/>
        <v>40 AD</v>
      </c>
      <c r="BB143" s="35">
        <f t="shared" ref="BB143:BB168" si="64">IF(G143="R",RANK(AZ143,$AZ$142:$AZ$168,1), "NA")</f>
        <v>2</v>
      </c>
      <c r="BC143" s="35" t="str">
        <f t="shared" si="46"/>
        <v>02:13:12</v>
      </c>
      <c r="BD143" s="35">
        <f t="shared" si="47"/>
        <v>195</v>
      </c>
      <c r="BE143" s="40">
        <f t="shared" si="48"/>
        <v>-0.21666666666666667</v>
      </c>
      <c r="BF143" s="41">
        <f t="shared" si="49"/>
        <v>234.78333333333333</v>
      </c>
      <c r="BG143" s="35" t="str">
        <f t="shared" si="50"/>
        <v>MATIAS ALONSO ASCUI</v>
      </c>
      <c r="BH143" s="35" t="str">
        <f t="shared" si="51"/>
        <v>MATIAS ALONSO ASCUI - PILILO</v>
      </c>
      <c r="BI143" s="35" t="e">
        <f>VLOOKUP(BG143,Equipos!$A$2:$B$105,2,0)</f>
        <v>#N/A</v>
      </c>
      <c r="BJ143" s="35" t="str">
        <f t="shared" si="52"/>
        <v>02:12:59</v>
      </c>
      <c r="BK143" s="35" t="e">
        <f>VLOOKUP(BG143,'Base Jinetes FEI'!$M$5:$N$341,2,0)</f>
        <v>#N/A</v>
      </c>
      <c r="BL143" s="35" t="e">
        <f>VLOOKUP(BG143,'Base Jinetes FEI'!$M$5:$O$341,3,0)</f>
        <v>#N/A</v>
      </c>
      <c r="BN143" s="35">
        <f t="shared" si="53"/>
        <v>1</v>
      </c>
      <c r="BO143" s="35">
        <f t="shared" si="55"/>
        <v>142</v>
      </c>
    </row>
    <row r="144" spans="1:67" ht="14.4" x14ac:dyDescent="0.3">
      <c r="A144" s="35" t="str">
        <f t="shared" si="42"/>
        <v>LLAYLLAY 21 I</v>
      </c>
      <c r="B144" s="35" t="str">
        <f t="shared" si="60"/>
        <v>NAC</v>
      </c>
      <c r="C144" s="35">
        <f t="shared" si="61"/>
        <v>40</v>
      </c>
      <c r="D144" s="35">
        <f t="shared" si="62"/>
        <v>40</v>
      </c>
      <c r="E144" s="35" t="str">
        <f t="shared" si="63"/>
        <v>AD</v>
      </c>
      <c r="F144" s="97" t="s">
        <v>88</v>
      </c>
      <c r="G144" s="98" t="s">
        <v>76</v>
      </c>
      <c r="H144" s="99" t="s">
        <v>77</v>
      </c>
      <c r="I144" s="99" t="s">
        <v>77</v>
      </c>
      <c r="J144" s="98"/>
      <c r="K144" s="100" t="s">
        <v>1904</v>
      </c>
      <c r="L144" s="98" t="s">
        <v>374</v>
      </c>
      <c r="M144" s="98"/>
      <c r="N144" s="102" t="s">
        <v>1905</v>
      </c>
      <c r="O144" s="99"/>
      <c r="P144" s="99" t="s">
        <v>77</v>
      </c>
      <c r="Q144" s="99"/>
      <c r="R144" s="99" t="s">
        <v>77</v>
      </c>
      <c r="S144" s="98" t="s">
        <v>78</v>
      </c>
      <c r="T144" s="99" t="s">
        <v>77</v>
      </c>
      <c r="U144" s="99" t="s">
        <v>377</v>
      </c>
      <c r="V144" s="99" t="s">
        <v>1906</v>
      </c>
      <c r="W144" s="99" t="s">
        <v>1907</v>
      </c>
      <c r="X144" s="103" t="s">
        <v>674</v>
      </c>
      <c r="Y144" s="103" t="s">
        <v>382</v>
      </c>
      <c r="Z144" s="103" t="s">
        <v>1908</v>
      </c>
      <c r="AA144" s="98"/>
      <c r="AB144" s="98" t="s">
        <v>1909</v>
      </c>
      <c r="AC144" s="98" t="s">
        <v>1910</v>
      </c>
      <c r="AD144" s="98" t="s">
        <v>1911</v>
      </c>
      <c r="AE144" s="103" t="s">
        <v>455</v>
      </c>
      <c r="AF144" s="103" t="s">
        <v>343</v>
      </c>
      <c r="AG144" s="103" t="s">
        <v>1912</v>
      </c>
      <c r="AH144" s="98"/>
      <c r="AI144" s="98"/>
      <c r="AJ144" s="98"/>
      <c r="AK144" s="98"/>
      <c r="AL144" s="103"/>
      <c r="AM144" s="103"/>
      <c r="AN144" s="103"/>
      <c r="AO144" s="98"/>
      <c r="AP144" s="98"/>
      <c r="AQ144" s="98"/>
      <c r="AR144" s="98"/>
      <c r="AS144" s="103"/>
      <c r="AT144" s="103"/>
      <c r="AU144" s="103"/>
      <c r="AV144" s="98"/>
      <c r="AW144" s="98"/>
      <c r="AX144" s="99">
        <v>20.07</v>
      </c>
      <c r="AY144" s="99">
        <v>8189</v>
      </c>
      <c r="AZ144" s="39">
        <f t="shared" si="44"/>
        <v>8189</v>
      </c>
      <c r="BA144" s="39" t="str">
        <f t="shared" si="45"/>
        <v>40 AD</v>
      </c>
      <c r="BB144" s="35">
        <f t="shared" si="64"/>
        <v>3</v>
      </c>
      <c r="BC144" s="35" t="str">
        <f t="shared" si="46"/>
        <v>02:16:29</v>
      </c>
      <c r="BD144" s="35">
        <f t="shared" si="47"/>
        <v>190</v>
      </c>
      <c r="BE144" s="40">
        <f t="shared" si="48"/>
        <v>-3.5</v>
      </c>
      <c r="BF144" s="41">
        <f t="shared" si="49"/>
        <v>226.5</v>
      </c>
      <c r="BG144" s="35" t="str">
        <f t="shared" si="50"/>
        <v>ERNESTO  DE LA FUENTE FUENZALIDA</v>
      </c>
      <c r="BH144" s="35" t="str">
        <f t="shared" si="51"/>
        <v>ERNESTO  DE LA FUENTE FUENZALIDA - LUCY</v>
      </c>
      <c r="BI144" s="35" t="e">
        <f>VLOOKUP(BG144,Equipos!$A$2:$B$105,2,0)</f>
        <v>#N/A</v>
      </c>
      <c r="BJ144" s="35" t="str">
        <f t="shared" si="52"/>
        <v>02:12:59</v>
      </c>
      <c r="BK144" s="35" t="e">
        <f>VLOOKUP(BG144,'Base Jinetes FEI'!$M$5:$N$341,2,0)</f>
        <v>#N/A</v>
      </c>
      <c r="BL144" s="35" t="e">
        <f>VLOOKUP(BG144,'Base Jinetes FEI'!$M$5:$O$341,3,0)</f>
        <v>#N/A</v>
      </c>
      <c r="BN144" s="35">
        <f t="shared" si="53"/>
        <v>1</v>
      </c>
      <c r="BO144" s="35">
        <f t="shared" si="55"/>
        <v>143</v>
      </c>
    </row>
    <row r="145" spans="1:67" ht="14.4" x14ac:dyDescent="0.3">
      <c r="A145" s="35" t="str">
        <f t="shared" si="42"/>
        <v>LLAYLLAY 21 I</v>
      </c>
      <c r="B145" s="35" t="str">
        <f t="shared" si="60"/>
        <v>NAC</v>
      </c>
      <c r="C145" s="35">
        <f t="shared" si="61"/>
        <v>40</v>
      </c>
      <c r="D145" s="35">
        <f t="shared" si="62"/>
        <v>40</v>
      </c>
      <c r="E145" s="35" t="str">
        <f t="shared" si="63"/>
        <v>AD</v>
      </c>
      <c r="F145" s="97" t="s">
        <v>89</v>
      </c>
      <c r="G145" s="98" t="s">
        <v>76</v>
      </c>
      <c r="H145" s="99" t="s">
        <v>77</v>
      </c>
      <c r="I145" s="99" t="s">
        <v>77</v>
      </c>
      <c r="J145" s="98" t="s">
        <v>561</v>
      </c>
      <c r="K145" s="100" t="s">
        <v>562</v>
      </c>
      <c r="L145" s="98" t="s">
        <v>563</v>
      </c>
      <c r="M145" s="98"/>
      <c r="N145" s="102" t="s">
        <v>1913</v>
      </c>
      <c r="O145" s="99"/>
      <c r="P145" s="99" t="s">
        <v>77</v>
      </c>
      <c r="Q145" s="99"/>
      <c r="R145" s="99" t="s">
        <v>77</v>
      </c>
      <c r="S145" s="98" t="s">
        <v>78</v>
      </c>
      <c r="T145" s="99" t="s">
        <v>77</v>
      </c>
      <c r="U145" s="99" t="s">
        <v>377</v>
      </c>
      <c r="V145" s="99" t="s">
        <v>1914</v>
      </c>
      <c r="W145" s="99" t="s">
        <v>1915</v>
      </c>
      <c r="X145" s="103" t="s">
        <v>772</v>
      </c>
      <c r="Y145" s="103" t="s">
        <v>687</v>
      </c>
      <c r="Z145" s="103" t="s">
        <v>1916</v>
      </c>
      <c r="AA145" s="98"/>
      <c r="AB145" s="98" t="s">
        <v>1917</v>
      </c>
      <c r="AC145" s="98" t="s">
        <v>1564</v>
      </c>
      <c r="AD145" s="98" t="s">
        <v>1918</v>
      </c>
      <c r="AE145" s="103" t="s">
        <v>668</v>
      </c>
      <c r="AF145" s="103" t="s">
        <v>775</v>
      </c>
      <c r="AG145" s="103" t="s">
        <v>1919</v>
      </c>
      <c r="AH145" s="98"/>
      <c r="AI145" s="98"/>
      <c r="AJ145" s="98"/>
      <c r="AK145" s="98"/>
      <c r="AL145" s="103"/>
      <c r="AM145" s="103"/>
      <c r="AN145" s="103"/>
      <c r="AO145" s="98"/>
      <c r="AP145" s="98"/>
      <c r="AQ145" s="98"/>
      <c r="AR145" s="98"/>
      <c r="AS145" s="103"/>
      <c r="AT145" s="103"/>
      <c r="AU145" s="103"/>
      <c r="AV145" s="98"/>
      <c r="AW145" s="98"/>
      <c r="AX145" s="99">
        <v>17.96</v>
      </c>
      <c r="AY145" s="99">
        <v>9127</v>
      </c>
      <c r="AZ145" s="39">
        <f t="shared" si="44"/>
        <v>9127</v>
      </c>
      <c r="BA145" s="39" t="str">
        <f t="shared" si="45"/>
        <v>40 AD</v>
      </c>
      <c r="BB145" s="35">
        <f t="shared" si="64"/>
        <v>4</v>
      </c>
      <c r="BC145" s="35" t="str">
        <f t="shared" si="46"/>
        <v>02:32:07</v>
      </c>
      <c r="BD145" s="35">
        <f t="shared" si="47"/>
        <v>185</v>
      </c>
      <c r="BE145" s="40">
        <f t="shared" si="48"/>
        <v>-19.133333333333333</v>
      </c>
      <c r="BF145" s="41">
        <f t="shared" si="49"/>
        <v>205.86666666666667</v>
      </c>
      <c r="BG145" s="35" t="str">
        <f t="shared" si="50"/>
        <v>CARLOS  SILVA ESCOBAR</v>
      </c>
      <c r="BH145" s="35" t="str">
        <f t="shared" si="51"/>
        <v>CARLOS  SILVA ESCOBAR - BABAKOOL</v>
      </c>
      <c r="BI145" s="35" t="str">
        <f>VLOOKUP(BG145,Equipos!$A$2:$B$105,2,0)</f>
        <v>TOBA B</v>
      </c>
      <c r="BJ145" s="35" t="str">
        <f t="shared" si="52"/>
        <v>02:12:59</v>
      </c>
      <c r="BK145" s="35" t="e">
        <f>VLOOKUP(BG145,'Base Jinetes FEI'!$M$5:$N$341,2,0)</f>
        <v>#N/A</v>
      </c>
      <c r="BL145" s="35" t="e">
        <f>VLOOKUP(BG145,'Base Jinetes FEI'!$M$5:$O$341,3,0)</f>
        <v>#N/A</v>
      </c>
      <c r="BN145" s="35">
        <f t="shared" si="53"/>
        <v>1</v>
      </c>
      <c r="BO145" s="35">
        <f t="shared" si="55"/>
        <v>144</v>
      </c>
    </row>
    <row r="146" spans="1:67" ht="14.4" x14ac:dyDescent="0.3">
      <c r="A146" s="35" t="str">
        <f t="shared" si="42"/>
        <v>LLAYLLAY 21 I</v>
      </c>
      <c r="B146" s="35" t="str">
        <f t="shared" si="60"/>
        <v>NAC</v>
      </c>
      <c r="C146" s="35">
        <f t="shared" si="61"/>
        <v>40</v>
      </c>
      <c r="D146" s="35">
        <f t="shared" si="62"/>
        <v>40</v>
      </c>
      <c r="E146" s="35" t="str">
        <f t="shared" si="63"/>
        <v>AD</v>
      </c>
      <c r="F146" s="97" t="s">
        <v>93</v>
      </c>
      <c r="G146" s="98" t="s">
        <v>76</v>
      </c>
      <c r="H146" s="99" t="s">
        <v>77</v>
      </c>
      <c r="I146" s="99" t="s">
        <v>77</v>
      </c>
      <c r="J146" s="98"/>
      <c r="K146" s="100" t="s">
        <v>507</v>
      </c>
      <c r="L146" s="98" t="s">
        <v>508</v>
      </c>
      <c r="M146" s="98"/>
      <c r="N146" s="102" t="s">
        <v>1920</v>
      </c>
      <c r="O146" s="99"/>
      <c r="P146" s="99" t="s">
        <v>77</v>
      </c>
      <c r="Q146" s="99"/>
      <c r="R146" s="99" t="s">
        <v>77</v>
      </c>
      <c r="S146" s="98" t="s">
        <v>78</v>
      </c>
      <c r="T146" s="99" t="s">
        <v>77</v>
      </c>
      <c r="U146" s="99" t="s">
        <v>377</v>
      </c>
      <c r="V146" s="99" t="s">
        <v>1921</v>
      </c>
      <c r="W146" s="99" t="s">
        <v>1922</v>
      </c>
      <c r="X146" s="103" t="s">
        <v>329</v>
      </c>
      <c r="Y146" s="103" t="s">
        <v>795</v>
      </c>
      <c r="Z146" s="103" t="s">
        <v>800</v>
      </c>
      <c r="AA146" s="98"/>
      <c r="AB146" s="98" t="s">
        <v>1923</v>
      </c>
      <c r="AC146" s="98" t="s">
        <v>1924</v>
      </c>
      <c r="AD146" s="98" t="s">
        <v>1925</v>
      </c>
      <c r="AE146" s="103" t="s">
        <v>176</v>
      </c>
      <c r="AF146" s="103" t="s">
        <v>437</v>
      </c>
      <c r="AG146" s="103" t="s">
        <v>1926</v>
      </c>
      <c r="AH146" s="98"/>
      <c r="AI146" s="98"/>
      <c r="AJ146" s="98"/>
      <c r="AK146" s="98"/>
      <c r="AL146" s="103"/>
      <c r="AM146" s="103"/>
      <c r="AN146" s="103"/>
      <c r="AO146" s="98"/>
      <c r="AP146" s="98"/>
      <c r="AQ146" s="98"/>
      <c r="AR146" s="98"/>
      <c r="AS146" s="103"/>
      <c r="AT146" s="103"/>
      <c r="AU146" s="103"/>
      <c r="AV146" s="98"/>
      <c r="AW146" s="98"/>
      <c r="AX146" s="99">
        <v>16.829999999999998</v>
      </c>
      <c r="AY146" s="99">
        <v>9259</v>
      </c>
      <c r="AZ146" s="39">
        <f t="shared" si="44"/>
        <v>9259</v>
      </c>
      <c r="BA146" s="39" t="str">
        <f t="shared" si="45"/>
        <v>40 AD</v>
      </c>
      <c r="BB146" s="35">
        <f t="shared" si="64"/>
        <v>5</v>
      </c>
      <c r="BC146" s="35" t="str">
        <f t="shared" si="46"/>
        <v>02:34:19</v>
      </c>
      <c r="BD146" s="35">
        <f t="shared" si="47"/>
        <v>180</v>
      </c>
      <c r="BE146" s="40">
        <f t="shared" si="48"/>
        <v>-21.333333333333332</v>
      </c>
      <c r="BF146" s="41">
        <f t="shared" si="49"/>
        <v>198.66666666666666</v>
      </c>
      <c r="BG146" s="35" t="str">
        <f t="shared" si="50"/>
        <v>SERGIO ULLOA C</v>
      </c>
      <c r="BH146" s="35" t="str">
        <f t="shared" si="51"/>
        <v>SERGIO ULLOA C - CL MAXIMUS</v>
      </c>
      <c r="BI146" s="35" t="str">
        <f>VLOOKUP(BG146,Equipos!$A$2:$B$105,2,0)</f>
        <v>EL MOLINO A</v>
      </c>
      <c r="BJ146" s="35" t="str">
        <f t="shared" si="52"/>
        <v>02:12:59</v>
      </c>
      <c r="BK146" s="35" t="e">
        <f>VLOOKUP(BG146,'Base Jinetes FEI'!$M$5:$N$341,2,0)</f>
        <v>#N/A</v>
      </c>
      <c r="BL146" s="35" t="e">
        <f>VLOOKUP(BG146,'Base Jinetes FEI'!$M$5:$O$341,3,0)</f>
        <v>#N/A</v>
      </c>
      <c r="BN146" s="35">
        <f t="shared" si="53"/>
        <v>1</v>
      </c>
      <c r="BO146" s="35">
        <f t="shared" si="55"/>
        <v>145</v>
      </c>
    </row>
    <row r="147" spans="1:67" ht="14.4" x14ac:dyDescent="0.3">
      <c r="A147" s="35" t="str">
        <f t="shared" si="42"/>
        <v>LLAYLLAY 21 I</v>
      </c>
      <c r="B147" s="35" t="str">
        <f t="shared" si="60"/>
        <v>NAC</v>
      </c>
      <c r="C147" s="35">
        <f t="shared" si="61"/>
        <v>40</v>
      </c>
      <c r="D147" s="35">
        <f t="shared" si="62"/>
        <v>40</v>
      </c>
      <c r="E147" s="35" t="str">
        <f t="shared" si="63"/>
        <v>AD</v>
      </c>
      <c r="F147" s="97" t="s">
        <v>96</v>
      </c>
      <c r="G147" s="98" t="s">
        <v>76</v>
      </c>
      <c r="H147" s="99" t="s">
        <v>77</v>
      </c>
      <c r="I147" s="99" t="s">
        <v>77</v>
      </c>
      <c r="J147" s="98" t="s">
        <v>713</v>
      </c>
      <c r="K147" s="100" t="s">
        <v>714</v>
      </c>
      <c r="L147" s="98" t="s">
        <v>715</v>
      </c>
      <c r="M147" s="98"/>
      <c r="N147" s="102" t="s">
        <v>1927</v>
      </c>
      <c r="O147" s="99"/>
      <c r="P147" s="99" t="s">
        <v>77</v>
      </c>
      <c r="Q147" s="99"/>
      <c r="R147" s="99" t="s">
        <v>77</v>
      </c>
      <c r="S147" s="98" t="s">
        <v>78</v>
      </c>
      <c r="T147" s="99" t="s">
        <v>77</v>
      </c>
      <c r="U147" s="99" t="s">
        <v>377</v>
      </c>
      <c r="V147" s="99" t="s">
        <v>1928</v>
      </c>
      <c r="W147" s="99" t="s">
        <v>1929</v>
      </c>
      <c r="X147" s="103" t="s">
        <v>188</v>
      </c>
      <c r="Y147" s="103" t="s">
        <v>667</v>
      </c>
      <c r="Z147" s="103" t="s">
        <v>1930</v>
      </c>
      <c r="AA147" s="98"/>
      <c r="AB147" s="98" t="s">
        <v>1931</v>
      </c>
      <c r="AC147" s="98" t="s">
        <v>1932</v>
      </c>
      <c r="AD147" s="98" t="s">
        <v>578</v>
      </c>
      <c r="AE147" s="103" t="s">
        <v>177</v>
      </c>
      <c r="AF147" s="103" t="s">
        <v>384</v>
      </c>
      <c r="AG147" s="103" t="s">
        <v>1933</v>
      </c>
      <c r="AH147" s="98"/>
      <c r="AI147" s="98"/>
      <c r="AJ147" s="98"/>
      <c r="AK147" s="98"/>
      <c r="AL147" s="103"/>
      <c r="AM147" s="103"/>
      <c r="AN147" s="103"/>
      <c r="AO147" s="98"/>
      <c r="AP147" s="98"/>
      <c r="AQ147" s="98"/>
      <c r="AR147" s="98"/>
      <c r="AS147" s="103"/>
      <c r="AT147" s="103"/>
      <c r="AU147" s="103"/>
      <c r="AV147" s="98"/>
      <c r="AW147" s="98"/>
      <c r="AX147" s="99">
        <v>15.21</v>
      </c>
      <c r="AY147" s="99">
        <v>9779</v>
      </c>
      <c r="AZ147" s="39">
        <f t="shared" si="44"/>
        <v>9779</v>
      </c>
      <c r="BA147" s="39" t="str">
        <f t="shared" si="45"/>
        <v>40 AD</v>
      </c>
      <c r="BB147" s="35">
        <f t="shared" si="64"/>
        <v>7</v>
      </c>
      <c r="BC147" s="35" t="str">
        <f t="shared" si="46"/>
        <v>02:42:59</v>
      </c>
      <c r="BD147" s="35">
        <f t="shared" si="47"/>
        <v>170</v>
      </c>
      <c r="BE147" s="40">
        <f t="shared" si="48"/>
        <v>-30</v>
      </c>
      <c r="BF147" s="41">
        <f t="shared" si="49"/>
        <v>180</v>
      </c>
      <c r="BG147" s="35" t="str">
        <f t="shared" si="50"/>
        <v>JOSE PEDRO VARELA ALFONSO</v>
      </c>
      <c r="BH147" s="35" t="str">
        <f t="shared" si="51"/>
        <v>JOSE PEDRO VARELA ALFONSO - EL MAITEN DABIR</v>
      </c>
      <c r="BI147" s="35" t="str">
        <f>VLOOKUP(BG147,Equipos!$A$2:$B$105,2,0)</f>
        <v>EL MOLINO A</v>
      </c>
      <c r="BJ147" s="35" t="str">
        <f t="shared" si="52"/>
        <v>02:12:59</v>
      </c>
      <c r="BK147" s="35" t="e">
        <f>VLOOKUP(BG147,'Base Jinetes FEI'!$M$5:$N$341,2,0)</f>
        <v>#N/A</v>
      </c>
      <c r="BL147" s="35" t="e">
        <f>VLOOKUP(BG147,'Base Jinetes FEI'!$M$5:$O$341,3,0)</f>
        <v>#N/A</v>
      </c>
      <c r="BN147" s="35">
        <f t="shared" si="53"/>
        <v>1</v>
      </c>
      <c r="BO147" s="35">
        <f t="shared" si="55"/>
        <v>146</v>
      </c>
    </row>
    <row r="148" spans="1:67" ht="14.4" x14ac:dyDescent="0.3">
      <c r="A148" s="35" t="str">
        <f t="shared" si="42"/>
        <v>LLAYLLAY 21 I</v>
      </c>
      <c r="B148" s="35" t="str">
        <f t="shared" si="60"/>
        <v>NAC</v>
      </c>
      <c r="C148" s="35">
        <f t="shared" si="61"/>
        <v>40</v>
      </c>
      <c r="D148" s="35">
        <f t="shared" si="62"/>
        <v>40</v>
      </c>
      <c r="E148" s="35" t="str">
        <f t="shared" si="63"/>
        <v>AD</v>
      </c>
      <c r="F148" s="97" t="s">
        <v>97</v>
      </c>
      <c r="G148" s="98" t="s">
        <v>76</v>
      </c>
      <c r="H148" s="99" t="s">
        <v>77</v>
      </c>
      <c r="I148" s="99" t="s">
        <v>77</v>
      </c>
      <c r="J148" s="98"/>
      <c r="K148" s="100" t="s">
        <v>110</v>
      </c>
      <c r="L148" s="98" t="s">
        <v>1934</v>
      </c>
      <c r="M148" s="98"/>
      <c r="N148" s="102" t="s">
        <v>1935</v>
      </c>
      <c r="O148" s="99"/>
      <c r="P148" s="99" t="s">
        <v>77</v>
      </c>
      <c r="Q148" s="99"/>
      <c r="R148" s="99" t="s">
        <v>77</v>
      </c>
      <c r="S148" s="98" t="s">
        <v>78</v>
      </c>
      <c r="T148" s="99" t="s">
        <v>77</v>
      </c>
      <c r="U148" s="99" t="s">
        <v>377</v>
      </c>
      <c r="V148" s="99" t="s">
        <v>1936</v>
      </c>
      <c r="W148" s="99" t="s">
        <v>1937</v>
      </c>
      <c r="X148" s="103" t="s">
        <v>622</v>
      </c>
      <c r="Y148" s="103" t="s">
        <v>679</v>
      </c>
      <c r="Z148" s="103" t="s">
        <v>824</v>
      </c>
      <c r="AA148" s="98"/>
      <c r="AB148" s="98" t="s">
        <v>1938</v>
      </c>
      <c r="AC148" s="98" t="s">
        <v>1939</v>
      </c>
      <c r="AD148" s="98" t="s">
        <v>1940</v>
      </c>
      <c r="AE148" s="103" t="s">
        <v>763</v>
      </c>
      <c r="AF148" s="103" t="s">
        <v>425</v>
      </c>
      <c r="AG148" s="103" t="s">
        <v>1941</v>
      </c>
      <c r="AH148" s="98"/>
      <c r="AI148" s="98"/>
      <c r="AJ148" s="98"/>
      <c r="AK148" s="98"/>
      <c r="AL148" s="103"/>
      <c r="AM148" s="103"/>
      <c r="AN148" s="103"/>
      <c r="AO148" s="98"/>
      <c r="AP148" s="98"/>
      <c r="AQ148" s="98"/>
      <c r="AR148" s="98"/>
      <c r="AS148" s="103"/>
      <c r="AT148" s="103"/>
      <c r="AU148" s="103"/>
      <c r="AV148" s="98"/>
      <c r="AW148" s="98"/>
      <c r="AX148" s="99">
        <v>14.94</v>
      </c>
      <c r="AY148" s="99">
        <v>10654</v>
      </c>
      <c r="AZ148" s="39">
        <f t="shared" si="44"/>
        <v>10654</v>
      </c>
      <c r="BA148" s="39" t="str">
        <f t="shared" si="45"/>
        <v>40 AD</v>
      </c>
      <c r="BB148" s="35">
        <f t="shared" si="64"/>
        <v>17</v>
      </c>
      <c r="BC148" s="35" t="str">
        <f t="shared" si="46"/>
        <v>02:57:34</v>
      </c>
      <c r="BD148" s="35">
        <f t="shared" si="47"/>
        <v>120</v>
      </c>
      <c r="BE148" s="40">
        <f t="shared" si="48"/>
        <v>-44.583333333333336</v>
      </c>
      <c r="BF148" s="41">
        <f t="shared" si="49"/>
        <v>115.41666666666666</v>
      </c>
      <c r="BG148" s="35" t="str">
        <f t="shared" si="50"/>
        <v>VICENTE PARRA QUINTEROS</v>
      </c>
      <c r="BH148" s="35" t="str">
        <f t="shared" si="51"/>
        <v>VICENTE PARRA QUINTEROS - PERFECTIVA</v>
      </c>
      <c r="BI148" s="35" t="e">
        <f>VLOOKUP(BG148,Equipos!$A$2:$B$105,2,0)</f>
        <v>#N/A</v>
      </c>
      <c r="BJ148" s="35" t="str">
        <f t="shared" si="52"/>
        <v>02:12:59</v>
      </c>
      <c r="BK148" s="35" t="e">
        <f>VLOOKUP(BG148,'Base Jinetes FEI'!$M$5:$N$341,2,0)</f>
        <v>#N/A</v>
      </c>
      <c r="BL148" s="35" t="e">
        <f>VLOOKUP(BG148,'Base Jinetes FEI'!$M$5:$O$341,3,0)</f>
        <v>#N/A</v>
      </c>
      <c r="BN148" s="35">
        <f t="shared" si="53"/>
        <v>1</v>
      </c>
      <c r="BO148" s="35">
        <f t="shared" si="55"/>
        <v>147</v>
      </c>
    </row>
    <row r="149" spans="1:67" ht="14.4" x14ac:dyDescent="0.3">
      <c r="A149" s="35" t="str">
        <f t="shared" si="42"/>
        <v>LLAYLLAY 21 I</v>
      </c>
      <c r="B149" s="35" t="str">
        <f t="shared" si="60"/>
        <v>NAC</v>
      </c>
      <c r="C149" s="35">
        <f t="shared" si="61"/>
        <v>40</v>
      </c>
      <c r="D149" s="35">
        <f t="shared" si="62"/>
        <v>40</v>
      </c>
      <c r="E149" s="35" t="str">
        <f t="shared" si="63"/>
        <v>AD</v>
      </c>
      <c r="F149" s="97" t="s">
        <v>75</v>
      </c>
      <c r="G149" s="98" t="s">
        <v>76</v>
      </c>
      <c r="H149" s="99" t="s">
        <v>77</v>
      </c>
      <c r="I149" s="99" t="s">
        <v>77</v>
      </c>
      <c r="J149" s="98"/>
      <c r="K149" s="100" t="s">
        <v>1942</v>
      </c>
      <c r="L149" s="98" t="s">
        <v>1943</v>
      </c>
      <c r="M149" s="98"/>
      <c r="N149" s="102" t="s">
        <v>1579</v>
      </c>
      <c r="O149" s="99"/>
      <c r="P149" s="99" t="s">
        <v>77</v>
      </c>
      <c r="Q149" s="99"/>
      <c r="R149" s="99" t="s">
        <v>77</v>
      </c>
      <c r="S149" s="98" t="s">
        <v>78</v>
      </c>
      <c r="T149" s="99" t="s">
        <v>77</v>
      </c>
      <c r="U149" s="99" t="s">
        <v>377</v>
      </c>
      <c r="V149" s="99" t="s">
        <v>1944</v>
      </c>
      <c r="W149" s="99" t="s">
        <v>1945</v>
      </c>
      <c r="X149" s="103" t="s">
        <v>976</v>
      </c>
      <c r="Y149" s="103" t="s">
        <v>430</v>
      </c>
      <c r="Z149" s="103" t="s">
        <v>658</v>
      </c>
      <c r="AA149" s="98"/>
      <c r="AB149" s="98" t="s">
        <v>1946</v>
      </c>
      <c r="AC149" s="98" t="s">
        <v>1947</v>
      </c>
      <c r="AD149" s="98" t="s">
        <v>1948</v>
      </c>
      <c r="AE149" s="103" t="s">
        <v>738</v>
      </c>
      <c r="AF149" s="103" t="s">
        <v>283</v>
      </c>
      <c r="AG149" s="103" t="s">
        <v>964</v>
      </c>
      <c r="AH149" s="98"/>
      <c r="AI149" s="98"/>
      <c r="AJ149" s="98"/>
      <c r="AK149" s="98"/>
      <c r="AL149" s="103"/>
      <c r="AM149" s="103"/>
      <c r="AN149" s="103"/>
      <c r="AO149" s="98"/>
      <c r="AP149" s="98"/>
      <c r="AQ149" s="98"/>
      <c r="AR149" s="98"/>
      <c r="AS149" s="103"/>
      <c r="AT149" s="103"/>
      <c r="AU149" s="103"/>
      <c r="AV149" s="98"/>
      <c r="AW149" s="98"/>
      <c r="AX149" s="99">
        <v>14.4</v>
      </c>
      <c r="AY149" s="99">
        <v>10663</v>
      </c>
      <c r="AZ149" s="39">
        <f t="shared" si="44"/>
        <v>10663</v>
      </c>
      <c r="BA149" s="39" t="str">
        <f t="shared" si="45"/>
        <v>40 AD</v>
      </c>
      <c r="BB149" s="35">
        <f t="shared" si="64"/>
        <v>19</v>
      </c>
      <c r="BC149" s="35" t="str">
        <f t="shared" si="46"/>
        <v>02:57:43</v>
      </c>
      <c r="BD149" s="35">
        <f t="shared" si="47"/>
        <v>110</v>
      </c>
      <c r="BE149" s="40">
        <f t="shared" si="48"/>
        <v>-44.733333333333334</v>
      </c>
      <c r="BF149" s="41">
        <f t="shared" si="49"/>
        <v>105.26666666666667</v>
      </c>
      <c r="BG149" s="35" t="str">
        <f t="shared" si="50"/>
        <v>RUBEN PARRA</v>
      </c>
      <c r="BH149" s="35" t="str">
        <f t="shared" si="51"/>
        <v>RUBEN PARRA - ALCAZAR BOLCHEVIQUE</v>
      </c>
      <c r="BI149" s="35" t="e">
        <f>VLOOKUP(BG149,Equipos!$A$2:$B$105,2,0)</f>
        <v>#N/A</v>
      </c>
      <c r="BJ149" s="35" t="str">
        <f t="shared" si="52"/>
        <v>02:12:59</v>
      </c>
      <c r="BK149" s="35" t="e">
        <f>VLOOKUP(BG149,'Base Jinetes FEI'!$M$5:$N$341,2,0)</f>
        <v>#N/A</v>
      </c>
      <c r="BL149" s="35" t="e">
        <f>VLOOKUP(BG149,'Base Jinetes FEI'!$M$5:$O$341,3,0)</f>
        <v>#N/A</v>
      </c>
      <c r="BN149" s="35">
        <f t="shared" si="53"/>
        <v>1</v>
      </c>
      <c r="BO149" s="35">
        <f t="shared" si="55"/>
        <v>148</v>
      </c>
    </row>
    <row r="150" spans="1:67" ht="14.4" x14ac:dyDescent="0.3">
      <c r="A150" s="35" t="str">
        <f t="shared" si="42"/>
        <v>LLAYLLAY 21 I</v>
      </c>
      <c r="B150" s="35" t="str">
        <f t="shared" si="60"/>
        <v>NAC</v>
      </c>
      <c r="C150" s="35">
        <f t="shared" si="61"/>
        <v>40</v>
      </c>
      <c r="D150" s="35">
        <f t="shared" si="62"/>
        <v>40</v>
      </c>
      <c r="E150" s="35" t="str">
        <f t="shared" si="63"/>
        <v>AD</v>
      </c>
      <c r="F150" s="97" t="s">
        <v>98</v>
      </c>
      <c r="G150" s="98" t="s">
        <v>76</v>
      </c>
      <c r="H150" s="99" t="s">
        <v>77</v>
      </c>
      <c r="I150" s="99" t="s">
        <v>77</v>
      </c>
      <c r="J150" s="98"/>
      <c r="K150" s="100" t="s">
        <v>456</v>
      </c>
      <c r="L150" s="98" t="s">
        <v>218</v>
      </c>
      <c r="M150" s="98"/>
      <c r="N150" s="102" t="s">
        <v>1949</v>
      </c>
      <c r="O150" s="99"/>
      <c r="P150" s="99" t="s">
        <v>77</v>
      </c>
      <c r="Q150" s="99"/>
      <c r="R150" s="99" t="s">
        <v>77</v>
      </c>
      <c r="S150" s="98" t="s">
        <v>78</v>
      </c>
      <c r="T150" s="99" t="s">
        <v>77</v>
      </c>
      <c r="U150" s="99" t="s">
        <v>377</v>
      </c>
      <c r="V150" s="99" t="s">
        <v>1950</v>
      </c>
      <c r="W150" s="99" t="s">
        <v>1951</v>
      </c>
      <c r="X150" s="103" t="s">
        <v>1952</v>
      </c>
      <c r="Y150" s="103" t="s">
        <v>1953</v>
      </c>
      <c r="Z150" s="103" t="s">
        <v>1954</v>
      </c>
      <c r="AA150" s="98"/>
      <c r="AB150" s="98" t="s">
        <v>1955</v>
      </c>
      <c r="AC150" s="98" t="s">
        <v>1956</v>
      </c>
      <c r="AD150" s="98" t="s">
        <v>1957</v>
      </c>
      <c r="AE150" s="103" t="s">
        <v>453</v>
      </c>
      <c r="AF150" s="103" t="s">
        <v>429</v>
      </c>
      <c r="AG150" s="103" t="s">
        <v>1958</v>
      </c>
      <c r="AH150" s="98"/>
      <c r="AI150" s="98"/>
      <c r="AJ150" s="98"/>
      <c r="AK150" s="98"/>
      <c r="AL150" s="103"/>
      <c r="AM150" s="103"/>
      <c r="AN150" s="103"/>
      <c r="AO150" s="98"/>
      <c r="AP150" s="98"/>
      <c r="AQ150" s="98"/>
      <c r="AR150" s="98"/>
      <c r="AS150" s="103"/>
      <c r="AT150" s="103"/>
      <c r="AU150" s="103"/>
      <c r="AV150" s="98"/>
      <c r="AW150" s="98"/>
      <c r="AX150" s="99">
        <v>12.43</v>
      </c>
      <c r="AY150" s="99">
        <v>12508</v>
      </c>
      <c r="AZ150" s="39">
        <f t="shared" si="44"/>
        <v>12508</v>
      </c>
      <c r="BA150" s="39" t="str">
        <f t="shared" si="45"/>
        <v>40 AD</v>
      </c>
      <c r="BB150" s="35">
        <f t="shared" si="64"/>
        <v>20</v>
      </c>
      <c r="BC150" s="35" t="str">
        <f t="shared" si="46"/>
        <v>03:28:28</v>
      </c>
      <c r="BD150" s="35">
        <f t="shared" si="47"/>
        <v>105</v>
      </c>
      <c r="BE150" s="40">
        <f t="shared" si="48"/>
        <v>-75.483333333333334</v>
      </c>
      <c r="BF150" s="41">
        <f t="shared" si="49"/>
        <v>69.516666666666666</v>
      </c>
      <c r="BG150" s="35" t="str">
        <f t="shared" si="50"/>
        <v>RAFAEL  CARRERE</v>
      </c>
      <c r="BH150" s="35" t="str">
        <f t="shared" si="51"/>
        <v>RAFAEL  CARRERE - MARY TRINI</v>
      </c>
      <c r="BI150" s="35" t="e">
        <f>VLOOKUP(BG150,Equipos!$A$2:$B$105,2,0)</f>
        <v>#N/A</v>
      </c>
      <c r="BJ150" s="35" t="str">
        <f t="shared" si="52"/>
        <v>02:12:59</v>
      </c>
      <c r="BK150" s="35" t="e">
        <f>VLOOKUP(BG150,'Base Jinetes FEI'!$M$5:$N$341,2,0)</f>
        <v>#N/A</v>
      </c>
      <c r="BL150" s="35" t="e">
        <f>VLOOKUP(BG150,'Base Jinetes FEI'!$M$5:$O$341,3,0)</f>
        <v>#N/A</v>
      </c>
      <c r="BN150" s="35">
        <f t="shared" si="53"/>
        <v>1</v>
      </c>
      <c r="BO150" s="35">
        <f t="shared" si="55"/>
        <v>149</v>
      </c>
    </row>
    <row r="151" spans="1:67" ht="14.4" x14ac:dyDescent="0.3">
      <c r="A151" s="35" t="str">
        <f t="shared" si="42"/>
        <v>LLAYLLAY 21 I</v>
      </c>
      <c r="B151" s="35" t="str">
        <f t="shared" si="60"/>
        <v>NAC</v>
      </c>
      <c r="C151" s="35">
        <f t="shared" si="61"/>
        <v>40</v>
      </c>
      <c r="D151" s="35">
        <f t="shared" si="62"/>
        <v>40</v>
      </c>
      <c r="E151" s="35" t="str">
        <f t="shared" si="63"/>
        <v>AD</v>
      </c>
      <c r="F151" s="97" t="s">
        <v>101</v>
      </c>
      <c r="G151" s="98" t="s">
        <v>76</v>
      </c>
      <c r="H151" s="99" t="s">
        <v>77</v>
      </c>
      <c r="I151" s="99" t="s">
        <v>77</v>
      </c>
      <c r="J151" s="98" t="s">
        <v>485</v>
      </c>
      <c r="K151" s="100" t="s">
        <v>90</v>
      </c>
      <c r="L151" s="98" t="s">
        <v>91</v>
      </c>
      <c r="M151" s="98"/>
      <c r="N151" s="102" t="s">
        <v>1959</v>
      </c>
      <c r="O151" s="99"/>
      <c r="P151" s="99" t="s">
        <v>77</v>
      </c>
      <c r="Q151" s="99"/>
      <c r="R151" s="99" t="s">
        <v>77</v>
      </c>
      <c r="S151" s="98" t="s">
        <v>78</v>
      </c>
      <c r="T151" s="99" t="s">
        <v>77</v>
      </c>
      <c r="U151" s="99" t="s">
        <v>377</v>
      </c>
      <c r="V151" s="99" t="s">
        <v>1960</v>
      </c>
      <c r="W151" s="99" t="s">
        <v>1961</v>
      </c>
      <c r="X151" s="103" t="s">
        <v>971</v>
      </c>
      <c r="Y151" s="103" t="s">
        <v>1962</v>
      </c>
      <c r="Z151" s="103" t="s">
        <v>1500</v>
      </c>
      <c r="AA151" s="98"/>
      <c r="AB151" s="98" t="s">
        <v>1963</v>
      </c>
      <c r="AC151" s="98" t="s">
        <v>1964</v>
      </c>
      <c r="AD151" s="98" t="s">
        <v>1965</v>
      </c>
      <c r="AE151" s="103" t="s">
        <v>905</v>
      </c>
      <c r="AF151" s="103" t="s">
        <v>592</v>
      </c>
      <c r="AG151" s="103" t="s">
        <v>324</v>
      </c>
      <c r="AH151" s="98"/>
      <c r="AI151" s="98"/>
      <c r="AJ151" s="98"/>
      <c r="AK151" s="98"/>
      <c r="AL151" s="103"/>
      <c r="AM151" s="103"/>
      <c r="AN151" s="103"/>
      <c r="AO151" s="98"/>
      <c r="AP151" s="98"/>
      <c r="AQ151" s="98"/>
      <c r="AR151" s="98"/>
      <c r="AS151" s="103"/>
      <c r="AT151" s="103"/>
      <c r="AU151" s="103"/>
      <c r="AV151" s="98"/>
      <c r="AW151" s="98"/>
      <c r="AX151" s="99">
        <v>11.36</v>
      </c>
      <c r="AY151" s="99">
        <v>13374</v>
      </c>
      <c r="AZ151" s="39">
        <f t="shared" si="44"/>
        <v>13374</v>
      </c>
      <c r="BA151" s="39" t="str">
        <f t="shared" si="45"/>
        <v>40 AD</v>
      </c>
      <c r="BB151" s="35">
        <f t="shared" si="64"/>
        <v>21</v>
      </c>
      <c r="BC151" s="35" t="str">
        <f t="shared" si="46"/>
        <v>03:42:54</v>
      </c>
      <c r="BD151" s="35">
        <f t="shared" si="47"/>
        <v>100</v>
      </c>
      <c r="BE151" s="40">
        <f t="shared" si="48"/>
        <v>-89.916666666666671</v>
      </c>
      <c r="BF151" s="41">
        <f t="shared" si="49"/>
        <v>50.083333333333329</v>
      </c>
      <c r="BG151" s="35" t="str">
        <f t="shared" si="50"/>
        <v>CATALINA ORTUZAR ORPHANOPOULOS</v>
      </c>
      <c r="BH151" s="35" t="str">
        <f t="shared" si="51"/>
        <v>CATALINA ORTUZAR ORPHANOPOULOS - MC CHAMULLO</v>
      </c>
      <c r="BI151" s="35" t="e">
        <f>VLOOKUP(BG151,Equipos!$A$2:$B$105,2,0)</f>
        <v>#N/A</v>
      </c>
      <c r="BJ151" s="35" t="str">
        <f t="shared" si="52"/>
        <v>02:12:59</v>
      </c>
      <c r="BK151" s="35" t="e">
        <f>VLOOKUP(BG151,'Base Jinetes FEI'!$M$5:$N$341,2,0)</f>
        <v>#N/A</v>
      </c>
      <c r="BL151" s="35" t="e">
        <f>VLOOKUP(BG151,'Base Jinetes FEI'!$M$5:$O$341,3,0)</f>
        <v>#N/A</v>
      </c>
      <c r="BN151" s="35">
        <f t="shared" si="53"/>
        <v>1</v>
      </c>
      <c r="BO151" s="35">
        <f t="shared" si="55"/>
        <v>150</v>
      </c>
    </row>
    <row r="152" spans="1:67" ht="14.4" x14ac:dyDescent="0.3">
      <c r="A152" s="35" t="str">
        <f t="shared" si="42"/>
        <v>LLAYLLAY 21 I</v>
      </c>
      <c r="B152" s="35" t="str">
        <f t="shared" si="60"/>
        <v>NAC</v>
      </c>
      <c r="C152" s="35">
        <f t="shared" si="61"/>
        <v>40</v>
      </c>
      <c r="D152" s="35">
        <f t="shared" si="62"/>
        <v>40</v>
      </c>
      <c r="E152" s="35" t="str">
        <f t="shared" si="63"/>
        <v>AD</v>
      </c>
      <c r="F152" s="97" t="s">
        <v>102</v>
      </c>
      <c r="G152" s="98" t="s">
        <v>76</v>
      </c>
      <c r="H152" s="99" t="s">
        <v>77</v>
      </c>
      <c r="I152" s="99" t="s">
        <v>77</v>
      </c>
      <c r="J152" s="98"/>
      <c r="K152" s="100" t="s">
        <v>1850</v>
      </c>
      <c r="L152" s="98" t="s">
        <v>1851</v>
      </c>
      <c r="M152" s="98"/>
      <c r="N152" s="102" t="s">
        <v>1966</v>
      </c>
      <c r="O152" s="99"/>
      <c r="P152" s="99" t="s">
        <v>77</v>
      </c>
      <c r="Q152" s="99"/>
      <c r="R152" s="99" t="s">
        <v>77</v>
      </c>
      <c r="S152" s="98" t="s">
        <v>78</v>
      </c>
      <c r="T152" s="99" t="s">
        <v>77</v>
      </c>
      <c r="U152" s="99" t="s">
        <v>377</v>
      </c>
      <c r="V152" s="99" t="s">
        <v>1967</v>
      </c>
      <c r="W152" s="99" t="s">
        <v>1968</v>
      </c>
      <c r="X152" s="103" t="s">
        <v>1969</v>
      </c>
      <c r="Y152" s="103" t="s">
        <v>905</v>
      </c>
      <c r="Z152" s="103" t="s">
        <v>557</v>
      </c>
      <c r="AA152" s="98"/>
      <c r="AB152" s="98" t="s">
        <v>1970</v>
      </c>
      <c r="AC152" s="98" t="s">
        <v>1971</v>
      </c>
      <c r="AD152" s="98" t="s">
        <v>1972</v>
      </c>
      <c r="AE152" s="103" t="s">
        <v>1973</v>
      </c>
      <c r="AF152" s="103" t="s">
        <v>1974</v>
      </c>
      <c r="AG152" s="103" t="s">
        <v>1975</v>
      </c>
      <c r="AH152" s="98"/>
      <c r="AI152" s="98"/>
      <c r="AJ152" s="98"/>
      <c r="AK152" s="98"/>
      <c r="AL152" s="103"/>
      <c r="AM152" s="103"/>
      <c r="AN152" s="103"/>
      <c r="AO152" s="98"/>
      <c r="AP152" s="98"/>
      <c r="AQ152" s="98"/>
      <c r="AR152" s="98"/>
      <c r="AS152" s="103"/>
      <c r="AT152" s="103"/>
      <c r="AU152" s="103"/>
      <c r="AV152" s="98"/>
      <c r="AW152" s="98"/>
      <c r="AX152" s="99">
        <v>11.32</v>
      </c>
      <c r="AY152" s="99">
        <v>13558</v>
      </c>
      <c r="AZ152" s="39">
        <f t="shared" si="44"/>
        <v>13558</v>
      </c>
      <c r="BA152" s="39" t="str">
        <f t="shared" si="45"/>
        <v>40 AD</v>
      </c>
      <c r="BB152" s="35">
        <f t="shared" si="64"/>
        <v>22</v>
      </c>
      <c r="BC152" s="35" t="str">
        <f t="shared" si="46"/>
        <v>03:45:58</v>
      </c>
      <c r="BD152" s="35">
        <f t="shared" si="47"/>
        <v>95</v>
      </c>
      <c r="BE152" s="40">
        <f t="shared" si="48"/>
        <v>-92.983333333333334</v>
      </c>
      <c r="BF152" s="41">
        <f t="shared" si="49"/>
        <v>42.016666666666666</v>
      </c>
      <c r="BG152" s="35" t="str">
        <f t="shared" si="50"/>
        <v>NELSON CID ARRAYA</v>
      </c>
      <c r="BH152" s="35" t="str">
        <f t="shared" si="51"/>
        <v>NELSON CID ARRAYA - HERCULES</v>
      </c>
      <c r="BI152" s="35" t="e">
        <f>VLOOKUP(BG152,Equipos!$A$2:$B$105,2,0)</f>
        <v>#N/A</v>
      </c>
      <c r="BJ152" s="35" t="str">
        <f t="shared" si="52"/>
        <v>02:12:59</v>
      </c>
      <c r="BK152" s="35" t="e">
        <f>VLOOKUP(BG152,'Base Jinetes FEI'!$M$5:$N$341,2,0)</f>
        <v>#N/A</v>
      </c>
      <c r="BL152" s="35" t="e">
        <f>VLOOKUP(BG152,'Base Jinetes FEI'!$M$5:$O$341,3,0)</f>
        <v>#N/A</v>
      </c>
      <c r="BN152" s="35">
        <f t="shared" si="53"/>
        <v>1</v>
      </c>
      <c r="BO152" s="35">
        <f t="shared" si="55"/>
        <v>151</v>
      </c>
    </row>
    <row r="153" spans="1:67" ht="14.4" x14ac:dyDescent="0.3">
      <c r="A153" s="35" t="str">
        <f t="shared" si="42"/>
        <v>LLAYLLAY 21 I</v>
      </c>
      <c r="B153" s="35" t="str">
        <f t="shared" si="60"/>
        <v>NAC</v>
      </c>
      <c r="C153" s="35">
        <f t="shared" si="61"/>
        <v>40</v>
      </c>
      <c r="D153" s="35">
        <f t="shared" si="62"/>
        <v>40</v>
      </c>
      <c r="E153" s="35" t="str">
        <f t="shared" si="63"/>
        <v>AD</v>
      </c>
      <c r="F153" s="97" t="s">
        <v>79</v>
      </c>
      <c r="G153" s="98" t="s">
        <v>84</v>
      </c>
      <c r="H153" s="99" t="s">
        <v>77</v>
      </c>
      <c r="I153" s="99" t="s">
        <v>77</v>
      </c>
      <c r="J153" s="98"/>
      <c r="K153" s="100" t="s">
        <v>104</v>
      </c>
      <c r="L153" s="98" t="s">
        <v>1976</v>
      </c>
      <c r="M153" s="98"/>
      <c r="N153" s="102" t="s">
        <v>1977</v>
      </c>
      <c r="O153" s="99"/>
      <c r="P153" s="99" t="s">
        <v>77</v>
      </c>
      <c r="Q153" s="99"/>
      <c r="R153" s="99" t="s">
        <v>77</v>
      </c>
      <c r="S153" s="98" t="s">
        <v>78</v>
      </c>
      <c r="T153" s="99" t="s">
        <v>77</v>
      </c>
      <c r="U153" s="99" t="s">
        <v>377</v>
      </c>
      <c r="V153" s="99" t="s">
        <v>1978</v>
      </c>
      <c r="W153" s="99" t="s">
        <v>1979</v>
      </c>
      <c r="X153" s="103" t="s">
        <v>906</v>
      </c>
      <c r="Y153" s="103" t="s">
        <v>1980</v>
      </c>
      <c r="Z153" s="103" t="s">
        <v>1981</v>
      </c>
      <c r="AA153" s="98"/>
      <c r="AB153" s="98" t="s">
        <v>1982</v>
      </c>
      <c r="AC153" s="98" t="s">
        <v>1983</v>
      </c>
      <c r="AD153" s="98" t="s">
        <v>1984</v>
      </c>
      <c r="AE153" s="103" t="s">
        <v>618</v>
      </c>
      <c r="AF153" s="103" t="s">
        <v>253</v>
      </c>
      <c r="AG153" s="103" t="s">
        <v>1985</v>
      </c>
      <c r="AH153" s="98" t="s">
        <v>175</v>
      </c>
      <c r="AI153" s="98"/>
      <c r="AJ153" s="98"/>
      <c r="AK153" s="98"/>
      <c r="AL153" s="103"/>
      <c r="AM153" s="103"/>
      <c r="AN153" s="103"/>
      <c r="AO153" s="98"/>
      <c r="AP153" s="98"/>
      <c r="AQ153" s="98"/>
      <c r="AR153" s="98"/>
      <c r="AS153" s="103"/>
      <c r="AT153" s="103"/>
      <c r="AU153" s="103"/>
      <c r="AV153" s="98"/>
      <c r="AW153" s="98"/>
      <c r="AX153" s="99">
        <v>15.19</v>
      </c>
      <c r="AY153" s="99">
        <v>11103</v>
      </c>
      <c r="AZ153" s="39" t="str">
        <f t="shared" si="44"/>
        <v>NA</v>
      </c>
      <c r="BA153" s="39" t="str">
        <f t="shared" si="45"/>
        <v>40 AD</v>
      </c>
      <c r="BB153" s="35" t="str">
        <f t="shared" si="64"/>
        <v>NA</v>
      </c>
      <c r="BC153" s="35" t="str">
        <f t="shared" si="46"/>
        <v>NA</v>
      </c>
      <c r="BD153" s="35">
        <f t="shared" si="47"/>
        <v>0</v>
      </c>
      <c r="BE153" s="40" t="e">
        <f t="shared" si="48"/>
        <v>#VALUE!</v>
      </c>
      <c r="BF153" s="41">
        <f t="shared" si="49"/>
        <v>0</v>
      </c>
      <c r="BG153" s="35" t="str">
        <f t="shared" si="50"/>
        <v>CARLOS HIRMAS YUNIS</v>
      </c>
      <c r="BH153" s="35" t="str">
        <f t="shared" si="51"/>
        <v>CARLOS HIRMAS YUNIS - SAFIR</v>
      </c>
      <c r="BI153" s="35" t="e">
        <f>VLOOKUP(BG153,Equipos!$A$2:$B$105,2,0)</f>
        <v>#N/A</v>
      </c>
      <c r="BJ153" s="35" t="str">
        <f t="shared" si="52"/>
        <v>02:12:59</v>
      </c>
      <c r="BK153" s="35" t="e">
        <f>VLOOKUP(BG153,'Base Jinetes FEI'!$M$5:$N$341,2,0)</f>
        <v>#N/A</v>
      </c>
      <c r="BL153" s="35" t="e">
        <f>VLOOKUP(BG153,'Base Jinetes FEI'!$M$5:$O$341,3,0)</f>
        <v>#N/A</v>
      </c>
      <c r="BN153" s="35">
        <f t="shared" si="53"/>
        <v>0</v>
      </c>
      <c r="BO153" s="35">
        <f t="shared" si="55"/>
        <v>152</v>
      </c>
    </row>
    <row r="154" spans="1:67" ht="14.4" x14ac:dyDescent="0.3">
      <c r="A154" s="35" t="str">
        <f t="shared" si="42"/>
        <v>LLAYLLAY 21 I</v>
      </c>
      <c r="B154" s="35" t="str">
        <f t="shared" si="60"/>
        <v>NAC</v>
      </c>
      <c r="C154" s="35">
        <f t="shared" si="61"/>
        <v>40</v>
      </c>
      <c r="D154" s="35">
        <f t="shared" si="62"/>
        <v>40</v>
      </c>
      <c r="E154" s="35" t="str">
        <f t="shared" si="63"/>
        <v>AD</v>
      </c>
      <c r="F154" s="97" t="s">
        <v>116</v>
      </c>
      <c r="G154" s="98" t="s">
        <v>84</v>
      </c>
      <c r="H154" s="99" t="s">
        <v>77</v>
      </c>
      <c r="I154" s="99" t="s">
        <v>77</v>
      </c>
      <c r="J154" s="98"/>
      <c r="K154" s="100" t="s">
        <v>125</v>
      </c>
      <c r="L154" s="98" t="s">
        <v>1986</v>
      </c>
      <c r="M154" s="98"/>
      <c r="N154" s="102" t="s">
        <v>63</v>
      </c>
      <c r="O154" s="99"/>
      <c r="P154" s="99" t="s">
        <v>77</v>
      </c>
      <c r="Q154" s="99"/>
      <c r="R154" s="99" t="s">
        <v>77</v>
      </c>
      <c r="S154" s="98" t="s">
        <v>78</v>
      </c>
      <c r="T154" s="99" t="s">
        <v>77</v>
      </c>
      <c r="U154" s="99" t="s">
        <v>377</v>
      </c>
      <c r="V154" s="99" t="s">
        <v>1987</v>
      </c>
      <c r="W154" s="99" t="s">
        <v>1988</v>
      </c>
      <c r="X154" s="103" t="s">
        <v>1989</v>
      </c>
      <c r="Y154" s="103" t="s">
        <v>1962</v>
      </c>
      <c r="Z154" s="103" t="s">
        <v>1990</v>
      </c>
      <c r="AA154" s="98"/>
      <c r="AB154" s="98" t="s">
        <v>1991</v>
      </c>
      <c r="AC154" s="98" t="s">
        <v>77</v>
      </c>
      <c r="AD154" s="98" t="s">
        <v>77</v>
      </c>
      <c r="AE154" s="103" t="s">
        <v>77</v>
      </c>
      <c r="AF154" s="103" t="s">
        <v>77</v>
      </c>
      <c r="AG154" s="103" t="s">
        <v>77</v>
      </c>
      <c r="AH154" s="98" t="s">
        <v>126</v>
      </c>
      <c r="AI154" s="98"/>
      <c r="AJ154" s="98"/>
      <c r="AK154" s="98"/>
      <c r="AL154" s="103"/>
      <c r="AM154" s="103"/>
      <c r="AN154" s="103"/>
      <c r="AO154" s="98"/>
      <c r="AP154" s="98"/>
      <c r="AQ154" s="98"/>
      <c r="AR154" s="98"/>
      <c r="AS154" s="103"/>
      <c r="AT154" s="103"/>
      <c r="AU154" s="103"/>
      <c r="AV154" s="98"/>
      <c r="AW154" s="98"/>
      <c r="AX154" s="99">
        <v>11.19</v>
      </c>
      <c r="AY154" s="99">
        <v>6754</v>
      </c>
      <c r="AZ154" s="39" t="str">
        <f t="shared" si="44"/>
        <v>NA</v>
      </c>
      <c r="BA154" s="39" t="str">
        <f t="shared" si="45"/>
        <v>40 AD</v>
      </c>
      <c r="BB154" s="35" t="str">
        <f t="shared" si="64"/>
        <v>NA</v>
      </c>
      <c r="BC154" s="35" t="str">
        <f t="shared" si="46"/>
        <v>NA</v>
      </c>
      <c r="BD154" s="35">
        <f t="shared" si="47"/>
        <v>0</v>
      </c>
      <c r="BE154" s="40" t="e">
        <f t="shared" si="48"/>
        <v>#VALUE!</v>
      </c>
      <c r="BF154" s="41">
        <f t="shared" si="49"/>
        <v>0</v>
      </c>
      <c r="BG154" s="35" t="str">
        <f t="shared" si="50"/>
        <v>FELIPE STANDEN THOMSEN</v>
      </c>
      <c r="BH154" s="35" t="str">
        <f t="shared" si="51"/>
        <v>FELIPE STANDEN THOMSEN - ROBLE</v>
      </c>
      <c r="BI154" s="35" t="e">
        <f>VLOOKUP(BG154,Equipos!$A$2:$B$105,2,0)</f>
        <v>#N/A</v>
      </c>
      <c r="BJ154" s="35" t="str">
        <f t="shared" si="52"/>
        <v>02:12:59</v>
      </c>
      <c r="BK154" s="35" t="e">
        <f>VLOOKUP(BG154,'Base Jinetes FEI'!$M$5:$N$341,2,0)</f>
        <v>#N/A</v>
      </c>
      <c r="BL154" s="35" t="e">
        <f>VLOOKUP(BG154,'Base Jinetes FEI'!$M$5:$O$341,3,0)</f>
        <v>#N/A</v>
      </c>
      <c r="BN154" s="35">
        <f t="shared" si="53"/>
        <v>0</v>
      </c>
      <c r="BO154" s="35">
        <f t="shared" si="55"/>
        <v>153</v>
      </c>
    </row>
    <row r="155" spans="1:67" ht="14.4" x14ac:dyDescent="0.3">
      <c r="A155" s="35" t="str">
        <f t="shared" si="42"/>
        <v>LLAYLLAY 21 I</v>
      </c>
      <c r="B155" s="35" t="str">
        <f t="shared" si="60"/>
        <v>NAC</v>
      </c>
      <c r="C155" s="35">
        <f t="shared" si="61"/>
        <v>40</v>
      </c>
      <c r="D155" s="35">
        <f t="shared" si="62"/>
        <v>40</v>
      </c>
      <c r="E155" s="35" t="str">
        <f t="shared" si="63"/>
        <v>AD</v>
      </c>
      <c r="F155" s="97" t="s">
        <v>117</v>
      </c>
      <c r="G155" s="98" t="s">
        <v>84</v>
      </c>
      <c r="H155" s="99" t="s">
        <v>77</v>
      </c>
      <c r="I155" s="99" t="s">
        <v>77</v>
      </c>
      <c r="J155" s="98"/>
      <c r="K155" s="100" t="s">
        <v>908</v>
      </c>
      <c r="L155" s="98" t="s">
        <v>909</v>
      </c>
      <c r="M155" s="98"/>
      <c r="N155" s="102" t="s">
        <v>1992</v>
      </c>
      <c r="O155" s="99"/>
      <c r="P155" s="99" t="s">
        <v>77</v>
      </c>
      <c r="Q155" s="99"/>
      <c r="R155" s="99" t="s">
        <v>77</v>
      </c>
      <c r="S155" s="98" t="s">
        <v>78</v>
      </c>
      <c r="T155" s="99" t="s">
        <v>77</v>
      </c>
      <c r="U155" s="99" t="s">
        <v>377</v>
      </c>
      <c r="V155" s="99" t="s">
        <v>1993</v>
      </c>
      <c r="W155" s="99" t="s">
        <v>1994</v>
      </c>
      <c r="X155" s="103" t="s">
        <v>1995</v>
      </c>
      <c r="Y155" s="103" t="s">
        <v>811</v>
      </c>
      <c r="Z155" s="103" t="s">
        <v>1996</v>
      </c>
      <c r="AA155" s="98" t="s">
        <v>595</v>
      </c>
      <c r="AB155" s="98"/>
      <c r="AC155" s="98"/>
      <c r="AD155" s="98"/>
      <c r="AE155" s="103"/>
      <c r="AF155" s="103"/>
      <c r="AG155" s="103"/>
      <c r="AH155" s="98"/>
      <c r="AI155" s="98"/>
      <c r="AJ155" s="98"/>
      <c r="AK155" s="98"/>
      <c r="AL155" s="103"/>
      <c r="AM155" s="103"/>
      <c r="AN155" s="103"/>
      <c r="AO155" s="98"/>
      <c r="AP155" s="98"/>
      <c r="AQ155" s="98"/>
      <c r="AR155" s="98"/>
      <c r="AS155" s="103"/>
      <c r="AT155" s="103"/>
      <c r="AU155" s="103"/>
      <c r="AV155" s="98"/>
      <c r="AW155" s="98"/>
      <c r="AX155" s="99">
        <v>12.4</v>
      </c>
      <c r="AY155" s="99">
        <v>6712</v>
      </c>
      <c r="AZ155" s="39" t="str">
        <f t="shared" si="44"/>
        <v>NA</v>
      </c>
      <c r="BA155" s="39" t="str">
        <f t="shared" si="45"/>
        <v>40 AD</v>
      </c>
      <c r="BB155" s="35" t="str">
        <f t="shared" si="64"/>
        <v>NA</v>
      </c>
      <c r="BC155" s="35" t="str">
        <f t="shared" si="46"/>
        <v>NA</v>
      </c>
      <c r="BD155" s="35">
        <f t="shared" si="47"/>
        <v>0</v>
      </c>
      <c r="BE155" s="40" t="e">
        <f t="shared" si="48"/>
        <v>#VALUE!</v>
      </c>
      <c r="BF155" s="41">
        <f t="shared" si="49"/>
        <v>0</v>
      </c>
      <c r="BG155" s="35" t="str">
        <f t="shared" si="50"/>
        <v>JOAQUIN LAGOS VELASCO</v>
      </c>
      <c r="BH155" s="35" t="str">
        <f t="shared" si="51"/>
        <v>JOAQUIN LAGOS VELASCO - HARRY</v>
      </c>
      <c r="BI155" s="35" t="e">
        <f>VLOOKUP(BG155,Equipos!$A$2:$B$105,2,0)</f>
        <v>#N/A</v>
      </c>
      <c r="BJ155" s="35" t="str">
        <f t="shared" si="52"/>
        <v>02:12:59</v>
      </c>
      <c r="BK155" s="35" t="e">
        <f>VLOOKUP(BG155,'Base Jinetes FEI'!$M$5:$N$341,2,0)</f>
        <v>#N/A</v>
      </c>
      <c r="BL155" s="35" t="e">
        <f>VLOOKUP(BG155,'Base Jinetes FEI'!$M$5:$O$341,3,0)</f>
        <v>#N/A</v>
      </c>
      <c r="BN155" s="35">
        <f t="shared" si="53"/>
        <v>0</v>
      </c>
      <c r="BO155" s="35">
        <f t="shared" si="55"/>
        <v>154</v>
      </c>
    </row>
    <row r="156" spans="1:67" ht="14.4" x14ac:dyDescent="0.3">
      <c r="A156" s="35" t="str">
        <f t="shared" si="42"/>
        <v>LLAYLLAY 21 I</v>
      </c>
      <c r="B156" s="35" t="str">
        <f t="shared" si="60"/>
        <v>NAC</v>
      </c>
      <c r="C156" s="35">
        <f t="shared" si="61"/>
        <v>40</v>
      </c>
      <c r="D156" s="35">
        <f t="shared" si="62"/>
        <v>40</v>
      </c>
      <c r="E156" s="35" t="str">
        <f t="shared" si="63"/>
        <v>AD</v>
      </c>
      <c r="F156" s="97" t="s">
        <v>118</v>
      </c>
      <c r="G156" s="98" t="s">
        <v>84</v>
      </c>
      <c r="H156" s="99" t="s">
        <v>77</v>
      </c>
      <c r="I156" s="99" t="s">
        <v>77</v>
      </c>
      <c r="J156" s="98"/>
      <c r="K156" s="100" t="s">
        <v>1281</v>
      </c>
      <c r="L156" s="98" t="s">
        <v>1997</v>
      </c>
      <c r="M156" s="98" t="s">
        <v>1998</v>
      </c>
      <c r="N156" s="102" t="s">
        <v>1999</v>
      </c>
      <c r="O156" s="99"/>
      <c r="P156" s="99" t="s">
        <v>77</v>
      </c>
      <c r="Q156" s="99"/>
      <c r="R156" s="99" t="s">
        <v>77</v>
      </c>
      <c r="S156" s="98" t="s">
        <v>78</v>
      </c>
      <c r="T156" s="99" t="s">
        <v>77</v>
      </c>
      <c r="U156" s="99" t="s">
        <v>377</v>
      </c>
      <c r="V156" s="99" t="s">
        <v>77</v>
      </c>
      <c r="W156" s="99" t="s">
        <v>77</v>
      </c>
      <c r="X156" s="103" t="s">
        <v>77</v>
      </c>
      <c r="Y156" s="103" t="s">
        <v>77</v>
      </c>
      <c r="Z156" s="103" t="s">
        <v>77</v>
      </c>
      <c r="AA156" s="98" t="s">
        <v>140</v>
      </c>
      <c r="AB156" s="98"/>
      <c r="AC156" s="98"/>
      <c r="AD156" s="98"/>
      <c r="AE156" s="103"/>
      <c r="AF156" s="103"/>
      <c r="AG156" s="103"/>
      <c r="AH156" s="98"/>
      <c r="AI156" s="98"/>
      <c r="AJ156" s="98"/>
      <c r="AK156" s="98"/>
      <c r="AL156" s="103"/>
      <c r="AM156" s="103"/>
      <c r="AN156" s="103"/>
      <c r="AO156" s="98"/>
      <c r="AP156" s="98"/>
      <c r="AQ156" s="98"/>
      <c r="AR156" s="98"/>
      <c r="AS156" s="103"/>
      <c r="AT156" s="103"/>
      <c r="AU156" s="103"/>
      <c r="AV156" s="98"/>
      <c r="AW156" s="98"/>
      <c r="AX156" s="99"/>
      <c r="AY156" s="99"/>
      <c r="AZ156" s="39" t="str">
        <f t="shared" si="44"/>
        <v>NA</v>
      </c>
      <c r="BA156" s="39" t="str">
        <f t="shared" si="45"/>
        <v>40 AD</v>
      </c>
      <c r="BB156" s="35" t="str">
        <f t="shared" si="64"/>
        <v>NA</v>
      </c>
      <c r="BC156" s="35" t="str">
        <f t="shared" si="46"/>
        <v>NA</v>
      </c>
      <c r="BD156" s="35">
        <f t="shared" si="47"/>
        <v>0</v>
      </c>
      <c r="BE156" s="40" t="e">
        <f t="shared" si="48"/>
        <v>#VALUE!</v>
      </c>
      <c r="BF156" s="41">
        <f t="shared" si="49"/>
        <v>0</v>
      </c>
      <c r="BG156" s="35" t="str">
        <f t="shared" si="50"/>
        <v>AGUSTIN MARTINEZ</v>
      </c>
      <c r="BH156" s="35" t="str">
        <f t="shared" si="51"/>
        <v>AGUSTIN MARTINEZ - MC VENTISQUERO</v>
      </c>
      <c r="BI156" s="35" t="e">
        <f>VLOOKUP(BG156,Equipos!$A$2:$B$105,2,0)</f>
        <v>#N/A</v>
      </c>
      <c r="BJ156" s="35" t="str">
        <f t="shared" si="52"/>
        <v>02:12:59</v>
      </c>
      <c r="BK156" s="35" t="e">
        <f>VLOOKUP(BG156,'Base Jinetes FEI'!$M$5:$N$341,2,0)</f>
        <v>#N/A</v>
      </c>
      <c r="BL156" s="35" t="e">
        <f>VLOOKUP(BG156,'Base Jinetes FEI'!$M$5:$O$341,3,0)</f>
        <v>#N/A</v>
      </c>
      <c r="BN156" s="35">
        <f t="shared" si="53"/>
        <v>0</v>
      </c>
      <c r="BO156" s="35">
        <f t="shared" si="55"/>
        <v>155</v>
      </c>
    </row>
    <row r="157" spans="1:67" x14ac:dyDescent="0.3">
      <c r="A157" s="35" t="str">
        <f t="shared" si="42"/>
        <v>LLAYLLAY 21 I</v>
      </c>
      <c r="B157" s="35" t="str">
        <f t="shared" si="60"/>
        <v>NAC</v>
      </c>
      <c r="C157" s="35">
        <f t="shared" si="61"/>
        <v>40</v>
      </c>
      <c r="D157" s="35">
        <f t="shared" si="62"/>
        <v>40</v>
      </c>
      <c r="E157" s="35" t="str">
        <f t="shared" si="63"/>
        <v>AD</v>
      </c>
      <c r="G157" s="35" t="s">
        <v>76</v>
      </c>
      <c r="K157" s="42" t="s">
        <v>908</v>
      </c>
      <c r="L157" s="42" t="s">
        <v>2040</v>
      </c>
      <c r="N157" s="43" t="s">
        <v>2041</v>
      </c>
      <c r="AX157" s="35">
        <v>13.66</v>
      </c>
      <c r="AY157" s="35">
        <f>(3*60+35-40)*60+41</f>
        <v>10541</v>
      </c>
      <c r="AZ157" s="39">
        <f t="shared" si="44"/>
        <v>10541</v>
      </c>
      <c r="BA157" s="39" t="str">
        <f t="shared" si="45"/>
        <v>40 AD</v>
      </c>
      <c r="BB157" s="35">
        <f t="shared" si="64"/>
        <v>11</v>
      </c>
      <c r="BC157" s="35" t="str">
        <f t="shared" si="46"/>
        <v>02:55:41</v>
      </c>
      <c r="BD157" s="35">
        <f t="shared" si="47"/>
        <v>150</v>
      </c>
      <c r="BE157" s="40">
        <f t="shared" si="48"/>
        <v>-42.7</v>
      </c>
      <c r="BF157" s="41">
        <f t="shared" si="49"/>
        <v>147.30000000000001</v>
      </c>
      <c r="BG157" s="35" t="str">
        <f t="shared" si="50"/>
        <v>JOAQUIN NEUFELD</v>
      </c>
      <c r="BH157" s="35" t="str">
        <f t="shared" si="51"/>
        <v>JOAQUIN NEUFELD - CL NAPOLEON</v>
      </c>
      <c r="BI157" s="35" t="e">
        <f>VLOOKUP(BG157,Equipos!$A$2:$B$105,2,0)</f>
        <v>#N/A</v>
      </c>
      <c r="BJ157" s="35" t="str">
        <f t="shared" si="52"/>
        <v>02:12:59</v>
      </c>
      <c r="BK157" s="35" t="e">
        <f>VLOOKUP(BG157,'Base Jinetes FEI'!$M$5:$N$341,2,0)</f>
        <v>#N/A</v>
      </c>
      <c r="BL157" s="35" t="e">
        <f>VLOOKUP(BG157,'Base Jinetes FEI'!$M$5:$O$341,3,0)</f>
        <v>#N/A</v>
      </c>
      <c r="BN157" s="35">
        <f t="shared" si="53"/>
        <v>1</v>
      </c>
      <c r="BO157" s="35">
        <f t="shared" si="55"/>
        <v>156</v>
      </c>
    </row>
    <row r="158" spans="1:67" ht="14.4" x14ac:dyDescent="0.3">
      <c r="A158" s="35" t="str">
        <f t="shared" ref="A158:A165" si="65">A157</f>
        <v>LLAYLLAY 21 I</v>
      </c>
      <c r="B158" s="35" t="str">
        <f t="shared" ref="B158:B165" si="66">B157</f>
        <v>NAC</v>
      </c>
      <c r="C158" s="35">
        <f t="shared" ref="C158:C165" si="67">C157</f>
        <v>40</v>
      </c>
      <c r="D158" s="35">
        <f t="shared" ref="D158:D165" si="68">D157</f>
        <v>40</v>
      </c>
      <c r="E158" s="35" t="str">
        <f t="shared" ref="E158:E165" si="69">E157</f>
        <v>AD</v>
      </c>
      <c r="G158" s="35" t="s">
        <v>76</v>
      </c>
      <c r="K158" s="100" t="s">
        <v>132</v>
      </c>
      <c r="L158" s="98" t="s">
        <v>483</v>
      </c>
      <c r="M158" s="98" t="s">
        <v>682</v>
      </c>
      <c r="N158" s="102" t="s">
        <v>683</v>
      </c>
      <c r="AX158" s="35">
        <v>13.66</v>
      </c>
      <c r="AY158" s="35">
        <f>(3*60+35-40)*60+42</f>
        <v>10542</v>
      </c>
      <c r="AZ158" s="39">
        <f t="shared" si="44"/>
        <v>10542</v>
      </c>
      <c r="BA158" s="39" t="str">
        <f t="shared" si="45"/>
        <v>40 AD</v>
      </c>
      <c r="BB158" s="35">
        <f t="shared" si="64"/>
        <v>12</v>
      </c>
      <c r="BC158" s="35" t="str">
        <f t="shared" si="46"/>
        <v>02:55:42</v>
      </c>
      <c r="BD158" s="35">
        <f t="shared" si="47"/>
        <v>145</v>
      </c>
      <c r="BE158" s="40">
        <f t="shared" si="48"/>
        <v>-42.716666666666669</v>
      </c>
      <c r="BF158" s="41">
        <f t="shared" si="49"/>
        <v>142.28333333333333</v>
      </c>
      <c r="BG158" s="35" t="str">
        <f t="shared" si="50"/>
        <v>MATIAS ALAMOS</v>
      </c>
      <c r="BH158" s="35" t="str">
        <f t="shared" si="51"/>
        <v>MATIAS ALAMOS - CL KATANA</v>
      </c>
      <c r="BI158" s="35" t="str">
        <f>VLOOKUP(BG158,Equipos!$A$2:$B$105,2,0)</f>
        <v>EL MOLINO B</v>
      </c>
      <c r="BJ158" s="35" t="str">
        <f t="shared" si="52"/>
        <v>02:12:59</v>
      </c>
      <c r="BK158" s="35" t="e">
        <f>VLOOKUP(BG158,'Base Jinetes FEI'!$M$5:$N$341,2,0)</f>
        <v>#N/A</v>
      </c>
      <c r="BL158" s="35" t="e">
        <f>VLOOKUP(BG158,'Base Jinetes FEI'!$M$5:$O$341,3,0)</f>
        <v>#N/A</v>
      </c>
      <c r="BN158" s="35">
        <f t="shared" si="53"/>
        <v>1</v>
      </c>
      <c r="BO158" s="35">
        <f t="shared" si="55"/>
        <v>157</v>
      </c>
    </row>
    <row r="159" spans="1:67" ht="14.4" x14ac:dyDescent="0.3">
      <c r="A159" s="35" t="str">
        <f t="shared" si="65"/>
        <v>LLAYLLAY 21 I</v>
      </c>
      <c r="B159" s="35" t="str">
        <f t="shared" si="66"/>
        <v>NAC</v>
      </c>
      <c r="C159" s="35">
        <f t="shared" si="67"/>
        <v>40</v>
      </c>
      <c r="D159" s="35">
        <f t="shared" si="68"/>
        <v>40</v>
      </c>
      <c r="E159" s="35" t="str">
        <f t="shared" si="69"/>
        <v>AD</v>
      </c>
      <c r="G159" s="35" t="s">
        <v>76</v>
      </c>
      <c r="K159" s="100" t="s">
        <v>104</v>
      </c>
      <c r="L159" s="98" t="s">
        <v>167</v>
      </c>
      <c r="M159" s="98"/>
      <c r="N159" s="102" t="s">
        <v>1572</v>
      </c>
      <c r="AX159" s="35">
        <v>13.51</v>
      </c>
      <c r="AY159" s="35">
        <f>(3*60+37-40)*60+40</f>
        <v>10660</v>
      </c>
      <c r="AZ159" s="39">
        <f t="shared" si="44"/>
        <v>10660</v>
      </c>
      <c r="BA159" s="39" t="str">
        <f t="shared" si="45"/>
        <v>40 AD</v>
      </c>
      <c r="BB159" s="35">
        <f t="shared" si="64"/>
        <v>18</v>
      </c>
      <c r="BC159" s="35" t="str">
        <f t="shared" si="46"/>
        <v>02:57:40</v>
      </c>
      <c r="BD159" s="35">
        <f t="shared" si="47"/>
        <v>115</v>
      </c>
      <c r="BE159" s="40">
        <f t="shared" si="48"/>
        <v>-44.68333333333333</v>
      </c>
      <c r="BF159" s="41">
        <f t="shared" si="49"/>
        <v>110.31666666666666</v>
      </c>
      <c r="BG159" s="35" t="str">
        <f t="shared" si="50"/>
        <v>CARLOS LETELIER SIVORI</v>
      </c>
      <c r="BH159" s="35" t="str">
        <f t="shared" si="51"/>
        <v>CARLOS LETELIER SIVORI - CL DALYAT KINNDAH</v>
      </c>
      <c r="BI159" s="35" t="e">
        <f>VLOOKUP(BG159,Equipos!$A$2:$B$105,2,0)</f>
        <v>#N/A</v>
      </c>
      <c r="BJ159" s="35" t="str">
        <f t="shared" si="52"/>
        <v>02:12:59</v>
      </c>
      <c r="BK159" s="35" t="e">
        <f>VLOOKUP(BG159,'Base Jinetes FEI'!$M$5:$N$341,2,0)</f>
        <v>#N/A</v>
      </c>
      <c r="BL159" s="35" t="e">
        <f>VLOOKUP(BG159,'Base Jinetes FEI'!$M$5:$O$341,3,0)</f>
        <v>#N/A</v>
      </c>
      <c r="BN159" s="35">
        <f t="shared" si="53"/>
        <v>1</v>
      </c>
      <c r="BO159" s="35">
        <f t="shared" si="55"/>
        <v>158</v>
      </c>
    </row>
    <row r="160" spans="1:67" ht="14.4" x14ac:dyDescent="0.3">
      <c r="A160" s="35" t="str">
        <f t="shared" si="65"/>
        <v>LLAYLLAY 21 I</v>
      </c>
      <c r="B160" s="35" t="str">
        <f t="shared" si="66"/>
        <v>NAC</v>
      </c>
      <c r="C160" s="35">
        <f t="shared" si="67"/>
        <v>40</v>
      </c>
      <c r="D160" s="35">
        <f t="shared" si="68"/>
        <v>40</v>
      </c>
      <c r="E160" s="35" t="s">
        <v>52</v>
      </c>
      <c r="F160" s="97" t="s">
        <v>85</v>
      </c>
      <c r="G160" s="98" t="s">
        <v>76</v>
      </c>
      <c r="H160" s="99" t="s">
        <v>77</v>
      </c>
      <c r="I160" s="99" t="s">
        <v>77</v>
      </c>
      <c r="J160" s="98"/>
      <c r="K160" s="100" t="s">
        <v>787</v>
      </c>
      <c r="L160" s="98" t="s">
        <v>973</v>
      </c>
      <c r="M160" s="98"/>
      <c r="N160" s="102" t="s">
        <v>974</v>
      </c>
      <c r="O160" s="99"/>
      <c r="P160" s="99" t="s">
        <v>77</v>
      </c>
      <c r="Q160" s="99"/>
      <c r="R160" s="99" t="s">
        <v>77</v>
      </c>
      <c r="S160" s="98" t="s">
        <v>78</v>
      </c>
      <c r="T160" s="99" t="s">
        <v>77</v>
      </c>
      <c r="U160" s="99" t="s">
        <v>2000</v>
      </c>
      <c r="V160" s="99" t="s">
        <v>2001</v>
      </c>
      <c r="W160" s="99" t="s">
        <v>2002</v>
      </c>
      <c r="X160" s="103" t="s">
        <v>357</v>
      </c>
      <c r="Y160" s="103" t="s">
        <v>798</v>
      </c>
      <c r="Z160" s="103" t="s">
        <v>2003</v>
      </c>
      <c r="AA160" s="98"/>
      <c r="AB160" s="98" t="s">
        <v>2004</v>
      </c>
      <c r="AC160" s="98" t="s">
        <v>2005</v>
      </c>
      <c r="AD160" s="98" t="s">
        <v>2006</v>
      </c>
      <c r="AE160" s="103" t="s">
        <v>255</v>
      </c>
      <c r="AF160" s="103" t="s">
        <v>951</v>
      </c>
      <c r="AG160" s="103" t="s">
        <v>2007</v>
      </c>
      <c r="AH160" s="98"/>
      <c r="AI160" s="98"/>
      <c r="AJ160" s="98"/>
      <c r="AK160" s="98"/>
      <c r="AL160" s="103"/>
      <c r="AM160" s="103"/>
      <c r="AN160" s="103"/>
      <c r="AO160" s="98"/>
      <c r="AP160" s="98"/>
      <c r="AQ160" s="98"/>
      <c r="AR160" s="98"/>
      <c r="AS160" s="103"/>
      <c r="AT160" s="103"/>
      <c r="AU160" s="103"/>
      <c r="AV160" s="98"/>
      <c r="AW160" s="98"/>
      <c r="AX160" s="99">
        <v>15.71</v>
      </c>
      <c r="AY160" s="99">
        <v>9582</v>
      </c>
      <c r="AZ160" s="39">
        <f t="shared" si="44"/>
        <v>9582</v>
      </c>
      <c r="BA160" s="39" t="str">
        <f t="shared" si="45"/>
        <v>40 YR</v>
      </c>
      <c r="BB160" s="35">
        <f t="shared" si="64"/>
        <v>6</v>
      </c>
      <c r="BC160" s="35" t="str">
        <f t="shared" si="46"/>
        <v>02:39:42</v>
      </c>
      <c r="BD160" s="35">
        <f t="shared" si="47"/>
        <v>175</v>
      </c>
      <c r="BE160" s="40">
        <f t="shared" si="48"/>
        <v>-26.716666666666665</v>
      </c>
      <c r="BF160" s="41">
        <f t="shared" si="49"/>
        <v>188.28333333333333</v>
      </c>
      <c r="BG160" s="35" t="str">
        <f t="shared" si="50"/>
        <v>JUAN PABLO CRISTI</v>
      </c>
      <c r="BH160" s="35" t="str">
        <f t="shared" si="51"/>
        <v>JUAN PABLO CRISTI - CASINO NIGHT</v>
      </c>
      <c r="BI160" s="35" t="e">
        <f>VLOOKUP(BG160,Equipos!$A$2:$B$105,2,0)</f>
        <v>#N/A</v>
      </c>
      <c r="BJ160" s="35" t="str">
        <f t="shared" si="52"/>
        <v>02:12:59</v>
      </c>
      <c r="BK160" s="35" t="e">
        <f>VLOOKUP(BG160,'Base Jinetes FEI'!$M$5:$N$341,2,0)</f>
        <v>#N/A</v>
      </c>
      <c r="BL160" s="35" t="e">
        <f>VLOOKUP(BG160,'Base Jinetes FEI'!$M$5:$O$341,3,0)</f>
        <v>#N/A</v>
      </c>
      <c r="BN160" s="35">
        <f t="shared" si="53"/>
        <v>1</v>
      </c>
      <c r="BO160" s="35">
        <f t="shared" si="55"/>
        <v>159</v>
      </c>
    </row>
    <row r="161" spans="1:94" ht="14.4" x14ac:dyDescent="0.3">
      <c r="A161" s="35" t="str">
        <f t="shared" si="65"/>
        <v>LLAYLLAY 21 I</v>
      </c>
      <c r="B161" s="35" t="str">
        <f t="shared" si="66"/>
        <v>NAC</v>
      </c>
      <c r="C161" s="35">
        <f t="shared" si="67"/>
        <v>40</v>
      </c>
      <c r="D161" s="35">
        <f t="shared" si="68"/>
        <v>40</v>
      </c>
      <c r="E161" s="35" t="str">
        <f t="shared" si="69"/>
        <v>YR</v>
      </c>
      <c r="F161" s="97" t="s">
        <v>86</v>
      </c>
      <c r="G161" s="98" t="s">
        <v>76</v>
      </c>
      <c r="H161" s="99" t="s">
        <v>77</v>
      </c>
      <c r="I161" s="99" t="s">
        <v>77</v>
      </c>
      <c r="J161" s="98"/>
      <c r="K161" s="101" t="s">
        <v>1272</v>
      </c>
      <c r="L161" s="98" t="s">
        <v>178</v>
      </c>
      <c r="M161" s="98"/>
      <c r="N161" s="102" t="s">
        <v>867</v>
      </c>
      <c r="O161" s="99"/>
      <c r="P161" s="99" t="s">
        <v>77</v>
      </c>
      <c r="Q161" s="99"/>
      <c r="R161" s="99" t="s">
        <v>77</v>
      </c>
      <c r="S161" s="98" t="s">
        <v>78</v>
      </c>
      <c r="T161" s="99" t="s">
        <v>77</v>
      </c>
      <c r="U161" s="99" t="s">
        <v>2000</v>
      </c>
      <c r="V161" s="99" t="s">
        <v>2008</v>
      </c>
      <c r="W161" s="99" t="s">
        <v>2009</v>
      </c>
      <c r="X161" s="103" t="s">
        <v>437</v>
      </c>
      <c r="Y161" s="103" t="s">
        <v>953</v>
      </c>
      <c r="Z161" s="103" t="s">
        <v>764</v>
      </c>
      <c r="AA161" s="98"/>
      <c r="AB161" s="98" t="s">
        <v>2010</v>
      </c>
      <c r="AC161" s="98" t="s">
        <v>2011</v>
      </c>
      <c r="AD161" s="98" t="s">
        <v>960</v>
      </c>
      <c r="AE161" s="103" t="s">
        <v>334</v>
      </c>
      <c r="AF161" s="103" t="s">
        <v>937</v>
      </c>
      <c r="AG161" s="103" t="s">
        <v>2012</v>
      </c>
      <c r="AH161" s="98"/>
      <c r="AI161" s="98"/>
      <c r="AJ161" s="98"/>
      <c r="AK161" s="98"/>
      <c r="AL161" s="103"/>
      <c r="AM161" s="103"/>
      <c r="AN161" s="103"/>
      <c r="AO161" s="98"/>
      <c r="AP161" s="98"/>
      <c r="AQ161" s="98"/>
      <c r="AR161" s="98"/>
      <c r="AS161" s="103"/>
      <c r="AT161" s="103"/>
      <c r="AU161" s="103"/>
      <c r="AV161" s="98"/>
      <c r="AW161" s="98"/>
      <c r="AX161" s="99">
        <v>16</v>
      </c>
      <c r="AY161" s="99">
        <v>9825</v>
      </c>
      <c r="AZ161" s="39">
        <f t="shared" si="44"/>
        <v>9825</v>
      </c>
      <c r="BA161" s="39" t="str">
        <f t="shared" si="45"/>
        <v>40 YR</v>
      </c>
      <c r="BB161" s="35">
        <f t="shared" si="64"/>
        <v>8</v>
      </c>
      <c r="BC161" s="35" t="str">
        <f t="shared" si="46"/>
        <v>02:43:45</v>
      </c>
      <c r="BD161" s="35">
        <f t="shared" si="47"/>
        <v>165</v>
      </c>
      <c r="BE161" s="40">
        <f t="shared" si="48"/>
        <v>-30.766666666666666</v>
      </c>
      <c r="BF161" s="41">
        <f t="shared" si="49"/>
        <v>174.23333333333335</v>
      </c>
      <c r="BG161" s="35" t="str">
        <f t="shared" si="50"/>
        <v>LUCIANO ALMARA</v>
      </c>
      <c r="BH161" s="35" t="str">
        <f t="shared" si="51"/>
        <v>LUCIANO ALMARA - EPICO</v>
      </c>
      <c r="BI161" s="35" t="e">
        <f>VLOOKUP(BG161,Equipos!$A$2:$B$105,2,0)</f>
        <v>#N/A</v>
      </c>
      <c r="BJ161" s="35" t="str">
        <f t="shared" si="52"/>
        <v>02:12:59</v>
      </c>
      <c r="BK161" s="35" t="e">
        <f>VLOOKUP(BG161,'Base Jinetes FEI'!$M$5:$N$341,2,0)</f>
        <v>#N/A</v>
      </c>
      <c r="BL161" s="35" t="e">
        <f>VLOOKUP(BG161,'Base Jinetes FEI'!$M$5:$O$341,3,0)</f>
        <v>#N/A</v>
      </c>
      <c r="BN161" s="35">
        <f t="shared" si="53"/>
        <v>1</v>
      </c>
      <c r="BO161" s="35">
        <f t="shared" si="55"/>
        <v>160</v>
      </c>
    </row>
    <row r="162" spans="1:94" ht="14.4" x14ac:dyDescent="0.3">
      <c r="A162" s="35" t="str">
        <f t="shared" si="65"/>
        <v>LLAYLLAY 21 I</v>
      </c>
      <c r="B162" s="35" t="str">
        <f t="shared" si="66"/>
        <v>NAC</v>
      </c>
      <c r="C162" s="35">
        <f t="shared" si="67"/>
        <v>40</v>
      </c>
      <c r="D162" s="35">
        <f t="shared" si="68"/>
        <v>40</v>
      </c>
      <c r="E162" s="35" t="str">
        <f t="shared" si="69"/>
        <v>YR</v>
      </c>
      <c r="F162" s="97" t="s">
        <v>88</v>
      </c>
      <c r="G162" s="98" t="s">
        <v>76</v>
      </c>
      <c r="H162" s="99" t="s">
        <v>77</v>
      </c>
      <c r="I162" s="99" t="s">
        <v>77</v>
      </c>
      <c r="J162" s="98"/>
      <c r="K162" s="100" t="s">
        <v>914</v>
      </c>
      <c r="L162" s="98" t="s">
        <v>915</v>
      </c>
      <c r="M162" s="98"/>
      <c r="N162" s="102" t="s">
        <v>2013</v>
      </c>
      <c r="O162" s="99"/>
      <c r="P162" s="99" t="s">
        <v>77</v>
      </c>
      <c r="Q162" s="99"/>
      <c r="R162" s="99" t="s">
        <v>77</v>
      </c>
      <c r="S162" s="98" t="s">
        <v>78</v>
      </c>
      <c r="T162" s="99" t="s">
        <v>77</v>
      </c>
      <c r="U162" s="99" t="s">
        <v>2000</v>
      </c>
      <c r="V162" s="99" t="s">
        <v>2014</v>
      </c>
      <c r="W162" s="99" t="s">
        <v>2015</v>
      </c>
      <c r="X162" s="103" t="s">
        <v>413</v>
      </c>
      <c r="Y162" s="103" t="s">
        <v>598</v>
      </c>
      <c r="Z162" s="103" t="s">
        <v>2016</v>
      </c>
      <c r="AA162" s="98"/>
      <c r="AB162" s="98" t="s">
        <v>2017</v>
      </c>
      <c r="AC162" s="98" t="s">
        <v>2018</v>
      </c>
      <c r="AD162" s="98" t="s">
        <v>2019</v>
      </c>
      <c r="AE162" s="103" t="s">
        <v>622</v>
      </c>
      <c r="AF162" s="103" t="s">
        <v>2020</v>
      </c>
      <c r="AG162" s="103" t="s">
        <v>712</v>
      </c>
      <c r="AH162" s="98"/>
      <c r="AI162" s="98"/>
      <c r="AJ162" s="98"/>
      <c r="AK162" s="98"/>
      <c r="AL162" s="103"/>
      <c r="AM162" s="103"/>
      <c r="AN162" s="103"/>
      <c r="AO162" s="98"/>
      <c r="AP162" s="98"/>
      <c r="AQ162" s="98"/>
      <c r="AR162" s="98"/>
      <c r="AS162" s="103"/>
      <c r="AT162" s="103"/>
      <c r="AU162" s="103"/>
      <c r="AV162" s="98"/>
      <c r="AW162" s="98"/>
      <c r="AX162" s="99">
        <v>14.38</v>
      </c>
      <c r="AY162" s="99">
        <v>10626</v>
      </c>
      <c r="AZ162" s="39">
        <f t="shared" si="44"/>
        <v>10626</v>
      </c>
      <c r="BA162" s="39" t="str">
        <f t="shared" si="45"/>
        <v>40 YR</v>
      </c>
      <c r="BB162" s="35">
        <f t="shared" si="64"/>
        <v>13</v>
      </c>
      <c r="BC162" s="35" t="str">
        <f t="shared" si="46"/>
        <v>02:57:06</v>
      </c>
      <c r="BD162" s="35">
        <f t="shared" si="47"/>
        <v>140</v>
      </c>
      <c r="BE162" s="40">
        <f t="shared" si="48"/>
        <v>-44.116666666666667</v>
      </c>
      <c r="BF162" s="41">
        <f t="shared" si="49"/>
        <v>135.88333333333333</v>
      </c>
      <c r="BG162" s="35" t="str">
        <f t="shared" si="50"/>
        <v>ALISON CASTILLO</v>
      </c>
      <c r="BH162" s="35" t="str">
        <f t="shared" si="51"/>
        <v>ALISON CASTILLO - BUENA MOZA</v>
      </c>
      <c r="BI162" s="35" t="str">
        <f>VLOOKUP(BG162,Equipos!$A$2:$B$105,2,0)</f>
        <v>RINCONADA A</v>
      </c>
      <c r="BJ162" s="35" t="str">
        <f t="shared" si="52"/>
        <v>02:12:59</v>
      </c>
      <c r="BK162" s="35" t="e">
        <f>VLOOKUP(BG162,'Base Jinetes FEI'!$M$5:$N$341,2,0)</f>
        <v>#N/A</v>
      </c>
      <c r="BL162" s="35" t="e">
        <f>VLOOKUP(BG162,'Base Jinetes FEI'!$M$5:$O$341,3,0)</f>
        <v>#N/A</v>
      </c>
      <c r="BN162" s="35">
        <f t="shared" si="53"/>
        <v>1</v>
      </c>
      <c r="BO162" s="35">
        <f t="shared" si="55"/>
        <v>161</v>
      </c>
    </row>
    <row r="163" spans="1:94" ht="14.4" x14ac:dyDescent="0.3">
      <c r="A163" s="35" t="str">
        <f t="shared" si="65"/>
        <v>LLAYLLAY 21 I</v>
      </c>
      <c r="B163" s="35" t="str">
        <f t="shared" si="66"/>
        <v>NAC</v>
      </c>
      <c r="C163" s="35">
        <f t="shared" si="67"/>
        <v>40</v>
      </c>
      <c r="D163" s="35">
        <f t="shared" si="68"/>
        <v>40</v>
      </c>
      <c r="E163" s="35" t="str">
        <f t="shared" si="69"/>
        <v>YR</v>
      </c>
      <c r="F163" s="97" t="s">
        <v>89</v>
      </c>
      <c r="G163" s="98" t="s">
        <v>76</v>
      </c>
      <c r="H163" s="99" t="s">
        <v>77</v>
      </c>
      <c r="I163" s="99" t="s">
        <v>77</v>
      </c>
      <c r="J163" s="98"/>
      <c r="K163" s="100" t="s">
        <v>921</v>
      </c>
      <c r="L163" s="98" t="s">
        <v>915</v>
      </c>
      <c r="M163" s="98"/>
      <c r="N163" s="102" t="s">
        <v>2021</v>
      </c>
      <c r="O163" s="99"/>
      <c r="P163" s="99" t="s">
        <v>77</v>
      </c>
      <c r="Q163" s="99"/>
      <c r="R163" s="99" t="s">
        <v>77</v>
      </c>
      <c r="S163" s="98" t="s">
        <v>78</v>
      </c>
      <c r="T163" s="99" t="s">
        <v>77</v>
      </c>
      <c r="U163" s="99" t="s">
        <v>2000</v>
      </c>
      <c r="V163" s="99" t="s">
        <v>2022</v>
      </c>
      <c r="W163" s="99" t="s">
        <v>1917</v>
      </c>
      <c r="X163" s="103" t="s">
        <v>511</v>
      </c>
      <c r="Y163" s="103" t="s">
        <v>729</v>
      </c>
      <c r="Z163" s="103" t="s">
        <v>939</v>
      </c>
      <c r="AA163" s="98"/>
      <c r="AB163" s="98" t="s">
        <v>2023</v>
      </c>
      <c r="AC163" s="98" t="s">
        <v>2024</v>
      </c>
      <c r="AD163" s="98" t="s">
        <v>2025</v>
      </c>
      <c r="AE163" s="103" t="s">
        <v>894</v>
      </c>
      <c r="AF163" s="103" t="s">
        <v>812</v>
      </c>
      <c r="AG163" s="103" t="s">
        <v>2026</v>
      </c>
      <c r="AH163" s="98"/>
      <c r="AI163" s="98"/>
      <c r="AJ163" s="98"/>
      <c r="AK163" s="98"/>
      <c r="AL163" s="103"/>
      <c r="AM163" s="103"/>
      <c r="AN163" s="103"/>
      <c r="AO163" s="98"/>
      <c r="AP163" s="98"/>
      <c r="AQ163" s="98"/>
      <c r="AR163" s="98"/>
      <c r="AS163" s="103"/>
      <c r="AT163" s="103"/>
      <c r="AU163" s="103"/>
      <c r="AV163" s="98"/>
      <c r="AW163" s="98"/>
      <c r="AX163" s="99">
        <v>14.29</v>
      </c>
      <c r="AY163" s="99">
        <v>10627</v>
      </c>
      <c r="AZ163" s="39">
        <f t="shared" si="44"/>
        <v>10627</v>
      </c>
      <c r="BA163" s="39" t="str">
        <f t="shared" si="45"/>
        <v>40 YR</v>
      </c>
      <c r="BB163" s="35">
        <f t="shared" si="64"/>
        <v>14</v>
      </c>
      <c r="BC163" s="35" t="str">
        <f t="shared" si="46"/>
        <v>02:57:07</v>
      </c>
      <c r="BD163" s="35">
        <f t="shared" si="47"/>
        <v>135</v>
      </c>
      <c r="BE163" s="40">
        <f t="shared" si="48"/>
        <v>-44.133333333333333</v>
      </c>
      <c r="BF163" s="41">
        <f t="shared" si="49"/>
        <v>130.86666666666667</v>
      </c>
      <c r="BG163" s="35" t="str">
        <f t="shared" si="50"/>
        <v>AGUSTINA CASTILLO</v>
      </c>
      <c r="BH163" s="35" t="str">
        <f t="shared" si="51"/>
        <v>AGUSTINA CASTILLO - MORENA</v>
      </c>
      <c r="BI163" s="35" t="str">
        <f>VLOOKUP(BG163,Equipos!$A$2:$B$105,2,0)</f>
        <v>RINCONADA A</v>
      </c>
      <c r="BJ163" s="35" t="str">
        <f t="shared" si="52"/>
        <v>02:12:59</v>
      </c>
      <c r="BK163" s="35" t="e">
        <f>VLOOKUP(BG163,'Base Jinetes FEI'!$M$5:$N$341,2,0)</f>
        <v>#N/A</v>
      </c>
      <c r="BL163" s="35" t="e">
        <f>VLOOKUP(BG163,'Base Jinetes FEI'!$M$5:$O$341,3,0)</f>
        <v>#N/A</v>
      </c>
      <c r="BN163" s="35">
        <f t="shared" si="53"/>
        <v>1</v>
      </c>
      <c r="BO163" s="35">
        <f t="shared" si="55"/>
        <v>162</v>
      </c>
    </row>
    <row r="164" spans="1:94" ht="14.4" x14ac:dyDescent="0.3">
      <c r="A164" s="35" t="str">
        <f t="shared" si="65"/>
        <v>LLAYLLAY 21 I</v>
      </c>
      <c r="B164" s="35" t="str">
        <f t="shared" si="66"/>
        <v>NAC</v>
      </c>
      <c r="C164" s="35">
        <f t="shared" si="67"/>
        <v>40</v>
      </c>
      <c r="D164" s="35">
        <f t="shared" si="68"/>
        <v>40</v>
      </c>
      <c r="E164" s="35" t="str">
        <f t="shared" si="69"/>
        <v>YR</v>
      </c>
      <c r="F164" s="97" t="s">
        <v>93</v>
      </c>
      <c r="G164" s="98" t="s">
        <v>76</v>
      </c>
      <c r="H164" s="99" t="s">
        <v>77</v>
      </c>
      <c r="I164" s="99" t="s">
        <v>77</v>
      </c>
      <c r="J164" s="98"/>
      <c r="K164" s="100" t="s">
        <v>222</v>
      </c>
      <c r="L164" s="98" t="s">
        <v>2027</v>
      </c>
      <c r="M164" s="98"/>
      <c r="N164" s="102" t="s">
        <v>2028</v>
      </c>
      <c r="O164" s="99"/>
      <c r="P164" s="99" t="s">
        <v>77</v>
      </c>
      <c r="Q164" s="99"/>
      <c r="R164" s="99" t="s">
        <v>77</v>
      </c>
      <c r="S164" s="98" t="s">
        <v>78</v>
      </c>
      <c r="T164" s="99" t="s">
        <v>77</v>
      </c>
      <c r="U164" s="99" t="s">
        <v>2000</v>
      </c>
      <c r="V164" s="99" t="s">
        <v>2029</v>
      </c>
      <c r="W164" s="99" t="s">
        <v>2030</v>
      </c>
      <c r="X164" s="103" t="s">
        <v>679</v>
      </c>
      <c r="Y164" s="103" t="s">
        <v>743</v>
      </c>
      <c r="Z164" s="103" t="s">
        <v>414</v>
      </c>
      <c r="AA164" s="98"/>
      <c r="AB164" s="98" t="s">
        <v>2031</v>
      </c>
      <c r="AC164" s="98" t="s">
        <v>2032</v>
      </c>
      <c r="AD164" s="98" t="s">
        <v>2033</v>
      </c>
      <c r="AE164" s="103" t="s">
        <v>969</v>
      </c>
      <c r="AF164" s="103" t="s">
        <v>173</v>
      </c>
      <c r="AG164" s="103" t="s">
        <v>2034</v>
      </c>
      <c r="AH164" s="98"/>
      <c r="AI164" s="98"/>
      <c r="AJ164" s="98"/>
      <c r="AK164" s="98"/>
      <c r="AL164" s="103"/>
      <c r="AM164" s="103"/>
      <c r="AN164" s="103"/>
      <c r="AO164" s="98"/>
      <c r="AP164" s="98"/>
      <c r="AQ164" s="98"/>
      <c r="AR164" s="98"/>
      <c r="AS164" s="103"/>
      <c r="AT164" s="103"/>
      <c r="AU164" s="103"/>
      <c r="AV164" s="98"/>
      <c r="AW164" s="98"/>
      <c r="AX164" s="99">
        <v>14.49</v>
      </c>
      <c r="AY164" s="99">
        <v>10650</v>
      </c>
      <c r="AZ164" s="39">
        <f t="shared" si="44"/>
        <v>10650</v>
      </c>
      <c r="BA164" s="39" t="str">
        <f t="shared" si="45"/>
        <v>40 YR</v>
      </c>
      <c r="BB164" s="35">
        <f t="shared" si="64"/>
        <v>16</v>
      </c>
      <c r="BC164" s="35" t="str">
        <f t="shared" si="46"/>
        <v>02:57:30</v>
      </c>
      <c r="BD164" s="35">
        <f t="shared" si="47"/>
        <v>125</v>
      </c>
      <c r="BE164" s="40">
        <f t="shared" si="48"/>
        <v>-44.516666666666666</v>
      </c>
      <c r="BF164" s="41">
        <f t="shared" si="49"/>
        <v>120.48333333333333</v>
      </c>
      <c r="BG164" s="35" t="str">
        <f t="shared" si="50"/>
        <v>FERNANDO LAGOS DIAZ</v>
      </c>
      <c r="BH164" s="35" t="str">
        <f t="shared" si="51"/>
        <v>FERNANDO LAGOS DIAZ - ITAHITI</v>
      </c>
      <c r="BI164" s="35" t="str">
        <f>VLOOKUP(BG164,Equipos!$A$2:$B$105,2,0)</f>
        <v>RINCONADA B</v>
      </c>
      <c r="BJ164" s="35" t="str">
        <f t="shared" si="52"/>
        <v>02:12:59</v>
      </c>
      <c r="BK164" s="35" t="e">
        <f>VLOOKUP(BG164,'Base Jinetes FEI'!$M$5:$N$341,2,0)</f>
        <v>#N/A</v>
      </c>
      <c r="BL164" s="35" t="e">
        <f>VLOOKUP(BG164,'Base Jinetes FEI'!$M$5:$O$341,3,0)</f>
        <v>#N/A</v>
      </c>
      <c r="BN164" s="35">
        <f t="shared" si="53"/>
        <v>1</v>
      </c>
      <c r="BO164" s="35">
        <f t="shared" si="55"/>
        <v>163</v>
      </c>
    </row>
    <row r="165" spans="1:94" ht="14.4" x14ac:dyDescent="0.3">
      <c r="A165" s="35" t="str">
        <f t="shared" si="65"/>
        <v>LLAYLLAY 21 I</v>
      </c>
      <c r="B165" s="35" t="str">
        <f t="shared" si="66"/>
        <v>NAC</v>
      </c>
      <c r="C165" s="35">
        <f t="shared" si="67"/>
        <v>40</v>
      </c>
      <c r="D165" s="35">
        <f t="shared" si="68"/>
        <v>40</v>
      </c>
      <c r="E165" s="35" t="str">
        <f t="shared" si="69"/>
        <v>YR</v>
      </c>
      <c r="F165" s="97" t="s">
        <v>96</v>
      </c>
      <c r="G165" s="98" t="s">
        <v>84</v>
      </c>
      <c r="H165" s="99" t="s">
        <v>77</v>
      </c>
      <c r="I165" s="99" t="s">
        <v>77</v>
      </c>
      <c r="J165" s="98"/>
      <c r="K165" s="100" t="s">
        <v>797</v>
      </c>
      <c r="L165" s="98" t="s">
        <v>2035</v>
      </c>
      <c r="M165" s="98" t="s">
        <v>181</v>
      </c>
      <c r="N165" s="102" t="s">
        <v>325</v>
      </c>
      <c r="O165" s="99"/>
      <c r="P165" s="99" t="s">
        <v>77</v>
      </c>
      <c r="Q165" s="99"/>
      <c r="R165" s="99" t="s">
        <v>77</v>
      </c>
      <c r="S165" s="98" t="s">
        <v>78</v>
      </c>
      <c r="T165" s="99" t="s">
        <v>77</v>
      </c>
      <c r="U165" s="99" t="s">
        <v>2000</v>
      </c>
      <c r="V165" s="99" t="s">
        <v>2036</v>
      </c>
      <c r="W165" s="99" t="s">
        <v>2037</v>
      </c>
      <c r="X165" s="103" t="s">
        <v>172</v>
      </c>
      <c r="Y165" s="103" t="s">
        <v>729</v>
      </c>
      <c r="Z165" s="103" t="s">
        <v>2038</v>
      </c>
      <c r="AA165" s="98"/>
      <c r="AB165" s="98" t="s">
        <v>2039</v>
      </c>
      <c r="AC165" s="98" t="s">
        <v>77</v>
      </c>
      <c r="AD165" s="98" t="s">
        <v>77</v>
      </c>
      <c r="AE165" s="103" t="s">
        <v>77</v>
      </c>
      <c r="AF165" s="103" t="s">
        <v>77</v>
      </c>
      <c r="AG165" s="103" t="s">
        <v>77</v>
      </c>
      <c r="AH165" s="98" t="s">
        <v>175</v>
      </c>
      <c r="AI165" s="98"/>
      <c r="AJ165" s="98"/>
      <c r="AK165" s="98"/>
      <c r="AL165" s="103"/>
      <c r="AM165" s="103"/>
      <c r="AN165" s="103"/>
      <c r="AO165" s="98"/>
      <c r="AP165" s="98"/>
      <c r="AQ165" s="98"/>
      <c r="AR165" s="98"/>
      <c r="AS165" s="103"/>
      <c r="AT165" s="103"/>
      <c r="AU165" s="103"/>
      <c r="AV165" s="98"/>
      <c r="AW165" s="98"/>
      <c r="AX165" s="99">
        <v>15.26</v>
      </c>
      <c r="AY165" s="99">
        <v>4942</v>
      </c>
      <c r="AZ165" s="39" t="str">
        <f t="shared" si="44"/>
        <v>NA</v>
      </c>
      <c r="BA165" s="39" t="str">
        <f t="shared" si="45"/>
        <v>40 YR</v>
      </c>
      <c r="BB165" s="35" t="str">
        <f t="shared" si="64"/>
        <v>NA</v>
      </c>
      <c r="BC165" s="35" t="str">
        <f t="shared" si="46"/>
        <v>NA</v>
      </c>
      <c r="BD165" s="35">
        <f t="shared" si="47"/>
        <v>0</v>
      </c>
      <c r="BE165" s="40" t="e">
        <f t="shared" si="48"/>
        <v>#VALUE!</v>
      </c>
      <c r="BF165" s="41">
        <f t="shared" si="49"/>
        <v>0</v>
      </c>
      <c r="BG165" s="35" t="str">
        <f t="shared" si="50"/>
        <v>FERNANDA MANZUR</v>
      </c>
      <c r="BH165" s="35" t="str">
        <f t="shared" si="51"/>
        <v>FERNANDA MANZUR - COPIHUE</v>
      </c>
      <c r="BI165" s="35" t="str">
        <f>VLOOKUP(BG165,Equipos!$A$2:$B$105,2,0)</f>
        <v>RINCONADA B</v>
      </c>
      <c r="BJ165" s="35" t="str">
        <f t="shared" si="52"/>
        <v>02:12:59</v>
      </c>
      <c r="BK165" s="35" t="e">
        <f>VLOOKUP(BG165,'Base Jinetes FEI'!$M$5:$N$341,2,0)</f>
        <v>#N/A</v>
      </c>
      <c r="BL165" s="35" t="e">
        <f>VLOOKUP(BG165,'Base Jinetes FEI'!$M$5:$O$341,3,0)</f>
        <v>#N/A</v>
      </c>
      <c r="BN165" s="35">
        <f t="shared" si="53"/>
        <v>0</v>
      </c>
      <c r="BO165" s="35">
        <f t="shared" si="55"/>
        <v>164</v>
      </c>
    </row>
    <row r="166" spans="1:94" ht="14.4" x14ac:dyDescent="0.3">
      <c r="A166" s="35" t="str">
        <f t="shared" ref="A166:A168" si="70">A165</f>
        <v>LLAYLLAY 21 I</v>
      </c>
      <c r="B166" s="35" t="str">
        <f t="shared" ref="A166:B170" si="71">B165</f>
        <v>NAC</v>
      </c>
      <c r="C166" s="35">
        <f t="shared" ref="C166:C229" si="72">C165</f>
        <v>40</v>
      </c>
      <c r="D166" s="35">
        <f t="shared" ref="D166:D229" si="73">D165</f>
        <v>40</v>
      </c>
      <c r="E166" s="35" t="str">
        <f t="shared" ref="E166:E229" si="74">E165</f>
        <v>YR</v>
      </c>
      <c r="G166" s="35" t="s">
        <v>76</v>
      </c>
      <c r="K166" s="100" t="s">
        <v>923</v>
      </c>
      <c r="L166" s="98" t="s">
        <v>922</v>
      </c>
      <c r="M166" s="98"/>
      <c r="N166" s="102" t="s">
        <v>737</v>
      </c>
      <c r="AY166" s="35">
        <f>(3*60+31-40)*60+4</f>
        <v>10264</v>
      </c>
      <c r="AZ166" s="39">
        <f t="shared" si="44"/>
        <v>10264</v>
      </c>
      <c r="BA166" s="39" t="str">
        <f t="shared" si="45"/>
        <v>40 YR</v>
      </c>
      <c r="BB166" s="35">
        <f t="shared" si="64"/>
        <v>9</v>
      </c>
      <c r="BC166" s="35" t="str">
        <f t="shared" si="46"/>
        <v>02:51:04</v>
      </c>
      <c r="BD166" s="35">
        <f t="shared" si="47"/>
        <v>160</v>
      </c>
      <c r="BE166" s="40">
        <f t="shared" si="48"/>
        <v>-38.083333333333336</v>
      </c>
      <c r="BF166" s="41">
        <f t="shared" si="49"/>
        <v>161.91666666666666</v>
      </c>
      <c r="BG166" s="35" t="str">
        <f t="shared" si="50"/>
        <v>EMMA LETELIER</v>
      </c>
      <c r="BH166" s="35" t="str">
        <f t="shared" si="51"/>
        <v>EMMA LETELIER - CL ANATOLIA</v>
      </c>
      <c r="BI166" s="35" t="str">
        <f>VLOOKUP(BG166,Equipos!$A$2:$B$105,2,0)</f>
        <v>EL MOLINO B</v>
      </c>
      <c r="BJ166" s="35" t="str">
        <f t="shared" si="52"/>
        <v>02:12:59</v>
      </c>
      <c r="BK166" s="35" t="e">
        <f>VLOOKUP(BG166,'Base Jinetes FEI'!$M$5:$N$341,2,0)</f>
        <v>#N/A</v>
      </c>
      <c r="BL166" s="35" t="e">
        <f>VLOOKUP(BG166,'Base Jinetes FEI'!$M$5:$O$341,3,0)</f>
        <v>#N/A</v>
      </c>
      <c r="BN166" s="35">
        <f t="shared" si="53"/>
        <v>1</v>
      </c>
      <c r="BO166" s="35">
        <f t="shared" si="55"/>
        <v>165</v>
      </c>
    </row>
    <row r="167" spans="1:94" ht="14.4" x14ac:dyDescent="0.3">
      <c r="A167" s="35" t="str">
        <f t="shared" si="70"/>
        <v>LLAYLLAY 21 I</v>
      </c>
      <c r="B167" s="35" t="str">
        <f t="shared" si="71"/>
        <v>NAC</v>
      </c>
      <c r="C167" s="35">
        <f t="shared" si="72"/>
        <v>40</v>
      </c>
      <c r="D167" s="35">
        <f t="shared" si="73"/>
        <v>40</v>
      </c>
      <c r="E167" s="35" t="str">
        <f t="shared" si="74"/>
        <v>YR</v>
      </c>
      <c r="G167" s="35" t="s">
        <v>76</v>
      </c>
      <c r="K167" s="101" t="s">
        <v>2198</v>
      </c>
      <c r="L167" s="98" t="s">
        <v>483</v>
      </c>
      <c r="M167" s="98"/>
      <c r="N167" s="102" t="s">
        <v>1604</v>
      </c>
      <c r="AY167" s="35">
        <f>(3*60+32-40)*60+9</f>
        <v>10329</v>
      </c>
      <c r="AZ167" s="39">
        <f t="shared" si="44"/>
        <v>10329</v>
      </c>
      <c r="BA167" s="39" t="str">
        <f t="shared" si="45"/>
        <v>40 YR</v>
      </c>
      <c r="BB167" s="35">
        <f t="shared" si="64"/>
        <v>10</v>
      </c>
      <c r="BC167" s="35" t="str">
        <f t="shared" si="46"/>
        <v>02:52:09</v>
      </c>
      <c r="BD167" s="35">
        <f t="shared" si="47"/>
        <v>155</v>
      </c>
      <c r="BE167" s="40">
        <f t="shared" si="48"/>
        <v>-39.166666666666664</v>
      </c>
      <c r="BF167" s="41">
        <f t="shared" si="49"/>
        <v>155.83333333333334</v>
      </c>
      <c r="BG167" s="35" t="str">
        <f t="shared" si="50"/>
        <v>OLIVIA ALAMOS</v>
      </c>
      <c r="BH167" s="35" t="str">
        <f t="shared" si="51"/>
        <v>OLIVIA ALAMOS - WAFIK</v>
      </c>
      <c r="BI167" s="35" t="str">
        <f>VLOOKUP(BG167,Equipos!$A$2:$B$105,2,0)</f>
        <v>EL MOLINO B</v>
      </c>
      <c r="BJ167" s="35" t="str">
        <f t="shared" si="52"/>
        <v>02:12:59</v>
      </c>
      <c r="BK167" s="35" t="e">
        <f>VLOOKUP(BG167,'Base Jinetes FEI'!$M$5:$N$341,2,0)</f>
        <v>#N/A</v>
      </c>
      <c r="BL167" s="35" t="e">
        <f>VLOOKUP(BG167,'Base Jinetes FEI'!$M$5:$O$341,3,0)</f>
        <v>#N/A</v>
      </c>
      <c r="BN167" s="35">
        <f t="shared" si="53"/>
        <v>1</v>
      </c>
      <c r="BO167" s="35">
        <f t="shared" si="55"/>
        <v>166</v>
      </c>
      <c r="CP167" s="35">
        <f>(3*60+32-40)*60+9</f>
        <v>10329</v>
      </c>
    </row>
    <row r="168" spans="1:94" ht="14.4" x14ac:dyDescent="0.3">
      <c r="A168" s="35" t="str">
        <f t="shared" si="70"/>
        <v>LLAYLLAY 21 I</v>
      </c>
      <c r="B168" s="35" t="str">
        <f t="shared" si="71"/>
        <v>NAC</v>
      </c>
      <c r="C168" s="35">
        <f t="shared" si="72"/>
        <v>40</v>
      </c>
      <c r="D168" s="35">
        <f t="shared" si="73"/>
        <v>40</v>
      </c>
      <c r="E168" s="35" t="str">
        <f t="shared" si="74"/>
        <v>YR</v>
      </c>
      <c r="G168" s="35" t="s">
        <v>76</v>
      </c>
      <c r="K168" s="100" t="s">
        <v>481</v>
      </c>
      <c r="L168" s="98" t="s">
        <v>922</v>
      </c>
      <c r="M168" s="98"/>
      <c r="N168" s="102" t="s">
        <v>924</v>
      </c>
      <c r="AY168" s="35">
        <f>(3*60+37-40)*60+26</f>
        <v>10646</v>
      </c>
      <c r="AZ168" s="39">
        <f t="shared" si="44"/>
        <v>10646</v>
      </c>
      <c r="BA168" s="39" t="str">
        <f t="shared" si="45"/>
        <v>40 YR</v>
      </c>
      <c r="BB168" s="35">
        <f t="shared" si="64"/>
        <v>15</v>
      </c>
      <c r="BC168" s="35" t="str">
        <f t="shared" si="46"/>
        <v>02:57:26</v>
      </c>
      <c r="BD168" s="35">
        <f t="shared" si="47"/>
        <v>130</v>
      </c>
      <c r="BE168" s="40">
        <f t="shared" si="48"/>
        <v>-44.45</v>
      </c>
      <c r="BF168" s="41">
        <f t="shared" si="49"/>
        <v>125.55</v>
      </c>
      <c r="BG168" s="35" t="str">
        <f t="shared" si="50"/>
        <v>VALENTINA LETELIER</v>
      </c>
      <c r="BH168" s="35" t="str">
        <f t="shared" si="51"/>
        <v>VALENTINA LETELIER - PERSEVERANCIA PETETE</v>
      </c>
      <c r="BI168" s="35" t="str">
        <f>VLOOKUP(BG168,Equipos!$A$2:$B$105,2,0)</f>
        <v>EL MOLINO B</v>
      </c>
      <c r="BJ168" s="35" t="str">
        <f t="shared" si="52"/>
        <v>02:12:59</v>
      </c>
      <c r="BK168" s="35" t="e">
        <f>VLOOKUP(BG168,'Base Jinetes FEI'!$M$5:$N$341,2,0)</f>
        <v>#N/A</v>
      </c>
      <c r="BL168" s="35" t="e">
        <f>VLOOKUP(BG168,'Base Jinetes FEI'!$M$5:$O$341,3,0)</f>
        <v>#N/A</v>
      </c>
      <c r="BN168" s="35">
        <f t="shared" si="53"/>
        <v>1</v>
      </c>
      <c r="BO168" s="35">
        <f t="shared" si="55"/>
        <v>167</v>
      </c>
      <c r="CP168" s="35">
        <f>(3*60+37-40)*60+26</f>
        <v>10646</v>
      </c>
    </row>
    <row r="169" spans="1:94" ht="14.4" x14ac:dyDescent="0.3">
      <c r="A169" s="35" t="s">
        <v>2998</v>
      </c>
      <c r="B169" s="35" t="s">
        <v>50</v>
      </c>
      <c r="C169" s="35">
        <v>120</v>
      </c>
      <c r="D169" s="35">
        <v>121</v>
      </c>
      <c r="E169" s="35" t="s">
        <v>51</v>
      </c>
      <c r="F169" s="99" t="s">
        <v>85</v>
      </c>
      <c r="G169" s="99" t="s">
        <v>76</v>
      </c>
      <c r="H169" s="99" t="s">
        <v>77</v>
      </c>
      <c r="I169" s="99" t="s">
        <v>77</v>
      </c>
      <c r="J169" s="99" t="s">
        <v>487</v>
      </c>
      <c r="K169" s="99" t="s">
        <v>155</v>
      </c>
      <c r="L169" s="99" t="s">
        <v>73</v>
      </c>
      <c r="M169" s="99" t="s">
        <v>2200</v>
      </c>
      <c r="N169" s="99" t="s">
        <v>2201</v>
      </c>
      <c r="O169" s="99"/>
      <c r="P169" s="99" t="s">
        <v>77</v>
      </c>
      <c r="Q169" s="99"/>
      <c r="R169" s="99" t="s">
        <v>77</v>
      </c>
      <c r="S169" s="99" t="s">
        <v>78</v>
      </c>
      <c r="T169" s="99" t="s">
        <v>77</v>
      </c>
      <c r="U169" s="99" t="s">
        <v>2202</v>
      </c>
      <c r="V169" s="99" t="s">
        <v>2203</v>
      </c>
      <c r="W169" s="99"/>
      <c r="X169" s="99" t="s">
        <v>2204</v>
      </c>
      <c r="Y169" s="99" t="s">
        <v>2205</v>
      </c>
      <c r="Z169" s="99" t="s">
        <v>684</v>
      </c>
      <c r="AA169" s="99"/>
      <c r="AB169" s="99" t="s">
        <v>1772</v>
      </c>
      <c r="AC169" s="99" t="s">
        <v>2206</v>
      </c>
      <c r="AD169" s="99" t="s">
        <v>2207</v>
      </c>
      <c r="AE169" s="99"/>
      <c r="AF169" s="99" t="s">
        <v>1173</v>
      </c>
      <c r="AG169" s="99" t="s">
        <v>2208</v>
      </c>
      <c r="AH169" s="99" t="s">
        <v>2209</v>
      </c>
      <c r="AI169" s="99"/>
      <c r="AJ169" s="99" t="s">
        <v>2210</v>
      </c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>
        <v>18.52</v>
      </c>
      <c r="AY169" s="99">
        <v>23519</v>
      </c>
      <c r="AZ169" s="39">
        <f t="shared" ref="AZ169:AZ232" si="75">IF(G169="R",AY169,"NA")</f>
        <v>23519</v>
      </c>
      <c r="BA169" s="39" t="str">
        <f t="shared" ref="BA169:BA232" si="76">IF(C169&lt;120,CONCATENATE(C169," ", E169),CONCATENATE("120/160"," ",E169))</f>
        <v>120/160 AD</v>
      </c>
      <c r="BB169" s="35">
        <f>IF(G169="R",RANK(AZ169,$AZ$169:$AZ$176,1), "NA")</f>
        <v>1</v>
      </c>
      <c r="BC169" s="35" t="str">
        <f t="shared" ref="BC169:BC232" si="77">IF(AZ169="NA","NA",TEXT(AZ169/24/60/60,"hh:mm:ss"))</f>
        <v>06:31:59</v>
      </c>
      <c r="BD169" s="35">
        <f t="shared" ref="BD169:BD232" si="78">IF(BB169="NA",0,205-BB169*5)</f>
        <v>200</v>
      </c>
      <c r="BE169" s="40">
        <f t="shared" ref="BE169:BE232" si="79">-(SECOND(BC169-BJ169)/60+MINUTE(BC169-BJ169)+HOUR(BC169-BJ169)*60)</f>
        <v>0</v>
      </c>
      <c r="BF169" s="41">
        <f t="shared" ref="BF169:BF232" si="80">IF(BB169="NA",0,MAX(D169-0.00000001*F169,D169+BD169+BE169))</f>
        <v>321</v>
      </c>
      <c r="BG169" s="35" t="str">
        <f t="shared" ref="BG169:BG232" si="81">UPPER((CONCATENATE(K169," ",L169)))</f>
        <v>ORLANDO VILLALOBOS</v>
      </c>
      <c r="BH169" s="35" t="str">
        <f t="shared" ref="BH169:BH232" si="82">UPPER(CONCATENATE(BG169, " - ",N169))</f>
        <v>ORLANDO VILLALOBOS - SALAM</v>
      </c>
      <c r="BI169" s="35" t="str">
        <f>VLOOKUP(BG169,Equipos!$A$2:$B$105,2,0)</f>
        <v>EL MOLINO A</v>
      </c>
      <c r="BJ169" s="35" t="str">
        <f t="shared" ref="BJ169:BJ232" si="83">IF(BB169=1,BC169,BJ168)</f>
        <v>06:31:59</v>
      </c>
      <c r="BK169" s="35" t="e">
        <f>VLOOKUP(BG169,'Base Jinetes FEI'!$M$5:$N$341,2,0)</f>
        <v>#N/A</v>
      </c>
      <c r="BL169" s="35" t="e">
        <f>VLOOKUP(BG169,'Base Jinetes FEI'!$M$5:$O$341,3,0)</f>
        <v>#N/A</v>
      </c>
      <c r="BN169" s="35">
        <f t="shared" ref="BN169:BN232" si="84">IF(BF169&gt;1,1,0)</f>
        <v>1</v>
      </c>
      <c r="BO169" s="35">
        <f t="shared" si="55"/>
        <v>168</v>
      </c>
    </row>
    <row r="170" spans="1:94" ht="14.4" x14ac:dyDescent="0.3">
      <c r="A170" s="35" t="str">
        <f t="shared" si="71"/>
        <v>LLAYLLAY 21 II</v>
      </c>
      <c r="B170" s="35" t="str">
        <f t="shared" si="71"/>
        <v>FEI</v>
      </c>
      <c r="C170" s="35">
        <f t="shared" si="72"/>
        <v>120</v>
      </c>
      <c r="D170" s="35">
        <f t="shared" si="73"/>
        <v>121</v>
      </c>
      <c r="E170" s="35" t="str">
        <f t="shared" si="74"/>
        <v>AD</v>
      </c>
      <c r="F170" s="99" t="s">
        <v>86</v>
      </c>
      <c r="G170" s="99" t="s">
        <v>76</v>
      </c>
      <c r="H170" s="99" t="s">
        <v>77</v>
      </c>
      <c r="I170" s="99" t="s">
        <v>77</v>
      </c>
      <c r="J170" s="99" t="s">
        <v>652</v>
      </c>
      <c r="K170" s="99" t="s">
        <v>134</v>
      </c>
      <c r="L170" s="99" t="s">
        <v>653</v>
      </c>
      <c r="M170" s="99" t="s">
        <v>1152</v>
      </c>
      <c r="N170" s="99" t="s">
        <v>1153</v>
      </c>
      <c r="O170" s="99"/>
      <c r="P170" s="99" t="s">
        <v>77</v>
      </c>
      <c r="Q170" s="99"/>
      <c r="R170" s="99" t="s">
        <v>77</v>
      </c>
      <c r="S170" s="99" t="s">
        <v>78</v>
      </c>
      <c r="T170" s="99" t="s">
        <v>77</v>
      </c>
      <c r="U170" s="99" t="s">
        <v>1381</v>
      </c>
      <c r="V170" s="99" t="s">
        <v>2211</v>
      </c>
      <c r="W170" s="99"/>
      <c r="X170" s="99" t="s">
        <v>1212</v>
      </c>
      <c r="Y170" s="99" t="s">
        <v>432</v>
      </c>
      <c r="Z170" s="99" t="s">
        <v>2212</v>
      </c>
      <c r="AA170" s="99"/>
      <c r="AB170" s="99" t="s">
        <v>2213</v>
      </c>
      <c r="AC170" s="99" t="s">
        <v>2214</v>
      </c>
      <c r="AD170" s="99" t="s">
        <v>2215</v>
      </c>
      <c r="AE170" s="99"/>
      <c r="AF170" s="99" t="s">
        <v>2216</v>
      </c>
      <c r="AG170" s="99" t="s">
        <v>2217</v>
      </c>
      <c r="AH170" s="99" t="s">
        <v>2218</v>
      </c>
      <c r="AI170" s="99"/>
      <c r="AJ170" s="99" t="s">
        <v>2219</v>
      </c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>
        <v>18.43</v>
      </c>
      <c r="AY170" s="99">
        <v>23640</v>
      </c>
      <c r="AZ170" s="39">
        <f t="shared" si="75"/>
        <v>23640</v>
      </c>
      <c r="BA170" s="39" t="str">
        <f t="shared" si="76"/>
        <v>120/160 AD</v>
      </c>
      <c r="BB170" s="35">
        <f t="shared" ref="BB170:BB177" si="85">IF(G170="R",RANK(AZ170,$AZ$169:$AZ$176,1), "NA")</f>
        <v>2</v>
      </c>
      <c r="BC170" s="35" t="str">
        <f t="shared" si="77"/>
        <v>06:34:00</v>
      </c>
      <c r="BD170" s="35">
        <f t="shared" si="78"/>
        <v>195</v>
      </c>
      <c r="BE170" s="40">
        <f t="shared" si="79"/>
        <v>-2.0166666666666666</v>
      </c>
      <c r="BF170" s="41">
        <f t="shared" si="80"/>
        <v>313.98333333333335</v>
      </c>
      <c r="BG170" s="35" t="str">
        <f t="shared" si="81"/>
        <v>JOSEFINA MATURANA FELL</v>
      </c>
      <c r="BH170" s="35" t="str">
        <f t="shared" si="82"/>
        <v>JOSEFINA MATURANA FELL - TOBA DEJAVU</v>
      </c>
      <c r="BI170" s="35" t="str">
        <f>VLOOKUP(BG170,Equipos!$A$2:$B$105,2,0)</f>
        <v>TOBA A</v>
      </c>
      <c r="BJ170" s="35" t="str">
        <f t="shared" si="83"/>
        <v>06:31:59</v>
      </c>
      <c r="BK170" s="35" t="e">
        <f>VLOOKUP(BG170,'Base Jinetes FEI'!$M$5:$N$341,2,0)</f>
        <v>#N/A</v>
      </c>
      <c r="BL170" s="35" t="e">
        <f>VLOOKUP(BG170,'Base Jinetes FEI'!$M$5:$O$341,3,0)</f>
        <v>#N/A</v>
      </c>
      <c r="BN170" s="35">
        <f t="shared" si="84"/>
        <v>1</v>
      </c>
      <c r="BO170" s="35">
        <f t="shared" si="55"/>
        <v>169</v>
      </c>
    </row>
    <row r="171" spans="1:94" ht="14.4" x14ac:dyDescent="0.3">
      <c r="A171" s="35" t="str">
        <f t="shared" ref="A171:B171" si="86">A170</f>
        <v>LLAYLLAY 21 II</v>
      </c>
      <c r="B171" s="35" t="str">
        <f t="shared" si="86"/>
        <v>FEI</v>
      </c>
      <c r="C171" s="35">
        <f t="shared" si="72"/>
        <v>120</v>
      </c>
      <c r="D171" s="35">
        <f t="shared" si="73"/>
        <v>121</v>
      </c>
      <c r="E171" s="35" t="str">
        <f t="shared" si="74"/>
        <v>AD</v>
      </c>
      <c r="F171" s="99" t="s">
        <v>88</v>
      </c>
      <c r="G171" s="99" t="s">
        <v>84</v>
      </c>
      <c r="H171" s="99" t="s">
        <v>77</v>
      </c>
      <c r="I171" s="99" t="s">
        <v>77</v>
      </c>
      <c r="J171" s="99" t="s">
        <v>776</v>
      </c>
      <c r="K171" s="99" t="s">
        <v>90</v>
      </c>
      <c r="L171" s="99" t="s">
        <v>206</v>
      </c>
      <c r="M171" s="99" t="s">
        <v>1641</v>
      </c>
      <c r="N171" s="99" t="s">
        <v>1642</v>
      </c>
      <c r="O171" s="99"/>
      <c r="P171" s="99" t="s">
        <v>77</v>
      </c>
      <c r="Q171" s="99"/>
      <c r="R171" s="99" t="s">
        <v>77</v>
      </c>
      <c r="S171" s="99" t="s">
        <v>78</v>
      </c>
      <c r="T171" s="99" t="s">
        <v>77</v>
      </c>
      <c r="U171" s="99" t="s">
        <v>2220</v>
      </c>
      <c r="V171" s="99" t="s">
        <v>2221</v>
      </c>
      <c r="W171" s="99"/>
      <c r="X171" s="99" t="s">
        <v>1355</v>
      </c>
      <c r="Y171" s="99" t="s">
        <v>590</v>
      </c>
      <c r="Z171" s="99" t="s">
        <v>2222</v>
      </c>
      <c r="AA171" s="99"/>
      <c r="AB171" s="99" t="s">
        <v>2223</v>
      </c>
      <c r="AC171" s="99" t="s">
        <v>246</v>
      </c>
      <c r="AD171" s="99" t="s">
        <v>2224</v>
      </c>
      <c r="AE171" s="99"/>
      <c r="AF171" s="99" t="s">
        <v>1620</v>
      </c>
      <c r="AG171" s="99" t="s">
        <v>2225</v>
      </c>
      <c r="AH171" s="99" t="s">
        <v>2226</v>
      </c>
      <c r="AI171" s="99" t="s">
        <v>175</v>
      </c>
      <c r="AJ171" s="99" t="s">
        <v>2227</v>
      </c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>
        <v>18.47</v>
      </c>
      <c r="AY171" s="99">
        <v>23580</v>
      </c>
      <c r="AZ171" s="39" t="str">
        <f t="shared" si="75"/>
        <v>NA</v>
      </c>
      <c r="BA171" s="39" t="str">
        <f t="shared" si="76"/>
        <v>120/160 AD</v>
      </c>
      <c r="BB171" s="35" t="str">
        <f t="shared" si="85"/>
        <v>NA</v>
      </c>
      <c r="BC171" s="35" t="str">
        <f t="shared" si="77"/>
        <v>NA</v>
      </c>
      <c r="BD171" s="35">
        <f t="shared" si="78"/>
        <v>0</v>
      </c>
      <c r="BE171" s="40" t="e">
        <f t="shared" si="79"/>
        <v>#VALUE!</v>
      </c>
      <c r="BF171" s="41">
        <f t="shared" si="80"/>
        <v>0</v>
      </c>
      <c r="BG171" s="35" t="str">
        <f t="shared" si="81"/>
        <v>CATALINA LLORENS CLARK</v>
      </c>
      <c r="BH171" s="35" t="str">
        <f t="shared" si="82"/>
        <v>CATALINA LLORENS CLARK - LUNA</v>
      </c>
      <c r="BI171" s="35" t="e">
        <f>VLOOKUP(BG171,Equipos!$A$2:$B$105,2,0)</f>
        <v>#N/A</v>
      </c>
      <c r="BJ171" s="35" t="str">
        <f t="shared" si="83"/>
        <v>06:31:59</v>
      </c>
      <c r="BK171" s="35" t="e">
        <f>VLOOKUP(BG171,'Base Jinetes FEI'!$M$5:$N$341,2,0)</f>
        <v>#N/A</v>
      </c>
      <c r="BL171" s="35" t="e">
        <f>VLOOKUP(BG171,'Base Jinetes FEI'!$M$5:$O$341,3,0)</f>
        <v>#N/A</v>
      </c>
      <c r="BN171" s="35">
        <f t="shared" si="84"/>
        <v>0</v>
      </c>
      <c r="BO171" s="35">
        <f t="shared" si="55"/>
        <v>170</v>
      </c>
    </row>
    <row r="172" spans="1:94" ht="14.4" x14ac:dyDescent="0.3">
      <c r="A172" s="35" t="str">
        <f t="shared" ref="A172:B172" si="87">A171</f>
        <v>LLAYLLAY 21 II</v>
      </c>
      <c r="B172" s="35" t="str">
        <f t="shared" si="87"/>
        <v>FEI</v>
      </c>
      <c r="C172" s="35">
        <f t="shared" si="72"/>
        <v>120</v>
      </c>
      <c r="D172" s="35">
        <f t="shared" si="73"/>
        <v>121</v>
      </c>
      <c r="E172" s="35" t="str">
        <f t="shared" si="74"/>
        <v>AD</v>
      </c>
      <c r="F172" s="99" t="s">
        <v>89</v>
      </c>
      <c r="G172" s="99" t="s">
        <v>84</v>
      </c>
      <c r="H172" s="99" t="s">
        <v>77</v>
      </c>
      <c r="I172" s="99" t="s">
        <v>77</v>
      </c>
      <c r="J172" s="99" t="s">
        <v>468</v>
      </c>
      <c r="K172" s="99" t="s">
        <v>125</v>
      </c>
      <c r="L172" s="99" t="s">
        <v>202</v>
      </c>
      <c r="M172" s="99" t="s">
        <v>1305</v>
      </c>
      <c r="N172" s="99" t="s">
        <v>611</v>
      </c>
      <c r="O172" s="99"/>
      <c r="P172" s="99" t="s">
        <v>77</v>
      </c>
      <c r="Q172" s="99"/>
      <c r="R172" s="99" t="s">
        <v>77</v>
      </c>
      <c r="S172" s="99" t="s">
        <v>78</v>
      </c>
      <c r="T172" s="99" t="s">
        <v>77</v>
      </c>
      <c r="U172" s="99" t="s">
        <v>941</v>
      </c>
      <c r="V172" s="99" t="s">
        <v>2228</v>
      </c>
      <c r="W172" s="99"/>
      <c r="X172" s="99" t="s">
        <v>1173</v>
      </c>
      <c r="Y172" s="99" t="s">
        <v>265</v>
      </c>
      <c r="Z172" s="99" t="s">
        <v>2229</v>
      </c>
      <c r="AA172" s="99"/>
      <c r="AB172" s="99" t="s">
        <v>2230</v>
      </c>
      <c r="AC172" s="99" t="s">
        <v>2231</v>
      </c>
      <c r="AD172" s="99" t="s">
        <v>2232</v>
      </c>
      <c r="AE172" s="99" t="s">
        <v>175</v>
      </c>
      <c r="AF172" s="99" t="s">
        <v>2233</v>
      </c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>
        <v>17.670000000000002</v>
      </c>
      <c r="AY172" s="99">
        <v>20776</v>
      </c>
      <c r="AZ172" s="39" t="str">
        <f t="shared" si="75"/>
        <v>NA</v>
      </c>
      <c r="BA172" s="39" t="str">
        <f t="shared" si="76"/>
        <v>120/160 AD</v>
      </c>
      <c r="BB172" s="35" t="str">
        <f t="shared" si="85"/>
        <v>NA</v>
      </c>
      <c r="BC172" s="35" t="str">
        <f t="shared" si="77"/>
        <v>NA</v>
      </c>
      <c r="BD172" s="35">
        <f t="shared" si="78"/>
        <v>0</v>
      </c>
      <c r="BE172" s="40" t="e">
        <f t="shared" si="79"/>
        <v>#VALUE!</v>
      </c>
      <c r="BF172" s="41">
        <f t="shared" si="80"/>
        <v>0</v>
      </c>
      <c r="BG172" s="35" t="str">
        <f t="shared" si="81"/>
        <v>FELIPE SAT YABER</v>
      </c>
      <c r="BH172" s="35" t="str">
        <f t="shared" si="82"/>
        <v>FELIPE SAT YABER - CAL MAR ROLON</v>
      </c>
      <c r="BI172" s="35" t="str">
        <f>VLOOKUP(BG172,Equipos!$A$2:$B$105,2,0)</f>
        <v>RINCONADA A</v>
      </c>
      <c r="BJ172" s="35" t="str">
        <f t="shared" si="83"/>
        <v>06:31:59</v>
      </c>
      <c r="BK172" s="35" t="e">
        <f>VLOOKUP(BG172,'Base Jinetes FEI'!$M$5:$N$341,2,0)</f>
        <v>#N/A</v>
      </c>
      <c r="BL172" s="35" t="e">
        <f>VLOOKUP(BG172,'Base Jinetes FEI'!$M$5:$O$341,3,0)</f>
        <v>#N/A</v>
      </c>
      <c r="BN172" s="35">
        <f t="shared" si="84"/>
        <v>0</v>
      </c>
      <c r="BO172" s="35">
        <f t="shared" si="55"/>
        <v>171</v>
      </c>
    </row>
    <row r="173" spans="1:94" ht="14.4" x14ac:dyDescent="0.3">
      <c r="A173" s="35" t="str">
        <f t="shared" ref="A173:B173" si="88">A172</f>
        <v>LLAYLLAY 21 II</v>
      </c>
      <c r="B173" s="35" t="str">
        <f t="shared" si="88"/>
        <v>FEI</v>
      </c>
      <c r="C173" s="35">
        <f t="shared" si="72"/>
        <v>120</v>
      </c>
      <c r="D173" s="35">
        <f t="shared" si="73"/>
        <v>121</v>
      </c>
      <c r="E173" s="35" t="str">
        <f t="shared" si="74"/>
        <v>AD</v>
      </c>
      <c r="F173" s="99" t="s">
        <v>93</v>
      </c>
      <c r="G173" s="99" t="s">
        <v>84</v>
      </c>
      <c r="H173" s="99" t="s">
        <v>77</v>
      </c>
      <c r="I173" s="99" t="s">
        <v>77</v>
      </c>
      <c r="J173" s="99" t="s">
        <v>464</v>
      </c>
      <c r="K173" s="99" t="s">
        <v>92</v>
      </c>
      <c r="L173" s="99" t="s">
        <v>465</v>
      </c>
      <c r="M173" s="99" t="s">
        <v>1202</v>
      </c>
      <c r="N173" s="99" t="s">
        <v>585</v>
      </c>
      <c r="O173" s="99"/>
      <c r="P173" s="99" t="s">
        <v>77</v>
      </c>
      <c r="Q173" s="99"/>
      <c r="R173" s="99" t="s">
        <v>77</v>
      </c>
      <c r="S173" s="99" t="s">
        <v>78</v>
      </c>
      <c r="T173" s="99" t="s">
        <v>77</v>
      </c>
      <c r="U173" s="99" t="s">
        <v>2234</v>
      </c>
      <c r="V173" s="99" t="s">
        <v>723</v>
      </c>
      <c r="W173" s="99"/>
      <c r="X173" s="99" t="s">
        <v>2235</v>
      </c>
      <c r="Y173" s="99" t="s">
        <v>959</v>
      </c>
      <c r="Z173" s="99" t="s">
        <v>2236</v>
      </c>
      <c r="AA173" s="99"/>
      <c r="AB173" s="99" t="s">
        <v>2237</v>
      </c>
      <c r="AC173" s="99" t="s">
        <v>2238</v>
      </c>
      <c r="AD173" s="99" t="s">
        <v>2239</v>
      </c>
      <c r="AE173" s="99" t="s">
        <v>175</v>
      </c>
      <c r="AF173" s="99" t="s">
        <v>2219</v>
      </c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>
        <v>16.75</v>
      </c>
      <c r="AY173" s="99">
        <v>21919</v>
      </c>
      <c r="AZ173" s="39" t="str">
        <f t="shared" si="75"/>
        <v>NA</v>
      </c>
      <c r="BA173" s="39" t="str">
        <f t="shared" si="76"/>
        <v>120/160 AD</v>
      </c>
      <c r="BB173" s="35" t="str">
        <f t="shared" si="85"/>
        <v>NA</v>
      </c>
      <c r="BC173" s="35" t="str">
        <f t="shared" si="77"/>
        <v>NA</v>
      </c>
      <c r="BD173" s="35">
        <f t="shared" si="78"/>
        <v>0</v>
      </c>
      <c r="BE173" s="40" t="e">
        <f t="shared" si="79"/>
        <v>#VALUE!</v>
      </c>
      <c r="BF173" s="41">
        <f t="shared" si="80"/>
        <v>0</v>
      </c>
      <c r="BG173" s="35" t="str">
        <f t="shared" si="81"/>
        <v>PABLO LLOMPART</v>
      </c>
      <c r="BH173" s="35" t="str">
        <f t="shared" si="82"/>
        <v>PABLO LLOMPART - ANCAR FARUK</v>
      </c>
      <c r="BI173" s="35" t="str">
        <f>VLOOKUP(BG173,Equipos!$A$2:$B$105,2,0)</f>
        <v>EL QUILLAY</v>
      </c>
      <c r="BJ173" s="35" t="str">
        <f t="shared" si="83"/>
        <v>06:31:59</v>
      </c>
      <c r="BK173" s="35" t="e">
        <f>VLOOKUP(BG173,'Base Jinetes FEI'!$M$5:$N$341,2,0)</f>
        <v>#N/A</v>
      </c>
      <c r="BL173" s="35" t="e">
        <f>VLOOKUP(BG173,'Base Jinetes FEI'!$M$5:$O$341,3,0)</f>
        <v>#N/A</v>
      </c>
      <c r="BN173" s="35">
        <f t="shared" si="84"/>
        <v>0</v>
      </c>
      <c r="BO173" s="35">
        <f t="shared" si="55"/>
        <v>172</v>
      </c>
    </row>
    <row r="174" spans="1:94" ht="14.4" x14ac:dyDescent="0.3">
      <c r="A174" s="35" t="str">
        <f t="shared" ref="A174:B174" si="89">A173</f>
        <v>LLAYLLAY 21 II</v>
      </c>
      <c r="B174" s="35" t="str">
        <f t="shared" si="89"/>
        <v>FEI</v>
      </c>
      <c r="C174" s="35">
        <f t="shared" si="72"/>
        <v>120</v>
      </c>
      <c r="D174" s="35">
        <f t="shared" si="73"/>
        <v>121</v>
      </c>
      <c r="E174" s="35" t="s">
        <v>52</v>
      </c>
      <c r="F174" s="99" t="s">
        <v>85</v>
      </c>
      <c r="G174" s="99" t="s">
        <v>76</v>
      </c>
      <c r="H174" s="99" t="s">
        <v>77</v>
      </c>
      <c r="I174" s="99" t="s">
        <v>77</v>
      </c>
      <c r="J174" s="99" t="s">
        <v>940</v>
      </c>
      <c r="K174" s="99" t="s">
        <v>1117</v>
      </c>
      <c r="L174" s="99" t="s">
        <v>1118</v>
      </c>
      <c r="M174" s="99" t="s">
        <v>2240</v>
      </c>
      <c r="N174" s="99" t="s">
        <v>844</v>
      </c>
      <c r="O174" s="99"/>
      <c r="P174" s="99" t="s">
        <v>77</v>
      </c>
      <c r="Q174" s="99"/>
      <c r="R174" s="99" t="s">
        <v>77</v>
      </c>
      <c r="S174" s="99" t="s">
        <v>78</v>
      </c>
      <c r="T174" s="99" t="s">
        <v>77</v>
      </c>
      <c r="U174" s="99" t="s">
        <v>2241</v>
      </c>
      <c r="V174" s="99" t="s">
        <v>2242</v>
      </c>
      <c r="W174" s="99"/>
      <c r="X174" s="99" t="s">
        <v>1691</v>
      </c>
      <c r="Y174" s="99" t="s">
        <v>120</v>
      </c>
      <c r="Z174" s="99" t="s">
        <v>2243</v>
      </c>
      <c r="AA174" s="99"/>
      <c r="AB174" s="99" t="s">
        <v>1787</v>
      </c>
      <c r="AC174" s="99" t="s">
        <v>958</v>
      </c>
      <c r="AD174" s="99" t="s">
        <v>2244</v>
      </c>
      <c r="AE174" s="99"/>
      <c r="AF174" s="99" t="s">
        <v>1031</v>
      </c>
      <c r="AG174" s="99" t="s">
        <v>2245</v>
      </c>
      <c r="AH174" s="99" t="s">
        <v>2246</v>
      </c>
      <c r="AI174" s="99"/>
      <c r="AJ174" s="99" t="s">
        <v>2247</v>
      </c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>
        <v>18.100000000000001</v>
      </c>
      <c r="AY174" s="99">
        <v>24061</v>
      </c>
      <c r="AZ174" s="39">
        <f t="shared" si="75"/>
        <v>24061</v>
      </c>
      <c r="BA174" s="39" t="str">
        <f t="shared" si="76"/>
        <v>120/160 YR</v>
      </c>
      <c r="BB174" s="35">
        <f t="shared" si="85"/>
        <v>3</v>
      </c>
      <c r="BC174" s="35" t="str">
        <f t="shared" si="77"/>
        <v>06:41:01</v>
      </c>
      <c r="BD174" s="35">
        <f t="shared" si="78"/>
        <v>190</v>
      </c>
      <c r="BE174" s="40">
        <f t="shared" si="79"/>
        <v>-9.0333333333333332</v>
      </c>
      <c r="BF174" s="41">
        <f t="shared" si="80"/>
        <v>301.96666666666664</v>
      </c>
      <c r="BG174" s="35" t="str">
        <f t="shared" si="81"/>
        <v>CRISTOBAL JESUS ROJAS SANCHEZ</v>
      </c>
      <c r="BH174" s="35" t="str">
        <f t="shared" si="82"/>
        <v>CRISTOBAL JESUS ROJAS SANCHEZ - ALI</v>
      </c>
      <c r="BI174" s="35" t="str">
        <f>VLOOKUP(BG174,Equipos!$A$2:$B$105,2,0)</f>
        <v>RINCONADA A</v>
      </c>
      <c r="BJ174" s="35" t="str">
        <f t="shared" si="83"/>
        <v>06:31:59</v>
      </c>
      <c r="BK174" s="35" t="e">
        <f>VLOOKUP(BG174,'Base Jinetes FEI'!$M$5:$N$341,2,0)</f>
        <v>#N/A</v>
      </c>
      <c r="BL174" s="35" t="e">
        <f>VLOOKUP(BG174,'Base Jinetes FEI'!$M$5:$O$341,3,0)</f>
        <v>#N/A</v>
      </c>
      <c r="BN174" s="35">
        <f t="shared" si="84"/>
        <v>1</v>
      </c>
      <c r="BO174" s="35">
        <f t="shared" si="55"/>
        <v>173</v>
      </c>
    </row>
    <row r="175" spans="1:94" ht="14.4" x14ac:dyDescent="0.3">
      <c r="A175" s="35" t="str">
        <f t="shared" ref="A175:B175" si="90">A174</f>
        <v>LLAYLLAY 21 II</v>
      </c>
      <c r="B175" s="35" t="str">
        <f t="shared" si="90"/>
        <v>FEI</v>
      </c>
      <c r="C175" s="35">
        <f t="shared" si="72"/>
        <v>120</v>
      </c>
      <c r="D175" s="35">
        <f t="shared" si="73"/>
        <v>121</v>
      </c>
      <c r="E175" s="35" t="str">
        <f t="shared" si="74"/>
        <v>YR</v>
      </c>
      <c r="F175" s="99" t="s">
        <v>86</v>
      </c>
      <c r="G175" s="99" t="s">
        <v>84</v>
      </c>
      <c r="H175" s="99" t="s">
        <v>77</v>
      </c>
      <c r="I175" s="99" t="s">
        <v>77</v>
      </c>
      <c r="J175" s="99" t="s">
        <v>426</v>
      </c>
      <c r="K175" s="99" t="s">
        <v>127</v>
      </c>
      <c r="L175" s="99" t="s">
        <v>150</v>
      </c>
      <c r="M175" s="99" t="s">
        <v>2248</v>
      </c>
      <c r="N175" s="99" t="s">
        <v>2249</v>
      </c>
      <c r="O175" s="99"/>
      <c r="P175" s="99" t="s">
        <v>77</v>
      </c>
      <c r="Q175" s="99"/>
      <c r="R175" s="99" t="s">
        <v>77</v>
      </c>
      <c r="S175" s="99" t="s">
        <v>78</v>
      </c>
      <c r="T175" s="99" t="s">
        <v>77</v>
      </c>
      <c r="U175" s="99" t="s">
        <v>2250</v>
      </c>
      <c r="V175" s="99" t="s">
        <v>2251</v>
      </c>
      <c r="W175" s="99"/>
      <c r="X175" s="99" t="s">
        <v>1764</v>
      </c>
      <c r="Y175" s="99" t="s">
        <v>2252</v>
      </c>
      <c r="Z175" s="99" t="s">
        <v>2253</v>
      </c>
      <c r="AA175" s="99"/>
      <c r="AB175" s="99" t="s">
        <v>1316</v>
      </c>
      <c r="AC175" s="99" t="s">
        <v>2231</v>
      </c>
      <c r="AD175" s="99" t="s">
        <v>2254</v>
      </c>
      <c r="AE175" s="99" t="s">
        <v>175</v>
      </c>
      <c r="AF175" s="99" t="s">
        <v>2255</v>
      </c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>
        <v>18.77</v>
      </c>
      <c r="AY175" s="99">
        <v>19564</v>
      </c>
      <c r="AZ175" s="39" t="str">
        <f t="shared" si="75"/>
        <v>NA</v>
      </c>
      <c r="BA175" s="39" t="str">
        <f t="shared" si="76"/>
        <v>120/160 YR</v>
      </c>
      <c r="BB175" s="35" t="str">
        <f t="shared" si="85"/>
        <v>NA</v>
      </c>
      <c r="BC175" s="35" t="str">
        <f t="shared" si="77"/>
        <v>NA</v>
      </c>
      <c r="BD175" s="35">
        <f t="shared" si="78"/>
        <v>0</v>
      </c>
      <c r="BE175" s="40" t="e">
        <f t="shared" si="79"/>
        <v>#VALUE!</v>
      </c>
      <c r="BF175" s="41">
        <f t="shared" si="80"/>
        <v>0</v>
      </c>
      <c r="BG175" s="35" t="str">
        <f t="shared" si="81"/>
        <v>FLORENCIA CARDONE ALMARZA</v>
      </c>
      <c r="BH175" s="35" t="str">
        <f t="shared" si="82"/>
        <v>FLORENCIA CARDONE ALMARZA - BANITA</v>
      </c>
      <c r="BI175" s="35" t="str">
        <f>VLOOKUP(BG175,Equipos!$A$2:$B$105,2,0)</f>
        <v>COLCHAGUA</v>
      </c>
      <c r="BJ175" s="35" t="str">
        <f t="shared" si="83"/>
        <v>06:31:59</v>
      </c>
      <c r="BK175" s="35" t="e">
        <f>VLOOKUP(BG175,'Base Jinetes FEI'!$M$5:$N$341,2,0)</f>
        <v>#N/A</v>
      </c>
      <c r="BL175" s="35" t="e">
        <f>VLOOKUP(BG175,'Base Jinetes FEI'!$M$5:$O$341,3,0)</f>
        <v>#N/A</v>
      </c>
      <c r="BN175" s="35">
        <f t="shared" si="84"/>
        <v>0</v>
      </c>
      <c r="BO175" s="35">
        <f t="shared" si="55"/>
        <v>174</v>
      </c>
    </row>
    <row r="176" spans="1:94" ht="14.4" x14ac:dyDescent="0.3">
      <c r="A176" s="35" t="str">
        <f t="shared" ref="A176:B176" si="91">A175</f>
        <v>LLAYLLAY 21 II</v>
      </c>
      <c r="B176" s="35" t="str">
        <f t="shared" si="91"/>
        <v>FEI</v>
      </c>
      <c r="C176" s="35">
        <f t="shared" si="72"/>
        <v>120</v>
      </c>
      <c r="D176" s="35">
        <f t="shared" si="73"/>
        <v>121</v>
      </c>
      <c r="E176" s="35" t="str">
        <f t="shared" si="74"/>
        <v>YR</v>
      </c>
      <c r="F176" s="99" t="s">
        <v>88</v>
      </c>
      <c r="G176" s="99" t="s">
        <v>84</v>
      </c>
      <c r="H176" s="99" t="s">
        <v>77</v>
      </c>
      <c r="I176" s="99" t="s">
        <v>77</v>
      </c>
      <c r="J176" s="99" t="s">
        <v>475</v>
      </c>
      <c r="K176" s="99" t="s">
        <v>476</v>
      </c>
      <c r="L176" s="99" t="s">
        <v>217</v>
      </c>
      <c r="M176" s="99" t="s">
        <v>203</v>
      </c>
      <c r="N176" s="99" t="s">
        <v>204</v>
      </c>
      <c r="O176" s="99"/>
      <c r="P176" s="99" t="s">
        <v>77</v>
      </c>
      <c r="Q176" s="99"/>
      <c r="R176" s="99" t="s">
        <v>77</v>
      </c>
      <c r="S176" s="99" t="s">
        <v>78</v>
      </c>
      <c r="T176" s="99" t="s">
        <v>77</v>
      </c>
      <c r="U176" s="99" t="s">
        <v>2256</v>
      </c>
      <c r="V176" s="99" t="s">
        <v>2257</v>
      </c>
      <c r="W176" s="99"/>
      <c r="X176" s="99" t="s">
        <v>1014</v>
      </c>
      <c r="Y176" s="99" t="s">
        <v>838</v>
      </c>
      <c r="Z176" s="99" t="s">
        <v>2258</v>
      </c>
      <c r="AA176" s="99" t="s">
        <v>175</v>
      </c>
      <c r="AB176" s="99" t="s">
        <v>987</v>
      </c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>
        <v>20.88</v>
      </c>
      <c r="AY176" s="99">
        <v>12071</v>
      </c>
      <c r="AZ176" s="39" t="str">
        <f t="shared" si="75"/>
        <v>NA</v>
      </c>
      <c r="BA176" s="39" t="str">
        <f t="shared" si="76"/>
        <v>120/160 YR</v>
      </c>
      <c r="BB176" s="35" t="str">
        <f t="shared" si="85"/>
        <v>NA</v>
      </c>
      <c r="BC176" s="35" t="str">
        <f t="shared" si="77"/>
        <v>NA</v>
      </c>
      <c r="BD176" s="35">
        <f t="shared" si="78"/>
        <v>0</v>
      </c>
      <c r="BE176" s="40" t="e">
        <f t="shared" si="79"/>
        <v>#VALUE!</v>
      </c>
      <c r="BF176" s="41">
        <f t="shared" si="80"/>
        <v>0</v>
      </c>
      <c r="BG176" s="35" t="str">
        <f t="shared" si="81"/>
        <v>JESUS MAXIMILIANO CERPA VERA</v>
      </c>
      <c r="BH176" s="35" t="str">
        <f t="shared" si="82"/>
        <v>JESUS MAXIMILIANO CERPA VERA - HLS CHOCOLATE AMARGO</v>
      </c>
      <c r="BI176" s="35" t="e">
        <f>VLOOKUP(BG176,Equipos!$A$2:$B$105,2,0)</f>
        <v>#N/A</v>
      </c>
      <c r="BJ176" s="35" t="str">
        <f t="shared" si="83"/>
        <v>06:31:59</v>
      </c>
      <c r="BK176" s="35" t="e">
        <f>VLOOKUP(BG176,'Base Jinetes FEI'!$M$5:$N$341,2,0)</f>
        <v>#N/A</v>
      </c>
      <c r="BL176" s="35" t="e">
        <f>VLOOKUP(BG176,'Base Jinetes FEI'!$M$5:$O$341,3,0)</f>
        <v>#N/A</v>
      </c>
      <c r="BN176" s="35">
        <f t="shared" si="84"/>
        <v>0</v>
      </c>
      <c r="BO176" s="35">
        <f t="shared" si="55"/>
        <v>175</v>
      </c>
    </row>
    <row r="177" spans="1:67" ht="14.4" x14ac:dyDescent="0.3">
      <c r="A177" s="35" t="str">
        <f t="shared" ref="A177:B177" si="92">A176</f>
        <v>LLAYLLAY 21 II</v>
      </c>
      <c r="B177" s="35" t="str">
        <f t="shared" si="92"/>
        <v>FEI</v>
      </c>
      <c r="C177" s="35">
        <v>100</v>
      </c>
      <c r="D177" s="35">
        <v>102</v>
      </c>
      <c r="E177" s="35" t="s">
        <v>51</v>
      </c>
      <c r="F177" s="99" t="s">
        <v>85</v>
      </c>
      <c r="G177" s="99" t="s">
        <v>76</v>
      </c>
      <c r="H177" s="99" t="s">
        <v>77</v>
      </c>
      <c r="I177" s="99" t="s">
        <v>77</v>
      </c>
      <c r="J177" s="99" t="s">
        <v>2259</v>
      </c>
      <c r="K177" s="99" t="s">
        <v>2260</v>
      </c>
      <c r="L177" s="99" t="s">
        <v>112</v>
      </c>
      <c r="M177" s="99" t="s">
        <v>2261</v>
      </c>
      <c r="N177" s="99" t="s">
        <v>2262</v>
      </c>
      <c r="O177" s="99"/>
      <c r="P177" s="99" t="s">
        <v>77</v>
      </c>
      <c r="Q177" s="99"/>
      <c r="R177" s="99" t="s">
        <v>77</v>
      </c>
      <c r="S177" s="99" t="s">
        <v>78</v>
      </c>
      <c r="T177" s="99" t="s">
        <v>77</v>
      </c>
      <c r="U177" s="99" t="s">
        <v>2263</v>
      </c>
      <c r="V177" s="99" t="s">
        <v>2264</v>
      </c>
      <c r="W177" s="99"/>
      <c r="X177" s="99" t="s">
        <v>2265</v>
      </c>
      <c r="Y177" s="99" t="s">
        <v>290</v>
      </c>
      <c r="Z177" s="99" t="s">
        <v>2266</v>
      </c>
      <c r="AA177" s="99"/>
      <c r="AB177" s="99" t="s">
        <v>1345</v>
      </c>
      <c r="AC177" s="99" t="s">
        <v>2267</v>
      </c>
      <c r="AD177" s="99" t="s">
        <v>2268</v>
      </c>
      <c r="AE177" s="99"/>
      <c r="AF177" s="99" t="s">
        <v>2269</v>
      </c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>
        <v>18.96</v>
      </c>
      <c r="AY177" s="99">
        <v>19369</v>
      </c>
      <c r="AZ177" s="39">
        <f t="shared" si="75"/>
        <v>19369</v>
      </c>
      <c r="BA177" s="39" t="str">
        <f t="shared" si="76"/>
        <v>100 AD</v>
      </c>
      <c r="BB177" s="35">
        <f>IF(G177="R",RANK(AZ177,$AZ$177:$AZ$199,1), "NA")</f>
        <v>1</v>
      </c>
      <c r="BC177" s="35" t="str">
        <f t="shared" si="77"/>
        <v>05:22:49</v>
      </c>
      <c r="BD177" s="35">
        <f t="shared" si="78"/>
        <v>200</v>
      </c>
      <c r="BE177" s="40">
        <f t="shared" si="79"/>
        <v>0</v>
      </c>
      <c r="BF177" s="41">
        <f t="shared" si="80"/>
        <v>302</v>
      </c>
      <c r="BG177" s="35" t="str">
        <f t="shared" si="81"/>
        <v>CRISTIAN CORNEJO CABEZAS</v>
      </c>
      <c r="BH177" s="35" t="str">
        <f t="shared" si="82"/>
        <v>CRISTIAN CORNEJO CABEZAS - SERCKIS</v>
      </c>
      <c r="BI177" s="35" t="str">
        <f>VLOOKUP(BG177,Equipos!$A$2:$B$105,2,0)</f>
        <v>RINCONADA A</v>
      </c>
      <c r="BJ177" s="35" t="str">
        <f t="shared" si="83"/>
        <v>05:22:49</v>
      </c>
      <c r="BK177" s="35" t="e">
        <f>VLOOKUP(BG177,'Base Jinetes FEI'!$M$5:$N$341,2,0)</f>
        <v>#N/A</v>
      </c>
      <c r="BL177" s="35" t="e">
        <f>VLOOKUP(BG177,'Base Jinetes FEI'!$M$5:$O$341,3,0)</f>
        <v>#N/A</v>
      </c>
      <c r="BN177" s="35">
        <f t="shared" si="84"/>
        <v>1</v>
      </c>
      <c r="BO177" s="35">
        <f t="shared" si="55"/>
        <v>176</v>
      </c>
    </row>
    <row r="178" spans="1:67" ht="14.4" x14ac:dyDescent="0.3">
      <c r="A178" s="35" t="str">
        <f t="shared" ref="A178:B178" si="93">A177</f>
        <v>LLAYLLAY 21 II</v>
      </c>
      <c r="B178" s="35" t="str">
        <f t="shared" si="93"/>
        <v>FEI</v>
      </c>
      <c r="C178" s="35">
        <f t="shared" si="72"/>
        <v>100</v>
      </c>
      <c r="D178" s="35">
        <f t="shared" si="73"/>
        <v>102</v>
      </c>
      <c r="E178" s="35" t="str">
        <f t="shared" si="74"/>
        <v>AD</v>
      </c>
      <c r="F178" s="99" t="s">
        <v>86</v>
      </c>
      <c r="G178" s="99" t="s">
        <v>76</v>
      </c>
      <c r="H178" s="99" t="s">
        <v>77</v>
      </c>
      <c r="I178" s="99" t="s">
        <v>77</v>
      </c>
      <c r="J178" s="99"/>
      <c r="K178" s="99" t="s">
        <v>210</v>
      </c>
      <c r="L178" s="99" t="s">
        <v>1440</v>
      </c>
      <c r="M178" s="99" t="s">
        <v>1696</v>
      </c>
      <c r="N178" s="99" t="s">
        <v>1697</v>
      </c>
      <c r="O178" s="99"/>
      <c r="P178" s="99" t="s">
        <v>77</v>
      </c>
      <c r="Q178" s="99"/>
      <c r="R178" s="99" t="s">
        <v>77</v>
      </c>
      <c r="S178" s="99" t="s">
        <v>78</v>
      </c>
      <c r="T178" s="99" t="s">
        <v>77</v>
      </c>
      <c r="U178" s="99" t="s">
        <v>2270</v>
      </c>
      <c r="V178" s="99" t="s">
        <v>2271</v>
      </c>
      <c r="W178" s="99"/>
      <c r="X178" s="99" t="s">
        <v>1235</v>
      </c>
      <c r="Y178" s="99" t="s">
        <v>264</v>
      </c>
      <c r="Z178" s="99" t="s">
        <v>1346</v>
      </c>
      <c r="AA178" s="99"/>
      <c r="AB178" s="99" t="s">
        <v>2272</v>
      </c>
      <c r="AC178" s="99" t="s">
        <v>450</v>
      </c>
      <c r="AD178" s="99" t="s">
        <v>2273</v>
      </c>
      <c r="AE178" s="99"/>
      <c r="AF178" s="99" t="s">
        <v>2274</v>
      </c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>
        <v>18.399999999999999</v>
      </c>
      <c r="AY178" s="99">
        <v>19961</v>
      </c>
      <c r="AZ178" s="39">
        <f t="shared" si="75"/>
        <v>19961</v>
      </c>
      <c r="BA178" s="39" t="str">
        <f t="shared" si="76"/>
        <v>100 AD</v>
      </c>
      <c r="BB178" s="35">
        <f t="shared" ref="BB178:BB200" si="94">IF(G178="R",RANK(AZ178,$AZ$177:$AZ$199,1), "NA")</f>
        <v>2</v>
      </c>
      <c r="BC178" s="35" t="str">
        <f t="shared" si="77"/>
        <v>05:32:41</v>
      </c>
      <c r="BD178" s="35">
        <f t="shared" si="78"/>
        <v>195</v>
      </c>
      <c r="BE178" s="40">
        <f t="shared" si="79"/>
        <v>-9.8666666666666671</v>
      </c>
      <c r="BF178" s="41">
        <f t="shared" si="80"/>
        <v>287.13333333333333</v>
      </c>
      <c r="BG178" s="35" t="str">
        <f t="shared" si="81"/>
        <v>FRANCISCO  VALDEVENITO</v>
      </c>
      <c r="BH178" s="35" t="str">
        <f t="shared" si="82"/>
        <v>FRANCISCO  VALDEVENITO - RHAJASTAN</v>
      </c>
      <c r="BI178" s="35" t="e">
        <f>VLOOKUP(BG178,Equipos!$A$2:$B$105,2,0)</f>
        <v>#N/A</v>
      </c>
      <c r="BJ178" s="35" t="str">
        <f t="shared" si="83"/>
        <v>05:22:49</v>
      </c>
      <c r="BK178" s="35" t="e">
        <f>VLOOKUP(BG178,'Base Jinetes FEI'!$M$5:$N$341,2,0)</f>
        <v>#N/A</v>
      </c>
      <c r="BL178" s="35" t="e">
        <f>VLOOKUP(BG178,'Base Jinetes FEI'!$M$5:$O$341,3,0)</f>
        <v>#N/A</v>
      </c>
      <c r="BN178" s="35">
        <f t="shared" si="84"/>
        <v>1</v>
      </c>
      <c r="BO178" s="35">
        <f t="shared" si="55"/>
        <v>177</v>
      </c>
    </row>
    <row r="179" spans="1:67" ht="14.4" x14ac:dyDescent="0.3">
      <c r="A179" s="35" t="str">
        <f t="shared" ref="A179:B179" si="95">A178</f>
        <v>LLAYLLAY 21 II</v>
      </c>
      <c r="B179" s="35" t="str">
        <f t="shared" si="95"/>
        <v>FEI</v>
      </c>
      <c r="C179" s="35">
        <f t="shared" si="72"/>
        <v>100</v>
      </c>
      <c r="D179" s="35">
        <f t="shared" si="73"/>
        <v>102</v>
      </c>
      <c r="E179" s="35" t="str">
        <f t="shared" si="74"/>
        <v>AD</v>
      </c>
      <c r="F179" s="99" t="s">
        <v>88</v>
      </c>
      <c r="G179" s="99" t="s">
        <v>76</v>
      </c>
      <c r="H179" s="99" t="s">
        <v>77</v>
      </c>
      <c r="I179" s="99" t="s">
        <v>77</v>
      </c>
      <c r="J179" s="99"/>
      <c r="K179" s="99" t="s">
        <v>2275</v>
      </c>
      <c r="L179" s="99" t="s">
        <v>2276</v>
      </c>
      <c r="M179" s="99" t="s">
        <v>1248</v>
      </c>
      <c r="N179" s="99" t="s">
        <v>970</v>
      </c>
      <c r="O179" s="99"/>
      <c r="P179" s="99" t="s">
        <v>77</v>
      </c>
      <c r="Q179" s="99"/>
      <c r="R179" s="99" t="s">
        <v>77</v>
      </c>
      <c r="S179" s="99" t="s">
        <v>78</v>
      </c>
      <c r="T179" s="99" t="s">
        <v>77</v>
      </c>
      <c r="U179" s="99" t="s">
        <v>381</v>
      </c>
      <c r="V179" s="99" t="s">
        <v>2277</v>
      </c>
      <c r="W179" s="99"/>
      <c r="X179" s="99" t="s">
        <v>1213</v>
      </c>
      <c r="Y179" s="99" t="s">
        <v>2278</v>
      </c>
      <c r="Z179" s="99" t="s">
        <v>2279</v>
      </c>
      <c r="AA179" s="99"/>
      <c r="AB179" s="99" t="s">
        <v>2280</v>
      </c>
      <c r="AC179" s="99" t="s">
        <v>450</v>
      </c>
      <c r="AD179" s="99" t="s">
        <v>2273</v>
      </c>
      <c r="AE179" s="99"/>
      <c r="AF179" s="99" t="s">
        <v>2281</v>
      </c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>
        <v>18.39</v>
      </c>
      <c r="AY179" s="99">
        <v>19963</v>
      </c>
      <c r="AZ179" s="39">
        <f t="shared" si="75"/>
        <v>19963</v>
      </c>
      <c r="BA179" s="39" t="str">
        <f t="shared" si="76"/>
        <v>100 AD</v>
      </c>
      <c r="BB179" s="35">
        <f t="shared" si="94"/>
        <v>3</v>
      </c>
      <c r="BC179" s="35" t="str">
        <f t="shared" si="77"/>
        <v>05:32:43</v>
      </c>
      <c r="BD179" s="35">
        <f t="shared" si="78"/>
        <v>190</v>
      </c>
      <c r="BE179" s="40">
        <f t="shared" si="79"/>
        <v>-9.9</v>
      </c>
      <c r="BF179" s="41">
        <f t="shared" si="80"/>
        <v>282.10000000000002</v>
      </c>
      <c r="BG179" s="35" t="str">
        <f t="shared" si="81"/>
        <v>PILAR TORREALBA</v>
      </c>
      <c r="BH179" s="35" t="str">
        <f t="shared" si="82"/>
        <v>PILAR TORREALBA - FOLCA</v>
      </c>
      <c r="BI179" s="35" t="e">
        <f>VLOOKUP(BG179,Equipos!$A$2:$B$105,2,0)</f>
        <v>#N/A</v>
      </c>
      <c r="BJ179" s="35" t="str">
        <f t="shared" si="83"/>
        <v>05:22:49</v>
      </c>
      <c r="BK179" s="35" t="e">
        <f>VLOOKUP(BG179,'Base Jinetes FEI'!$M$5:$N$341,2,0)</f>
        <v>#N/A</v>
      </c>
      <c r="BL179" s="35" t="e">
        <f>VLOOKUP(BG179,'Base Jinetes FEI'!$M$5:$O$341,3,0)</f>
        <v>#N/A</v>
      </c>
      <c r="BN179" s="35">
        <f t="shared" si="84"/>
        <v>1</v>
      </c>
      <c r="BO179" s="35">
        <f t="shared" si="55"/>
        <v>178</v>
      </c>
    </row>
    <row r="180" spans="1:67" ht="14.4" x14ac:dyDescent="0.3">
      <c r="A180" s="35" t="str">
        <f t="shared" ref="A180:B180" si="96">A179</f>
        <v>LLAYLLAY 21 II</v>
      </c>
      <c r="B180" s="35" t="str">
        <f t="shared" si="96"/>
        <v>FEI</v>
      </c>
      <c r="C180" s="35">
        <f t="shared" si="72"/>
        <v>100</v>
      </c>
      <c r="D180" s="35">
        <f t="shared" si="73"/>
        <v>102</v>
      </c>
      <c r="E180" s="35" t="str">
        <f t="shared" si="74"/>
        <v>AD</v>
      </c>
      <c r="F180" s="99" t="s">
        <v>89</v>
      </c>
      <c r="G180" s="99" t="s">
        <v>76</v>
      </c>
      <c r="H180" s="99" t="s">
        <v>77</v>
      </c>
      <c r="I180" s="99" t="s">
        <v>77</v>
      </c>
      <c r="J180" s="99" t="s">
        <v>1176</v>
      </c>
      <c r="K180" s="99" t="s">
        <v>191</v>
      </c>
      <c r="L180" s="99" t="s">
        <v>1177</v>
      </c>
      <c r="M180" s="99" t="s">
        <v>938</v>
      </c>
      <c r="N180" s="99" t="s">
        <v>323</v>
      </c>
      <c r="O180" s="99"/>
      <c r="P180" s="99" t="s">
        <v>77</v>
      </c>
      <c r="Q180" s="99"/>
      <c r="R180" s="99" t="s">
        <v>77</v>
      </c>
      <c r="S180" s="99" t="s">
        <v>78</v>
      </c>
      <c r="T180" s="99" t="s">
        <v>77</v>
      </c>
      <c r="U180" s="99" t="s">
        <v>2282</v>
      </c>
      <c r="V180" s="99" t="s">
        <v>2283</v>
      </c>
      <c r="W180" s="99"/>
      <c r="X180" s="99" t="s">
        <v>1197</v>
      </c>
      <c r="Y180" s="99" t="s">
        <v>2284</v>
      </c>
      <c r="Z180" s="99" t="s">
        <v>2285</v>
      </c>
      <c r="AA180" s="99"/>
      <c r="AB180" s="99" t="s">
        <v>2286</v>
      </c>
      <c r="AC180" s="99" t="s">
        <v>2287</v>
      </c>
      <c r="AD180" s="99" t="s">
        <v>2288</v>
      </c>
      <c r="AE180" s="99"/>
      <c r="AF180" s="99" t="s">
        <v>2289</v>
      </c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>
        <v>18.2</v>
      </c>
      <c r="AY180" s="99">
        <v>20177</v>
      </c>
      <c r="AZ180" s="39">
        <f t="shared" si="75"/>
        <v>20177</v>
      </c>
      <c r="BA180" s="39" t="str">
        <f t="shared" si="76"/>
        <v>100 AD</v>
      </c>
      <c r="BB180" s="35">
        <f t="shared" si="94"/>
        <v>4</v>
      </c>
      <c r="BC180" s="35" t="str">
        <f t="shared" si="77"/>
        <v>05:36:17</v>
      </c>
      <c r="BD180" s="35">
        <f t="shared" si="78"/>
        <v>185</v>
      </c>
      <c r="BE180" s="40">
        <f t="shared" si="79"/>
        <v>-13.466666666666667</v>
      </c>
      <c r="BF180" s="41">
        <f t="shared" si="80"/>
        <v>273.53333333333336</v>
      </c>
      <c r="BG180" s="35" t="str">
        <f t="shared" si="81"/>
        <v>JORGE ESPARZA ROJAS</v>
      </c>
      <c r="BH180" s="35" t="str">
        <f t="shared" si="82"/>
        <v>JORGE ESPARZA ROJAS - HF CAIRO</v>
      </c>
      <c r="BI180" s="35" t="e">
        <f>VLOOKUP(BG180,Equipos!$A$2:$B$105,2,0)</f>
        <v>#N/A</v>
      </c>
      <c r="BJ180" s="35" t="str">
        <f t="shared" si="83"/>
        <v>05:22:49</v>
      </c>
      <c r="BK180" s="35" t="e">
        <f>VLOOKUP(BG180,'Base Jinetes FEI'!$M$5:$N$341,2,0)</f>
        <v>#N/A</v>
      </c>
      <c r="BL180" s="35" t="e">
        <f>VLOOKUP(BG180,'Base Jinetes FEI'!$M$5:$O$341,3,0)</f>
        <v>#N/A</v>
      </c>
      <c r="BN180" s="35">
        <f t="shared" si="84"/>
        <v>1</v>
      </c>
      <c r="BO180" s="35">
        <f t="shared" si="55"/>
        <v>179</v>
      </c>
    </row>
    <row r="181" spans="1:67" ht="14.4" x14ac:dyDescent="0.3">
      <c r="A181" s="35" t="str">
        <f t="shared" ref="A181:B181" si="97">A180</f>
        <v>LLAYLLAY 21 II</v>
      </c>
      <c r="B181" s="35" t="str">
        <f t="shared" si="97"/>
        <v>FEI</v>
      </c>
      <c r="C181" s="35">
        <f t="shared" si="72"/>
        <v>100</v>
      </c>
      <c r="D181" s="35">
        <f t="shared" si="73"/>
        <v>102</v>
      </c>
      <c r="E181" s="35" t="str">
        <f t="shared" si="74"/>
        <v>AD</v>
      </c>
      <c r="F181" s="99" t="s">
        <v>93</v>
      </c>
      <c r="G181" s="99" t="s">
        <v>76</v>
      </c>
      <c r="H181" s="99" t="s">
        <v>77</v>
      </c>
      <c r="I181" s="99" t="s">
        <v>77</v>
      </c>
      <c r="J181" s="99" t="s">
        <v>2290</v>
      </c>
      <c r="K181" s="99" t="s">
        <v>2291</v>
      </c>
      <c r="L181" s="99" t="s">
        <v>2292</v>
      </c>
      <c r="M181" s="99"/>
      <c r="N181" s="99" t="s">
        <v>2293</v>
      </c>
      <c r="O181" s="99"/>
      <c r="P181" s="99" t="s">
        <v>77</v>
      </c>
      <c r="Q181" s="99"/>
      <c r="R181" s="99" t="s">
        <v>77</v>
      </c>
      <c r="S181" s="99" t="s">
        <v>78</v>
      </c>
      <c r="T181" s="99" t="s">
        <v>77</v>
      </c>
      <c r="U181" s="99" t="s">
        <v>2294</v>
      </c>
      <c r="V181" s="99" t="s">
        <v>2295</v>
      </c>
      <c r="W181" s="99"/>
      <c r="X181" s="99" t="s">
        <v>2296</v>
      </c>
      <c r="Y181" s="99" t="s">
        <v>2297</v>
      </c>
      <c r="Z181" s="99" t="s">
        <v>2298</v>
      </c>
      <c r="AA181" s="99"/>
      <c r="AB181" s="99" t="s">
        <v>2299</v>
      </c>
      <c r="AC181" s="99" t="s">
        <v>184</v>
      </c>
      <c r="AD181" s="99" t="s">
        <v>2300</v>
      </c>
      <c r="AE181" s="99"/>
      <c r="AF181" s="99" t="s">
        <v>2301</v>
      </c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>
        <v>17.28</v>
      </c>
      <c r="AY181" s="99">
        <v>21246</v>
      </c>
      <c r="AZ181" s="39">
        <f t="shared" si="75"/>
        <v>21246</v>
      </c>
      <c r="BA181" s="39" t="str">
        <f t="shared" si="76"/>
        <v>100 AD</v>
      </c>
      <c r="BB181" s="35">
        <f t="shared" si="94"/>
        <v>8</v>
      </c>
      <c r="BC181" s="35" t="str">
        <f t="shared" si="77"/>
        <v>05:54:06</v>
      </c>
      <c r="BD181" s="35">
        <f t="shared" si="78"/>
        <v>165</v>
      </c>
      <c r="BE181" s="40">
        <f t="shared" si="79"/>
        <v>-31.283333333333335</v>
      </c>
      <c r="BF181" s="41">
        <f t="shared" si="80"/>
        <v>235.71666666666667</v>
      </c>
      <c r="BG181" s="35" t="str">
        <f t="shared" si="81"/>
        <v>EMILIA PATTERSON</v>
      </c>
      <c r="BH181" s="35" t="str">
        <f t="shared" si="82"/>
        <v>EMILIA PATTERSON - SANTA SUSANA MATILDE</v>
      </c>
      <c r="BI181" s="35" t="str">
        <f>VLOOKUP(BG181,Equipos!$A$2:$B$105,2,0)</f>
        <v>RINCONADA B</v>
      </c>
      <c r="BJ181" s="35" t="str">
        <f t="shared" si="83"/>
        <v>05:22:49</v>
      </c>
      <c r="BK181" s="35" t="e">
        <f>VLOOKUP(BG181,'Base Jinetes FEI'!$M$5:$N$341,2,0)</f>
        <v>#N/A</v>
      </c>
      <c r="BL181" s="35" t="e">
        <f>VLOOKUP(BG181,'Base Jinetes FEI'!$M$5:$O$341,3,0)</f>
        <v>#N/A</v>
      </c>
      <c r="BN181" s="35">
        <f t="shared" si="84"/>
        <v>1</v>
      </c>
      <c r="BO181" s="35">
        <f t="shared" si="55"/>
        <v>180</v>
      </c>
    </row>
    <row r="182" spans="1:67" ht="14.4" x14ac:dyDescent="0.3">
      <c r="A182" s="35" t="str">
        <f t="shared" ref="A182:B182" si="98">A181</f>
        <v>LLAYLLAY 21 II</v>
      </c>
      <c r="B182" s="35" t="str">
        <f t="shared" si="98"/>
        <v>FEI</v>
      </c>
      <c r="C182" s="35">
        <f t="shared" si="72"/>
        <v>100</v>
      </c>
      <c r="D182" s="35">
        <f t="shared" si="73"/>
        <v>102</v>
      </c>
      <c r="E182" s="35" t="str">
        <f t="shared" si="74"/>
        <v>AD</v>
      </c>
      <c r="F182" s="99" t="s">
        <v>96</v>
      </c>
      <c r="G182" s="99" t="s">
        <v>76</v>
      </c>
      <c r="H182" s="99" t="s">
        <v>77</v>
      </c>
      <c r="I182" s="99" t="s">
        <v>77</v>
      </c>
      <c r="J182" s="99" t="s">
        <v>695</v>
      </c>
      <c r="K182" s="99" t="s">
        <v>696</v>
      </c>
      <c r="L182" s="99" t="s">
        <v>697</v>
      </c>
      <c r="M182" s="99" t="s">
        <v>1253</v>
      </c>
      <c r="N182" s="99" t="s">
        <v>1254</v>
      </c>
      <c r="O182" s="99"/>
      <c r="P182" s="99" t="s">
        <v>77</v>
      </c>
      <c r="Q182" s="99"/>
      <c r="R182" s="99" t="s">
        <v>77</v>
      </c>
      <c r="S182" s="99" t="s">
        <v>78</v>
      </c>
      <c r="T182" s="99" t="s">
        <v>77</v>
      </c>
      <c r="U182" s="99" t="s">
        <v>2302</v>
      </c>
      <c r="V182" s="99" t="s">
        <v>2303</v>
      </c>
      <c r="W182" s="99"/>
      <c r="X182" s="99" t="s">
        <v>994</v>
      </c>
      <c r="Y182" s="99" t="s">
        <v>119</v>
      </c>
      <c r="Z182" s="99" t="s">
        <v>2304</v>
      </c>
      <c r="AA182" s="99"/>
      <c r="AB182" s="99" t="s">
        <v>2305</v>
      </c>
      <c r="AC182" s="99" t="s">
        <v>951</v>
      </c>
      <c r="AD182" s="99" t="s">
        <v>2306</v>
      </c>
      <c r="AE182" s="99"/>
      <c r="AF182" s="99" t="s">
        <v>2307</v>
      </c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>
        <v>16.04</v>
      </c>
      <c r="AY182" s="99">
        <v>22896</v>
      </c>
      <c r="AZ182" s="39">
        <f t="shared" si="75"/>
        <v>22896</v>
      </c>
      <c r="BA182" s="39" t="str">
        <f t="shared" si="76"/>
        <v>100 AD</v>
      </c>
      <c r="BB182" s="35">
        <f t="shared" si="94"/>
        <v>9</v>
      </c>
      <c r="BC182" s="35" t="str">
        <f t="shared" si="77"/>
        <v>06:21:36</v>
      </c>
      <c r="BD182" s="35">
        <f t="shared" si="78"/>
        <v>160</v>
      </c>
      <c r="BE182" s="40">
        <f t="shared" si="79"/>
        <v>-58.783333333333331</v>
      </c>
      <c r="BF182" s="41">
        <f t="shared" si="80"/>
        <v>203.21666666666667</v>
      </c>
      <c r="BG182" s="35" t="str">
        <f t="shared" si="81"/>
        <v>ALVARO LLOMPART GRIMM</v>
      </c>
      <c r="BH182" s="35" t="str">
        <f t="shared" si="82"/>
        <v>ALVARO LLOMPART GRIMM - HLS ELEKTRA</v>
      </c>
      <c r="BI182" s="35" t="e">
        <f>VLOOKUP(BG182,Equipos!$A$2:$B$105,2,0)</f>
        <v>#N/A</v>
      </c>
      <c r="BJ182" s="35" t="str">
        <f t="shared" si="83"/>
        <v>05:22:49</v>
      </c>
      <c r="BK182" s="35" t="e">
        <f>VLOOKUP(BG182,'Base Jinetes FEI'!$M$5:$N$341,2,0)</f>
        <v>#N/A</v>
      </c>
      <c r="BL182" s="35" t="e">
        <f>VLOOKUP(BG182,'Base Jinetes FEI'!$M$5:$O$341,3,0)</f>
        <v>#N/A</v>
      </c>
      <c r="BN182" s="35">
        <f t="shared" si="84"/>
        <v>1</v>
      </c>
      <c r="BO182" s="35">
        <f t="shared" si="55"/>
        <v>181</v>
      </c>
    </row>
    <row r="183" spans="1:67" ht="14.4" x14ac:dyDescent="0.3">
      <c r="A183" s="35" t="str">
        <f t="shared" ref="A183:B183" si="99">A182</f>
        <v>LLAYLLAY 21 II</v>
      </c>
      <c r="B183" s="35" t="str">
        <f t="shared" si="99"/>
        <v>FEI</v>
      </c>
      <c r="C183" s="35">
        <f t="shared" si="72"/>
        <v>100</v>
      </c>
      <c r="D183" s="35">
        <f t="shared" si="73"/>
        <v>102</v>
      </c>
      <c r="E183" s="35" t="str">
        <f t="shared" si="74"/>
        <v>AD</v>
      </c>
      <c r="F183" s="99" t="s">
        <v>97</v>
      </c>
      <c r="G183" s="99" t="s">
        <v>76</v>
      </c>
      <c r="H183" s="99" t="s">
        <v>77</v>
      </c>
      <c r="I183" s="99" t="s">
        <v>77</v>
      </c>
      <c r="J183" s="99" t="s">
        <v>360</v>
      </c>
      <c r="K183" s="99" t="s">
        <v>210</v>
      </c>
      <c r="L183" s="99" t="s">
        <v>211</v>
      </c>
      <c r="M183" s="99"/>
      <c r="N183" s="99" t="s">
        <v>2308</v>
      </c>
      <c r="O183" s="99"/>
      <c r="P183" s="99" t="s">
        <v>77</v>
      </c>
      <c r="Q183" s="99"/>
      <c r="R183" s="99" t="s">
        <v>77</v>
      </c>
      <c r="S183" s="99" t="s">
        <v>78</v>
      </c>
      <c r="T183" s="99" t="s">
        <v>77</v>
      </c>
      <c r="U183" s="99" t="s">
        <v>2309</v>
      </c>
      <c r="V183" s="99" t="s">
        <v>2310</v>
      </c>
      <c r="W183" s="99"/>
      <c r="X183" s="99" t="s">
        <v>1246</v>
      </c>
      <c r="Y183" s="99" t="s">
        <v>2311</v>
      </c>
      <c r="Z183" s="99" t="s">
        <v>2312</v>
      </c>
      <c r="AA183" s="99"/>
      <c r="AB183" s="99" t="s">
        <v>1663</v>
      </c>
      <c r="AC183" s="99" t="s">
        <v>2313</v>
      </c>
      <c r="AD183" s="99" t="s">
        <v>2314</v>
      </c>
      <c r="AE183" s="99"/>
      <c r="AF183" s="99" t="s">
        <v>1626</v>
      </c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>
        <v>16.04</v>
      </c>
      <c r="AY183" s="99">
        <v>22897</v>
      </c>
      <c r="AZ183" s="39">
        <f t="shared" si="75"/>
        <v>22897</v>
      </c>
      <c r="BA183" s="39" t="str">
        <f t="shared" si="76"/>
        <v>100 AD</v>
      </c>
      <c r="BB183" s="35">
        <f t="shared" si="94"/>
        <v>10</v>
      </c>
      <c r="BC183" s="35" t="str">
        <f t="shared" si="77"/>
        <v>06:21:37</v>
      </c>
      <c r="BD183" s="35">
        <f t="shared" si="78"/>
        <v>155</v>
      </c>
      <c r="BE183" s="40">
        <f t="shared" si="79"/>
        <v>-58.8</v>
      </c>
      <c r="BF183" s="41">
        <f t="shared" si="80"/>
        <v>198.2</v>
      </c>
      <c r="BG183" s="35" t="str">
        <f t="shared" si="81"/>
        <v>FRANCISCO  EGUIGUREN VALDÉS</v>
      </c>
      <c r="BH183" s="35" t="str">
        <f t="shared" si="82"/>
        <v>FRANCISCO  EGUIGUREN VALDÉS - TOBA BURKA</v>
      </c>
      <c r="BI183" s="35" t="str">
        <f>VLOOKUP(BG183,Equipos!$A$2:$B$105,2,0)</f>
        <v>EL QUILLAY</v>
      </c>
      <c r="BJ183" s="35" t="str">
        <f t="shared" si="83"/>
        <v>05:22:49</v>
      </c>
      <c r="BK183" s="35" t="e">
        <f>VLOOKUP(BG183,'Base Jinetes FEI'!$M$5:$N$341,2,0)</f>
        <v>#N/A</v>
      </c>
      <c r="BL183" s="35" t="e">
        <f>VLOOKUP(BG183,'Base Jinetes FEI'!$M$5:$O$341,3,0)</f>
        <v>#N/A</v>
      </c>
      <c r="BN183" s="35">
        <f t="shared" si="84"/>
        <v>1</v>
      </c>
      <c r="BO183" s="35">
        <f t="shared" si="55"/>
        <v>182</v>
      </c>
    </row>
    <row r="184" spans="1:67" ht="14.4" x14ac:dyDescent="0.3">
      <c r="A184" s="35" t="str">
        <f t="shared" ref="A184:B184" si="100">A183</f>
        <v>LLAYLLAY 21 II</v>
      </c>
      <c r="B184" s="35" t="str">
        <f t="shared" si="100"/>
        <v>FEI</v>
      </c>
      <c r="C184" s="35">
        <f t="shared" si="72"/>
        <v>100</v>
      </c>
      <c r="D184" s="35">
        <f t="shared" si="73"/>
        <v>102</v>
      </c>
      <c r="E184" s="35" t="str">
        <f t="shared" si="74"/>
        <v>AD</v>
      </c>
      <c r="F184" s="99" t="s">
        <v>75</v>
      </c>
      <c r="G184" s="99" t="s">
        <v>76</v>
      </c>
      <c r="H184" s="99" t="s">
        <v>77</v>
      </c>
      <c r="I184" s="99" t="s">
        <v>77</v>
      </c>
      <c r="J184" s="99" t="s">
        <v>2315</v>
      </c>
      <c r="K184" s="99" t="s">
        <v>2316</v>
      </c>
      <c r="L184" s="99" t="s">
        <v>335</v>
      </c>
      <c r="M184" s="99" t="s">
        <v>443</v>
      </c>
      <c r="N184" s="99" t="s">
        <v>336</v>
      </c>
      <c r="O184" s="99"/>
      <c r="P184" s="99" t="s">
        <v>77</v>
      </c>
      <c r="Q184" s="99"/>
      <c r="R184" s="99" t="s">
        <v>77</v>
      </c>
      <c r="S184" s="99" t="s">
        <v>78</v>
      </c>
      <c r="T184" s="99" t="s">
        <v>77</v>
      </c>
      <c r="U184" s="99" t="s">
        <v>250</v>
      </c>
      <c r="V184" s="99" t="s">
        <v>2317</v>
      </c>
      <c r="W184" s="99"/>
      <c r="X184" s="99" t="s">
        <v>2318</v>
      </c>
      <c r="Y184" s="99" t="s">
        <v>2319</v>
      </c>
      <c r="Z184" s="99" t="s">
        <v>2320</v>
      </c>
      <c r="AA184" s="99"/>
      <c r="AB184" s="99" t="s">
        <v>2321</v>
      </c>
      <c r="AC184" s="99" t="s">
        <v>2322</v>
      </c>
      <c r="AD184" s="99" t="s">
        <v>2323</v>
      </c>
      <c r="AE184" s="99"/>
      <c r="AF184" s="99" t="s">
        <v>2324</v>
      </c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>
        <v>15.23</v>
      </c>
      <c r="AY184" s="99">
        <v>24103</v>
      </c>
      <c r="AZ184" s="39">
        <f t="shared" si="75"/>
        <v>24103</v>
      </c>
      <c r="BA184" s="39" t="str">
        <f t="shared" si="76"/>
        <v>100 AD</v>
      </c>
      <c r="BB184" s="35">
        <f t="shared" si="94"/>
        <v>13</v>
      </c>
      <c r="BC184" s="35" t="str">
        <f t="shared" si="77"/>
        <v>06:41:43</v>
      </c>
      <c r="BD184" s="35">
        <f t="shared" si="78"/>
        <v>140</v>
      </c>
      <c r="BE184" s="40">
        <f t="shared" si="79"/>
        <v>-78.900000000000006</v>
      </c>
      <c r="BF184" s="41">
        <f t="shared" si="80"/>
        <v>163.1</v>
      </c>
      <c r="BG184" s="35" t="str">
        <f t="shared" si="81"/>
        <v>JOSE ANDRES  POBLETE SALCEDO</v>
      </c>
      <c r="BH184" s="35" t="str">
        <f t="shared" si="82"/>
        <v>JOSE ANDRES  POBLETE SALCEDO - GARROCHA</v>
      </c>
      <c r="BI184" s="35" t="e">
        <f>VLOOKUP(BG184,Equipos!$A$2:$B$105,2,0)</f>
        <v>#N/A</v>
      </c>
      <c r="BJ184" s="35" t="str">
        <f t="shared" si="83"/>
        <v>05:22:49</v>
      </c>
      <c r="BK184" s="35" t="e">
        <f>VLOOKUP(BG184,'Base Jinetes FEI'!$M$5:$N$341,2,0)</f>
        <v>#N/A</v>
      </c>
      <c r="BL184" s="35" t="e">
        <f>VLOOKUP(BG184,'Base Jinetes FEI'!$M$5:$O$341,3,0)</f>
        <v>#N/A</v>
      </c>
      <c r="BN184" s="35">
        <f t="shared" si="84"/>
        <v>1</v>
      </c>
      <c r="BO184" s="35">
        <f t="shared" si="55"/>
        <v>183</v>
      </c>
    </row>
    <row r="185" spans="1:67" ht="14.4" x14ac:dyDescent="0.3">
      <c r="A185" s="35" t="str">
        <f t="shared" ref="A185:B185" si="101">A184</f>
        <v>LLAYLLAY 21 II</v>
      </c>
      <c r="B185" s="35" t="str">
        <f t="shared" si="101"/>
        <v>FEI</v>
      </c>
      <c r="C185" s="35">
        <f t="shared" si="72"/>
        <v>100</v>
      </c>
      <c r="D185" s="35">
        <f t="shared" si="73"/>
        <v>102</v>
      </c>
      <c r="E185" s="35" t="str">
        <f t="shared" si="74"/>
        <v>AD</v>
      </c>
      <c r="F185" s="99" t="s">
        <v>98</v>
      </c>
      <c r="G185" s="99" t="s">
        <v>84</v>
      </c>
      <c r="H185" s="99" t="s">
        <v>77</v>
      </c>
      <c r="I185" s="99" t="s">
        <v>77</v>
      </c>
      <c r="J185" s="99" t="s">
        <v>2325</v>
      </c>
      <c r="K185" s="99" t="s">
        <v>2326</v>
      </c>
      <c r="L185" s="99" t="s">
        <v>2327</v>
      </c>
      <c r="M185" s="99" t="s">
        <v>2328</v>
      </c>
      <c r="N185" s="99" t="s">
        <v>2329</v>
      </c>
      <c r="O185" s="99"/>
      <c r="P185" s="99" t="s">
        <v>77</v>
      </c>
      <c r="Q185" s="99"/>
      <c r="R185" s="99" t="s">
        <v>77</v>
      </c>
      <c r="S185" s="99" t="s">
        <v>78</v>
      </c>
      <c r="T185" s="99" t="s">
        <v>77</v>
      </c>
      <c r="U185" s="99" t="s">
        <v>2330</v>
      </c>
      <c r="V185" s="99" t="s">
        <v>2331</v>
      </c>
      <c r="W185" s="99"/>
      <c r="X185" s="99" t="s">
        <v>1220</v>
      </c>
      <c r="Y185" s="99" t="s">
        <v>2332</v>
      </c>
      <c r="Z185" s="99" t="s">
        <v>2333</v>
      </c>
      <c r="AA185" s="99"/>
      <c r="AB185" s="99" t="s">
        <v>2334</v>
      </c>
      <c r="AC185" s="99" t="s">
        <v>439</v>
      </c>
      <c r="AD185" s="99" t="s">
        <v>2335</v>
      </c>
      <c r="AE185" s="99" t="s">
        <v>175</v>
      </c>
      <c r="AF185" s="99" t="s">
        <v>2336</v>
      </c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>
        <v>18.96</v>
      </c>
      <c r="AY185" s="99">
        <v>19371</v>
      </c>
      <c r="AZ185" s="39" t="str">
        <f t="shared" si="75"/>
        <v>NA</v>
      </c>
      <c r="BA185" s="39" t="str">
        <f t="shared" si="76"/>
        <v>100 AD</v>
      </c>
      <c r="BB185" s="35" t="str">
        <f t="shared" si="94"/>
        <v>NA</v>
      </c>
      <c r="BC185" s="35" t="str">
        <f t="shared" si="77"/>
        <v>NA</v>
      </c>
      <c r="BD185" s="35">
        <f t="shared" si="78"/>
        <v>0</v>
      </c>
      <c r="BE185" s="40" t="e">
        <f t="shared" si="79"/>
        <v>#VALUE!</v>
      </c>
      <c r="BF185" s="41">
        <f t="shared" si="80"/>
        <v>0</v>
      </c>
      <c r="BG185" s="35" t="str">
        <f t="shared" si="81"/>
        <v>OSVALDO ARAYA URZUA</v>
      </c>
      <c r="BH185" s="35" t="str">
        <f t="shared" si="82"/>
        <v>OSVALDO ARAYA URZUA - EL MANOLO</v>
      </c>
      <c r="BI185" s="35" t="e">
        <f>VLOOKUP(BG185,Equipos!$A$2:$B$105,2,0)</f>
        <v>#N/A</v>
      </c>
      <c r="BJ185" s="35" t="str">
        <f t="shared" si="83"/>
        <v>05:22:49</v>
      </c>
      <c r="BK185" s="35" t="e">
        <f>VLOOKUP(BG185,'Base Jinetes FEI'!$M$5:$N$341,2,0)</f>
        <v>#N/A</v>
      </c>
      <c r="BL185" s="35" t="e">
        <f>VLOOKUP(BG185,'Base Jinetes FEI'!$M$5:$O$341,3,0)</f>
        <v>#N/A</v>
      </c>
      <c r="BN185" s="35">
        <f t="shared" si="84"/>
        <v>0</v>
      </c>
      <c r="BO185" s="35">
        <f t="shared" si="55"/>
        <v>184</v>
      </c>
    </row>
    <row r="186" spans="1:67" ht="14.4" x14ac:dyDescent="0.3">
      <c r="A186" s="35" t="str">
        <f t="shared" ref="A186:B186" si="102">A185</f>
        <v>LLAYLLAY 21 II</v>
      </c>
      <c r="B186" s="35" t="str">
        <f t="shared" si="102"/>
        <v>FEI</v>
      </c>
      <c r="C186" s="35">
        <f t="shared" si="72"/>
        <v>100</v>
      </c>
      <c r="D186" s="35">
        <f t="shared" si="73"/>
        <v>102</v>
      </c>
      <c r="E186" s="35" t="str">
        <f t="shared" si="74"/>
        <v>AD</v>
      </c>
      <c r="F186" s="99" t="s">
        <v>101</v>
      </c>
      <c r="G186" s="99" t="s">
        <v>84</v>
      </c>
      <c r="H186" s="99" t="s">
        <v>77</v>
      </c>
      <c r="I186" s="99" t="s">
        <v>77</v>
      </c>
      <c r="J186" s="99" t="s">
        <v>1149</v>
      </c>
      <c r="K186" s="99" t="s">
        <v>1150</v>
      </c>
      <c r="L186" s="99" t="s">
        <v>1151</v>
      </c>
      <c r="M186" s="99" t="s">
        <v>1222</v>
      </c>
      <c r="N186" s="99" t="s">
        <v>1223</v>
      </c>
      <c r="O186" s="99"/>
      <c r="P186" s="99" t="s">
        <v>77</v>
      </c>
      <c r="Q186" s="99"/>
      <c r="R186" s="99" t="s">
        <v>77</v>
      </c>
      <c r="S186" s="99" t="s">
        <v>78</v>
      </c>
      <c r="T186" s="99" t="s">
        <v>77</v>
      </c>
      <c r="U186" s="99" t="s">
        <v>2337</v>
      </c>
      <c r="V186" s="99" t="s">
        <v>2338</v>
      </c>
      <c r="W186" s="99"/>
      <c r="X186" s="99" t="s">
        <v>1705</v>
      </c>
      <c r="Y186" s="99" t="s">
        <v>251</v>
      </c>
      <c r="Z186" s="99" t="s">
        <v>2339</v>
      </c>
      <c r="AA186" s="99"/>
      <c r="AB186" s="99" t="s">
        <v>2340</v>
      </c>
      <c r="AC186" s="99" t="s">
        <v>2341</v>
      </c>
      <c r="AD186" s="99" t="s">
        <v>2342</v>
      </c>
      <c r="AE186" s="99" t="s">
        <v>175</v>
      </c>
      <c r="AF186" s="99" t="s">
        <v>2343</v>
      </c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>
        <v>18.600000000000001</v>
      </c>
      <c r="AY186" s="99">
        <v>19747</v>
      </c>
      <c r="AZ186" s="39" t="str">
        <f t="shared" si="75"/>
        <v>NA</v>
      </c>
      <c r="BA186" s="39" t="str">
        <f t="shared" si="76"/>
        <v>100 AD</v>
      </c>
      <c r="BB186" s="35" t="str">
        <f t="shared" si="94"/>
        <v>NA</v>
      </c>
      <c r="BC186" s="35" t="str">
        <f t="shared" si="77"/>
        <v>NA</v>
      </c>
      <c r="BD186" s="35">
        <f t="shared" si="78"/>
        <v>0</v>
      </c>
      <c r="BE186" s="40" t="e">
        <f t="shared" si="79"/>
        <v>#VALUE!</v>
      </c>
      <c r="BF186" s="41">
        <f t="shared" si="80"/>
        <v>0</v>
      </c>
      <c r="BG186" s="35" t="str">
        <f t="shared" si="81"/>
        <v>JUAN JOSE SEARLE MARTINEZ</v>
      </c>
      <c r="BH186" s="35" t="str">
        <f t="shared" si="82"/>
        <v>JUAN JOSE SEARLE MARTINEZ - TOBA ASTURIAS</v>
      </c>
      <c r="BI186" s="35" t="str">
        <f>VLOOKUP(BG186,Equipos!$A$2:$B$105,2,0)</f>
        <v>TOBA A</v>
      </c>
      <c r="BJ186" s="35" t="str">
        <f t="shared" si="83"/>
        <v>05:22:49</v>
      </c>
      <c r="BK186" s="35" t="e">
        <f>VLOOKUP(BG186,'Base Jinetes FEI'!$M$5:$N$341,2,0)</f>
        <v>#N/A</v>
      </c>
      <c r="BL186" s="35" t="e">
        <f>VLOOKUP(BG186,'Base Jinetes FEI'!$M$5:$O$341,3,0)</f>
        <v>#N/A</v>
      </c>
      <c r="BN186" s="35">
        <f t="shared" si="84"/>
        <v>0</v>
      </c>
      <c r="BO186" s="35">
        <f t="shared" si="55"/>
        <v>185</v>
      </c>
    </row>
    <row r="187" spans="1:67" ht="14.4" x14ac:dyDescent="0.3">
      <c r="A187" s="35" t="str">
        <f t="shared" ref="A187:B187" si="103">A186</f>
        <v>LLAYLLAY 21 II</v>
      </c>
      <c r="B187" s="35" t="str">
        <f t="shared" si="103"/>
        <v>FEI</v>
      </c>
      <c r="C187" s="35">
        <f t="shared" si="72"/>
        <v>100</v>
      </c>
      <c r="D187" s="35">
        <f t="shared" si="73"/>
        <v>102</v>
      </c>
      <c r="E187" s="35" t="str">
        <f t="shared" si="74"/>
        <v>AD</v>
      </c>
      <c r="F187" s="99" t="s">
        <v>102</v>
      </c>
      <c r="G187" s="99" t="s">
        <v>84</v>
      </c>
      <c r="H187" s="99" t="s">
        <v>77</v>
      </c>
      <c r="I187" s="99" t="s">
        <v>77</v>
      </c>
      <c r="J187" s="99" t="s">
        <v>2344</v>
      </c>
      <c r="K187" s="99" t="s">
        <v>696</v>
      </c>
      <c r="L187" s="99" t="s">
        <v>2345</v>
      </c>
      <c r="M187" s="99" t="s">
        <v>2346</v>
      </c>
      <c r="N187" s="99" t="s">
        <v>2347</v>
      </c>
      <c r="O187" s="99"/>
      <c r="P187" s="99" t="s">
        <v>77</v>
      </c>
      <c r="Q187" s="99"/>
      <c r="R187" s="99" t="s">
        <v>77</v>
      </c>
      <c r="S187" s="99" t="s">
        <v>78</v>
      </c>
      <c r="T187" s="99" t="s">
        <v>77</v>
      </c>
      <c r="U187" s="99" t="s">
        <v>449</v>
      </c>
      <c r="V187" s="99" t="s">
        <v>2348</v>
      </c>
      <c r="W187" s="99"/>
      <c r="X187" s="99" t="s">
        <v>2349</v>
      </c>
      <c r="Y187" s="99" t="s">
        <v>2252</v>
      </c>
      <c r="Z187" s="99" t="s">
        <v>2350</v>
      </c>
      <c r="AA187" s="99"/>
      <c r="AB187" s="99" t="s">
        <v>2351</v>
      </c>
      <c r="AC187" s="99" t="s">
        <v>2352</v>
      </c>
      <c r="AD187" s="99" t="s">
        <v>2353</v>
      </c>
      <c r="AE187" s="99" t="s">
        <v>180</v>
      </c>
      <c r="AF187" s="99" t="s">
        <v>2354</v>
      </c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>
        <v>17.7</v>
      </c>
      <c r="AY187" s="99">
        <v>20748</v>
      </c>
      <c r="AZ187" s="39" t="str">
        <f t="shared" si="75"/>
        <v>NA</v>
      </c>
      <c r="BA187" s="39" t="str">
        <f t="shared" si="76"/>
        <v>100 AD</v>
      </c>
      <c r="BB187" s="35" t="str">
        <f t="shared" si="94"/>
        <v>NA</v>
      </c>
      <c r="BC187" s="35" t="str">
        <f t="shared" si="77"/>
        <v>NA</v>
      </c>
      <c r="BD187" s="35">
        <f t="shared" si="78"/>
        <v>0</v>
      </c>
      <c r="BE187" s="40" t="e">
        <f t="shared" si="79"/>
        <v>#VALUE!</v>
      </c>
      <c r="BF187" s="41">
        <f t="shared" si="80"/>
        <v>0</v>
      </c>
      <c r="BG187" s="35" t="str">
        <f t="shared" si="81"/>
        <v>ALVARO COX MUJICA</v>
      </c>
      <c r="BH187" s="35" t="str">
        <f t="shared" si="82"/>
        <v xml:space="preserve">ALVARO COX MUJICA - BANDOLERO AC </v>
      </c>
      <c r="BI187" s="35" t="e">
        <f>VLOOKUP(BG187,Equipos!$A$2:$B$105,2,0)</f>
        <v>#N/A</v>
      </c>
      <c r="BJ187" s="35" t="str">
        <f t="shared" si="83"/>
        <v>05:22:49</v>
      </c>
      <c r="BK187" s="35" t="e">
        <f>VLOOKUP(BG187,'Base Jinetes FEI'!$M$5:$N$341,2,0)</f>
        <v>#N/A</v>
      </c>
      <c r="BL187" s="35" t="e">
        <f>VLOOKUP(BG187,'Base Jinetes FEI'!$M$5:$O$341,3,0)</f>
        <v>#N/A</v>
      </c>
      <c r="BN187" s="35">
        <f t="shared" si="84"/>
        <v>0</v>
      </c>
      <c r="BO187" s="35">
        <f t="shared" si="55"/>
        <v>186</v>
      </c>
    </row>
    <row r="188" spans="1:67" ht="14.4" x14ac:dyDescent="0.3">
      <c r="A188" s="35" t="str">
        <f t="shared" ref="A188:B188" si="104">A187</f>
        <v>LLAYLLAY 21 II</v>
      </c>
      <c r="B188" s="35" t="str">
        <f t="shared" si="104"/>
        <v>FEI</v>
      </c>
      <c r="C188" s="35">
        <f t="shared" si="72"/>
        <v>100</v>
      </c>
      <c r="D188" s="35">
        <f t="shared" si="73"/>
        <v>102</v>
      </c>
      <c r="E188" s="35" t="str">
        <f t="shared" si="74"/>
        <v>AD</v>
      </c>
      <c r="F188" s="99" t="s">
        <v>79</v>
      </c>
      <c r="G188" s="99" t="s">
        <v>84</v>
      </c>
      <c r="H188" s="99" t="s">
        <v>77</v>
      </c>
      <c r="I188" s="99" t="s">
        <v>77</v>
      </c>
      <c r="J188" s="99" t="s">
        <v>2355</v>
      </c>
      <c r="K188" s="99" t="s">
        <v>297</v>
      </c>
      <c r="L188" s="99" t="s">
        <v>2356</v>
      </c>
      <c r="M188" s="99"/>
      <c r="N188" s="99" t="s">
        <v>2357</v>
      </c>
      <c r="O188" s="99"/>
      <c r="P188" s="99" t="s">
        <v>77</v>
      </c>
      <c r="Q188" s="99"/>
      <c r="R188" s="99" t="s">
        <v>77</v>
      </c>
      <c r="S188" s="99" t="s">
        <v>78</v>
      </c>
      <c r="T188" s="99" t="s">
        <v>77</v>
      </c>
      <c r="U188" s="99" t="s">
        <v>941</v>
      </c>
      <c r="V188" s="99" t="s">
        <v>2358</v>
      </c>
      <c r="W188" s="99"/>
      <c r="X188" s="99" t="s">
        <v>1320</v>
      </c>
      <c r="Y188" s="99" t="s">
        <v>2206</v>
      </c>
      <c r="Z188" s="99" t="s">
        <v>2359</v>
      </c>
      <c r="AA188" s="99"/>
      <c r="AB188" s="99" t="s">
        <v>2360</v>
      </c>
      <c r="AC188" s="99" t="s">
        <v>77</v>
      </c>
      <c r="AD188" s="99" t="s">
        <v>77</v>
      </c>
      <c r="AE188" s="99" t="s">
        <v>180</v>
      </c>
      <c r="AF188" s="99" t="s">
        <v>77</v>
      </c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>
        <v>17.649999999999999</v>
      </c>
      <c r="AY188" s="99">
        <v>14279</v>
      </c>
      <c r="AZ188" s="39" t="str">
        <f t="shared" si="75"/>
        <v>NA</v>
      </c>
      <c r="BA188" s="39" t="str">
        <f t="shared" si="76"/>
        <v>100 AD</v>
      </c>
      <c r="BB188" s="35" t="str">
        <f t="shared" si="94"/>
        <v>NA</v>
      </c>
      <c r="BC188" s="35" t="str">
        <f t="shared" si="77"/>
        <v>NA</v>
      </c>
      <c r="BD188" s="35">
        <f t="shared" si="78"/>
        <v>0</v>
      </c>
      <c r="BE188" s="40" t="e">
        <f t="shared" si="79"/>
        <v>#VALUE!</v>
      </c>
      <c r="BF188" s="41">
        <f t="shared" si="80"/>
        <v>0</v>
      </c>
      <c r="BG188" s="35" t="str">
        <f t="shared" si="81"/>
        <v>SEBASTIAN SALINAS</v>
      </c>
      <c r="BH188" s="35" t="str">
        <f t="shared" si="82"/>
        <v>SEBASTIAN SALINAS - HF FOLKARI</v>
      </c>
      <c r="BI188" s="35" t="str">
        <f>VLOOKUP(BG188,Equipos!$A$2:$B$105,2,0)</f>
        <v>EL SENDERO/HARD BONE TEAM</v>
      </c>
      <c r="BJ188" s="35" t="str">
        <f t="shared" si="83"/>
        <v>05:22:49</v>
      </c>
      <c r="BK188" s="35" t="e">
        <f>VLOOKUP(BG188,'Base Jinetes FEI'!$M$5:$N$341,2,0)</f>
        <v>#N/A</v>
      </c>
      <c r="BL188" s="35" t="e">
        <f>VLOOKUP(BG188,'Base Jinetes FEI'!$M$5:$O$341,3,0)</f>
        <v>#N/A</v>
      </c>
      <c r="BN188" s="35">
        <f t="shared" si="84"/>
        <v>0</v>
      </c>
      <c r="BO188" s="35">
        <f t="shared" si="55"/>
        <v>187</v>
      </c>
    </row>
    <row r="189" spans="1:67" ht="14.4" x14ac:dyDescent="0.3">
      <c r="A189" s="35" t="str">
        <f t="shared" ref="A189:B189" si="105">A188</f>
        <v>LLAYLLAY 21 II</v>
      </c>
      <c r="B189" s="35" t="str">
        <f t="shared" si="105"/>
        <v>FEI</v>
      </c>
      <c r="C189" s="35">
        <f t="shared" si="72"/>
        <v>100</v>
      </c>
      <c r="D189" s="35">
        <f t="shared" si="73"/>
        <v>102</v>
      </c>
      <c r="E189" s="35" t="str">
        <f t="shared" si="74"/>
        <v>AD</v>
      </c>
      <c r="F189" s="99" t="s">
        <v>116</v>
      </c>
      <c r="G189" s="99" t="s">
        <v>84</v>
      </c>
      <c r="H189" s="99" t="s">
        <v>77</v>
      </c>
      <c r="I189" s="99" t="s">
        <v>77</v>
      </c>
      <c r="J189" s="99" t="s">
        <v>497</v>
      </c>
      <c r="K189" s="99" t="s">
        <v>391</v>
      </c>
      <c r="L189" s="99" t="s">
        <v>209</v>
      </c>
      <c r="M189" s="99"/>
      <c r="N189" s="99" t="s">
        <v>1870</v>
      </c>
      <c r="O189" s="99"/>
      <c r="P189" s="99" t="s">
        <v>77</v>
      </c>
      <c r="Q189" s="99"/>
      <c r="R189" s="99" t="s">
        <v>77</v>
      </c>
      <c r="S189" s="99" t="s">
        <v>78</v>
      </c>
      <c r="T189" s="99" t="s">
        <v>77</v>
      </c>
      <c r="U189" s="99" t="s">
        <v>242</v>
      </c>
      <c r="V189" s="99" t="s">
        <v>2244</v>
      </c>
      <c r="W189" s="99"/>
      <c r="X189" s="99" t="s">
        <v>2361</v>
      </c>
      <c r="Y189" s="99" t="s">
        <v>2362</v>
      </c>
      <c r="Z189" s="99" t="s">
        <v>1327</v>
      </c>
      <c r="AA189" s="99" t="s">
        <v>175</v>
      </c>
      <c r="AB189" s="99" t="s">
        <v>2363</v>
      </c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>
        <v>19.2</v>
      </c>
      <c r="AY189" s="99">
        <v>13125</v>
      </c>
      <c r="AZ189" s="39" t="str">
        <f t="shared" si="75"/>
        <v>NA</v>
      </c>
      <c r="BA189" s="39" t="str">
        <f t="shared" si="76"/>
        <v>100 AD</v>
      </c>
      <c r="BB189" s="35" t="str">
        <f t="shared" si="94"/>
        <v>NA</v>
      </c>
      <c r="BC189" s="35" t="str">
        <f t="shared" si="77"/>
        <v>NA</v>
      </c>
      <c r="BD189" s="35">
        <f t="shared" si="78"/>
        <v>0</v>
      </c>
      <c r="BE189" s="40" t="e">
        <f t="shared" si="79"/>
        <v>#VALUE!</v>
      </c>
      <c r="BF189" s="41">
        <f t="shared" si="80"/>
        <v>0</v>
      </c>
      <c r="BG189" s="35" t="str">
        <f t="shared" si="81"/>
        <v>MICAELA TORRES HORTA</v>
      </c>
      <c r="BH189" s="35" t="str">
        <f t="shared" si="82"/>
        <v>MICAELA TORRES HORTA - HF LC GHALIB</v>
      </c>
      <c r="BI189" s="35" t="e">
        <f>VLOOKUP(BG189,Equipos!$A$2:$B$105,2,0)</f>
        <v>#N/A</v>
      </c>
      <c r="BJ189" s="35" t="str">
        <f t="shared" si="83"/>
        <v>05:22:49</v>
      </c>
      <c r="BK189" s="35" t="e">
        <f>VLOOKUP(BG189,'Base Jinetes FEI'!$M$5:$N$341,2,0)</f>
        <v>#N/A</v>
      </c>
      <c r="BL189" s="35" t="e">
        <f>VLOOKUP(BG189,'Base Jinetes FEI'!$M$5:$O$341,3,0)</f>
        <v>#N/A</v>
      </c>
      <c r="BN189" s="35">
        <f t="shared" si="84"/>
        <v>0</v>
      </c>
      <c r="BO189" s="35">
        <f t="shared" si="55"/>
        <v>188</v>
      </c>
    </row>
    <row r="190" spans="1:67" ht="14.4" x14ac:dyDescent="0.3">
      <c r="A190" s="35" t="str">
        <f t="shared" ref="A190:B190" si="106">A189</f>
        <v>LLAYLLAY 21 II</v>
      </c>
      <c r="B190" s="35" t="str">
        <f t="shared" si="106"/>
        <v>FEI</v>
      </c>
      <c r="C190" s="35">
        <f t="shared" si="72"/>
        <v>100</v>
      </c>
      <c r="D190" s="35">
        <f t="shared" si="73"/>
        <v>102</v>
      </c>
      <c r="E190" s="35" t="str">
        <f t="shared" si="74"/>
        <v>AD</v>
      </c>
      <c r="F190" s="99" t="s">
        <v>117</v>
      </c>
      <c r="G190" s="99" t="s">
        <v>84</v>
      </c>
      <c r="H190" s="99" t="s">
        <v>77</v>
      </c>
      <c r="I190" s="99" t="s">
        <v>77</v>
      </c>
      <c r="J190" s="99" t="s">
        <v>477</v>
      </c>
      <c r="K190" s="99" t="s">
        <v>142</v>
      </c>
      <c r="L190" s="99" t="s">
        <v>148</v>
      </c>
      <c r="M190" s="99" t="s">
        <v>1767</v>
      </c>
      <c r="N190" s="99" t="s">
        <v>1768</v>
      </c>
      <c r="O190" s="99"/>
      <c r="P190" s="99" t="s">
        <v>77</v>
      </c>
      <c r="Q190" s="99"/>
      <c r="R190" s="99" t="s">
        <v>77</v>
      </c>
      <c r="S190" s="99" t="s">
        <v>78</v>
      </c>
      <c r="T190" s="99" t="s">
        <v>77</v>
      </c>
      <c r="U190" s="99" t="s">
        <v>346</v>
      </c>
      <c r="V190" s="99" t="s">
        <v>2364</v>
      </c>
      <c r="W190" s="99"/>
      <c r="X190" s="99" t="s">
        <v>1111</v>
      </c>
      <c r="Y190" s="99" t="s">
        <v>934</v>
      </c>
      <c r="Z190" s="99" t="s">
        <v>2365</v>
      </c>
      <c r="AA190" s="99" t="s">
        <v>175</v>
      </c>
      <c r="AB190" s="99" t="s">
        <v>1102</v>
      </c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>
        <v>19.170000000000002</v>
      </c>
      <c r="AY190" s="99">
        <v>13147</v>
      </c>
      <c r="AZ190" s="39" t="str">
        <f t="shared" si="75"/>
        <v>NA</v>
      </c>
      <c r="BA190" s="39" t="str">
        <f t="shared" si="76"/>
        <v>100 AD</v>
      </c>
      <c r="BB190" s="35" t="str">
        <f t="shared" si="94"/>
        <v>NA</v>
      </c>
      <c r="BC190" s="35" t="str">
        <f t="shared" si="77"/>
        <v>NA</v>
      </c>
      <c r="BD190" s="35">
        <f t="shared" si="78"/>
        <v>0</v>
      </c>
      <c r="BE190" s="40" t="e">
        <f t="shared" si="79"/>
        <v>#VALUE!</v>
      </c>
      <c r="BF190" s="41">
        <f t="shared" si="80"/>
        <v>0</v>
      </c>
      <c r="BG190" s="35" t="str">
        <f t="shared" si="81"/>
        <v>TRINIDAD VALENZUELA FUENTES</v>
      </c>
      <c r="BH190" s="35" t="str">
        <f t="shared" si="82"/>
        <v>TRINIDAD VALENZUELA FUENTES - HL KALIZI</v>
      </c>
      <c r="BI190" s="35" t="e">
        <f>VLOOKUP(BG190,Equipos!$A$2:$B$105,2,0)</f>
        <v>#N/A</v>
      </c>
      <c r="BJ190" s="35" t="str">
        <f t="shared" si="83"/>
        <v>05:22:49</v>
      </c>
      <c r="BK190" s="35" t="e">
        <f>VLOOKUP(BG190,'Base Jinetes FEI'!$M$5:$N$341,2,0)</f>
        <v>#N/A</v>
      </c>
      <c r="BL190" s="35" t="e">
        <f>VLOOKUP(BG190,'Base Jinetes FEI'!$M$5:$O$341,3,0)</f>
        <v>#N/A</v>
      </c>
      <c r="BN190" s="35">
        <f t="shared" si="84"/>
        <v>0</v>
      </c>
      <c r="BO190" s="35">
        <f t="shared" si="55"/>
        <v>189</v>
      </c>
    </row>
    <row r="191" spans="1:67" ht="14.4" x14ac:dyDescent="0.3">
      <c r="A191" s="35" t="str">
        <f t="shared" ref="A191:B191" si="107">A190</f>
        <v>LLAYLLAY 21 II</v>
      </c>
      <c r="B191" s="35" t="str">
        <f t="shared" si="107"/>
        <v>FEI</v>
      </c>
      <c r="C191" s="35">
        <f t="shared" si="72"/>
        <v>100</v>
      </c>
      <c r="D191" s="35">
        <f t="shared" si="73"/>
        <v>102</v>
      </c>
      <c r="E191" s="35" t="str">
        <f t="shared" si="74"/>
        <v>AD</v>
      </c>
      <c r="F191" s="99" t="s">
        <v>118</v>
      </c>
      <c r="G191" s="99" t="s">
        <v>84</v>
      </c>
      <c r="H191" s="99" t="s">
        <v>77</v>
      </c>
      <c r="I191" s="99" t="s">
        <v>77</v>
      </c>
      <c r="J191" s="99" t="s">
        <v>1195</v>
      </c>
      <c r="K191" s="99" t="s">
        <v>505</v>
      </c>
      <c r="L191" s="99" t="s">
        <v>402</v>
      </c>
      <c r="M191" s="99"/>
      <c r="N191" s="99" t="s">
        <v>2366</v>
      </c>
      <c r="O191" s="99"/>
      <c r="P191" s="99" t="s">
        <v>77</v>
      </c>
      <c r="Q191" s="99"/>
      <c r="R191" s="99" t="s">
        <v>77</v>
      </c>
      <c r="S191" s="99" t="s">
        <v>78</v>
      </c>
      <c r="T191" s="99" t="s">
        <v>77</v>
      </c>
      <c r="U191" s="99" t="s">
        <v>362</v>
      </c>
      <c r="V191" s="99" t="s">
        <v>2367</v>
      </c>
      <c r="W191" s="99"/>
      <c r="X191" s="99" t="s">
        <v>1622</v>
      </c>
      <c r="Y191" s="99" t="s">
        <v>77</v>
      </c>
      <c r="Z191" s="99" t="s">
        <v>77</v>
      </c>
      <c r="AA191" s="99" t="s">
        <v>126</v>
      </c>
      <c r="AB191" s="99" t="s">
        <v>77</v>
      </c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>
        <v>17.68</v>
      </c>
      <c r="AY191" s="99">
        <v>7738</v>
      </c>
      <c r="AZ191" s="39" t="str">
        <f t="shared" si="75"/>
        <v>NA</v>
      </c>
      <c r="BA191" s="39" t="str">
        <f t="shared" si="76"/>
        <v>100 AD</v>
      </c>
      <c r="BB191" s="35" t="str">
        <f t="shared" si="94"/>
        <v>NA</v>
      </c>
      <c r="BC191" s="35" t="str">
        <f t="shared" si="77"/>
        <v>NA</v>
      </c>
      <c r="BD191" s="35">
        <f t="shared" si="78"/>
        <v>0</v>
      </c>
      <c r="BE191" s="40" t="e">
        <f t="shared" si="79"/>
        <v>#VALUE!</v>
      </c>
      <c r="BF191" s="41">
        <f t="shared" si="80"/>
        <v>0</v>
      </c>
      <c r="BG191" s="35" t="str">
        <f t="shared" si="81"/>
        <v>OSCAR TAHAN</v>
      </c>
      <c r="BH191" s="35" t="str">
        <f t="shared" si="82"/>
        <v>OSCAR TAHAN - ALCAZAR RICHARSON</v>
      </c>
      <c r="BI191" s="35" t="str">
        <f>VLOOKUP(BG191,Equipos!$A$2:$B$105,2,0)</f>
        <v>EL SENDERO/HARD BONE TEAM</v>
      </c>
      <c r="BJ191" s="35" t="str">
        <f t="shared" si="83"/>
        <v>05:22:49</v>
      </c>
      <c r="BK191" s="35" t="e">
        <f>VLOOKUP(BG191,'Base Jinetes FEI'!$M$5:$N$341,2,0)</f>
        <v>#N/A</v>
      </c>
      <c r="BL191" s="35" t="e">
        <f>VLOOKUP(BG191,'Base Jinetes FEI'!$M$5:$O$341,3,0)</f>
        <v>#N/A</v>
      </c>
      <c r="BN191" s="35">
        <f t="shared" si="84"/>
        <v>0</v>
      </c>
      <c r="BO191" s="35">
        <f t="shared" si="55"/>
        <v>190</v>
      </c>
    </row>
    <row r="192" spans="1:67" ht="14.4" x14ac:dyDescent="0.3">
      <c r="A192" s="35" t="str">
        <f t="shared" ref="A192:B192" si="108">A191</f>
        <v>LLAYLLAY 21 II</v>
      </c>
      <c r="B192" s="35" t="str">
        <f t="shared" si="108"/>
        <v>FEI</v>
      </c>
      <c r="C192" s="35">
        <f t="shared" si="72"/>
        <v>100</v>
      </c>
      <c r="D192" s="35">
        <f t="shared" si="73"/>
        <v>102</v>
      </c>
      <c r="E192" s="35" t="str">
        <f t="shared" si="74"/>
        <v>AD</v>
      </c>
      <c r="F192" s="99" t="s">
        <v>87</v>
      </c>
      <c r="G192" s="99" t="s">
        <v>84</v>
      </c>
      <c r="H192" s="99" t="s">
        <v>77</v>
      </c>
      <c r="I192" s="99" t="s">
        <v>77</v>
      </c>
      <c r="J192" s="99" t="s">
        <v>473</v>
      </c>
      <c r="K192" s="99" t="s">
        <v>212</v>
      </c>
      <c r="L192" s="99" t="s">
        <v>206</v>
      </c>
      <c r="M192" s="99" t="s">
        <v>942</v>
      </c>
      <c r="N192" s="99" t="s">
        <v>943</v>
      </c>
      <c r="O192" s="99"/>
      <c r="P192" s="99" t="s">
        <v>77</v>
      </c>
      <c r="Q192" s="99"/>
      <c r="R192" s="99" t="s">
        <v>77</v>
      </c>
      <c r="S192" s="99" t="s">
        <v>78</v>
      </c>
      <c r="T192" s="99" t="s">
        <v>77</v>
      </c>
      <c r="U192" s="99" t="s">
        <v>2368</v>
      </c>
      <c r="V192" s="99" t="s">
        <v>2369</v>
      </c>
      <c r="W192" s="99" t="s">
        <v>175</v>
      </c>
      <c r="X192" s="99" t="s">
        <v>1198</v>
      </c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>
        <v>19.02</v>
      </c>
      <c r="AY192" s="99">
        <v>7193</v>
      </c>
      <c r="AZ192" s="39" t="str">
        <f t="shared" si="75"/>
        <v>NA</v>
      </c>
      <c r="BA192" s="39" t="str">
        <f t="shared" si="76"/>
        <v>100 AD</v>
      </c>
      <c r="BB192" s="35" t="str">
        <f t="shared" si="94"/>
        <v>NA</v>
      </c>
      <c r="BC192" s="35" t="str">
        <f t="shared" si="77"/>
        <v>NA</v>
      </c>
      <c r="BD192" s="35">
        <f t="shared" si="78"/>
        <v>0</v>
      </c>
      <c r="BE192" s="40" t="e">
        <f t="shared" si="79"/>
        <v>#VALUE!</v>
      </c>
      <c r="BF192" s="41">
        <f t="shared" si="80"/>
        <v>0</v>
      </c>
      <c r="BG192" s="35" t="str">
        <f t="shared" si="81"/>
        <v>PAULA LLORENS CLARK</v>
      </c>
      <c r="BH192" s="35" t="str">
        <f t="shared" si="82"/>
        <v>PAULA LLORENS CLARK - ML SAMIRA</v>
      </c>
      <c r="BI192" s="35" t="e">
        <f>VLOOKUP(BG192,Equipos!$A$2:$B$105,2,0)</f>
        <v>#N/A</v>
      </c>
      <c r="BJ192" s="35" t="str">
        <f t="shared" si="83"/>
        <v>05:22:49</v>
      </c>
      <c r="BK192" s="35" t="e">
        <f>VLOOKUP(BG192,'Base Jinetes FEI'!$M$5:$N$341,2,0)</f>
        <v>#N/A</v>
      </c>
      <c r="BL192" s="35" t="e">
        <f>VLOOKUP(BG192,'Base Jinetes FEI'!$M$5:$O$341,3,0)</f>
        <v>#N/A</v>
      </c>
      <c r="BN192" s="35">
        <f t="shared" si="84"/>
        <v>0</v>
      </c>
      <c r="BO192" s="35">
        <f t="shared" si="55"/>
        <v>191</v>
      </c>
    </row>
    <row r="193" spans="1:67" ht="14.4" x14ac:dyDescent="0.3">
      <c r="A193" s="35" t="str">
        <f t="shared" ref="A193:B193" si="109">A192</f>
        <v>LLAYLLAY 21 II</v>
      </c>
      <c r="B193" s="35" t="str">
        <f t="shared" si="109"/>
        <v>FEI</v>
      </c>
      <c r="C193" s="35">
        <f t="shared" si="72"/>
        <v>100</v>
      </c>
      <c r="D193" s="35">
        <f t="shared" si="73"/>
        <v>102</v>
      </c>
      <c r="E193" s="35" t="str">
        <f t="shared" si="74"/>
        <v>AD</v>
      </c>
      <c r="F193" s="99" t="s">
        <v>119</v>
      </c>
      <c r="G193" s="99" t="s">
        <v>84</v>
      </c>
      <c r="H193" s="99" t="s">
        <v>77</v>
      </c>
      <c r="I193" s="99" t="s">
        <v>77</v>
      </c>
      <c r="J193" s="99" t="s">
        <v>418</v>
      </c>
      <c r="K193" s="99" t="s">
        <v>354</v>
      </c>
      <c r="L193" s="99" t="s">
        <v>205</v>
      </c>
      <c r="M193" s="99"/>
      <c r="N193" s="99" t="s">
        <v>1367</v>
      </c>
      <c r="O193" s="99"/>
      <c r="P193" s="99" t="s">
        <v>77</v>
      </c>
      <c r="Q193" s="99"/>
      <c r="R193" s="99" t="s">
        <v>77</v>
      </c>
      <c r="S193" s="99" t="s">
        <v>78</v>
      </c>
      <c r="T193" s="99" t="s">
        <v>77</v>
      </c>
      <c r="U193" s="99" t="s">
        <v>2370</v>
      </c>
      <c r="V193" s="99" t="s">
        <v>2371</v>
      </c>
      <c r="W193" s="99" t="s">
        <v>175</v>
      </c>
      <c r="X193" s="99" t="s">
        <v>77</v>
      </c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>
        <v>14.94</v>
      </c>
      <c r="AY193" s="99">
        <v>9158</v>
      </c>
      <c r="AZ193" s="39" t="str">
        <f t="shared" si="75"/>
        <v>NA</v>
      </c>
      <c r="BA193" s="39" t="str">
        <f t="shared" si="76"/>
        <v>100 AD</v>
      </c>
      <c r="BB193" s="35" t="str">
        <f t="shared" si="94"/>
        <v>NA</v>
      </c>
      <c r="BC193" s="35" t="str">
        <f t="shared" si="77"/>
        <v>NA</v>
      </c>
      <c r="BD193" s="35">
        <f t="shared" si="78"/>
        <v>0</v>
      </c>
      <c r="BE193" s="40" t="e">
        <f t="shared" si="79"/>
        <v>#VALUE!</v>
      </c>
      <c r="BF193" s="41">
        <f t="shared" si="80"/>
        <v>0</v>
      </c>
      <c r="BG193" s="35" t="str">
        <f t="shared" si="81"/>
        <v>JUAN FRANCISCO DEL CANTO</v>
      </c>
      <c r="BH193" s="35" t="str">
        <f t="shared" si="82"/>
        <v>JUAN FRANCISCO DEL CANTO - CHACOLI</v>
      </c>
      <c r="BI193" s="35" t="str">
        <f>VLOOKUP(BG193,Equipos!$A$2:$B$105,2,0)</f>
        <v>EL SENDERO/HARD BONE TEAM</v>
      </c>
      <c r="BJ193" s="35" t="str">
        <f t="shared" si="83"/>
        <v>05:22:49</v>
      </c>
      <c r="BK193" s="35" t="e">
        <f>VLOOKUP(BG193,'Base Jinetes FEI'!$M$5:$N$341,2,0)</f>
        <v>#N/A</v>
      </c>
      <c r="BL193" s="35" t="e">
        <f>VLOOKUP(BG193,'Base Jinetes FEI'!$M$5:$O$341,3,0)</f>
        <v>#N/A</v>
      </c>
      <c r="BN193" s="35">
        <f t="shared" si="84"/>
        <v>0</v>
      </c>
      <c r="BO193" s="35">
        <f t="shared" si="55"/>
        <v>192</v>
      </c>
    </row>
    <row r="194" spans="1:67" ht="14.4" x14ac:dyDescent="0.3">
      <c r="A194" s="35" t="str">
        <f t="shared" ref="A194:B194" si="110">A193</f>
        <v>LLAYLLAY 21 II</v>
      </c>
      <c r="B194" s="35" t="str">
        <f t="shared" si="110"/>
        <v>FEI</v>
      </c>
      <c r="C194" s="35">
        <f t="shared" si="72"/>
        <v>100</v>
      </c>
      <c r="D194" s="35">
        <v>102</v>
      </c>
      <c r="E194" s="35" t="s">
        <v>52</v>
      </c>
      <c r="F194" s="99" t="s">
        <v>85</v>
      </c>
      <c r="G194" s="99" t="s">
        <v>76</v>
      </c>
      <c r="H194" s="99" t="s">
        <v>77</v>
      </c>
      <c r="I194" s="99" t="s">
        <v>77</v>
      </c>
      <c r="J194" s="99" t="s">
        <v>1329</v>
      </c>
      <c r="K194" s="99" t="s">
        <v>129</v>
      </c>
      <c r="L194" s="99" t="s">
        <v>1330</v>
      </c>
      <c r="M194" s="99" t="s">
        <v>1331</v>
      </c>
      <c r="N194" s="99" t="s">
        <v>965</v>
      </c>
      <c r="O194" s="99"/>
      <c r="P194" s="99" t="s">
        <v>77</v>
      </c>
      <c r="Q194" s="99"/>
      <c r="R194" s="99" t="s">
        <v>77</v>
      </c>
      <c r="S194" s="99" t="s">
        <v>78</v>
      </c>
      <c r="T194" s="99" t="s">
        <v>77</v>
      </c>
      <c r="U194" s="99" t="s">
        <v>2234</v>
      </c>
      <c r="V194" s="99" t="s">
        <v>723</v>
      </c>
      <c r="W194" s="99"/>
      <c r="X194" s="99" t="s">
        <v>1257</v>
      </c>
      <c r="Y194" s="99" t="s">
        <v>2372</v>
      </c>
      <c r="Z194" s="99" t="s">
        <v>2373</v>
      </c>
      <c r="AA194" s="99"/>
      <c r="AB194" s="99" t="s">
        <v>1635</v>
      </c>
      <c r="AC194" s="99" t="s">
        <v>2374</v>
      </c>
      <c r="AD194" s="99" t="s">
        <v>2375</v>
      </c>
      <c r="AE194" s="99"/>
      <c r="AF194" s="99" t="s">
        <v>2376</v>
      </c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>
        <v>18.100000000000001</v>
      </c>
      <c r="AY194" s="99">
        <v>20289</v>
      </c>
      <c r="AZ194" s="39">
        <f t="shared" si="75"/>
        <v>20289</v>
      </c>
      <c r="BA194" s="39" t="str">
        <f t="shared" si="76"/>
        <v>100 YR</v>
      </c>
      <c r="BB194" s="35">
        <f t="shared" si="94"/>
        <v>5</v>
      </c>
      <c r="BC194" s="35" t="str">
        <f t="shared" si="77"/>
        <v>05:38:09</v>
      </c>
      <c r="BD194" s="35">
        <f t="shared" si="78"/>
        <v>180</v>
      </c>
      <c r="BE194" s="40">
        <f t="shared" si="79"/>
        <v>-15.333333333333334</v>
      </c>
      <c r="BF194" s="41">
        <f t="shared" si="80"/>
        <v>266.66666666666669</v>
      </c>
      <c r="BG194" s="35" t="str">
        <f t="shared" si="81"/>
        <v>NICOLAS SILVA</v>
      </c>
      <c r="BH194" s="35" t="str">
        <f t="shared" si="82"/>
        <v>NICOLAS SILVA - TOBA BRONCO</v>
      </c>
      <c r="BI194" s="35" t="str">
        <f>VLOOKUP(BG194,Equipos!$A$2:$B$105,2,0)</f>
        <v>TOBA A</v>
      </c>
      <c r="BJ194" s="35" t="str">
        <f t="shared" si="83"/>
        <v>05:22:49</v>
      </c>
      <c r="BK194" s="35" t="e">
        <f>VLOOKUP(BG194,'Base Jinetes FEI'!$M$5:$N$341,2,0)</f>
        <v>#N/A</v>
      </c>
      <c r="BL194" s="35" t="e">
        <f>VLOOKUP(BG194,'Base Jinetes FEI'!$M$5:$O$341,3,0)</f>
        <v>#N/A</v>
      </c>
      <c r="BN194" s="35">
        <f t="shared" si="84"/>
        <v>1</v>
      </c>
      <c r="BO194" s="35">
        <f t="shared" si="55"/>
        <v>193</v>
      </c>
    </row>
    <row r="195" spans="1:67" ht="14.4" x14ac:dyDescent="0.3">
      <c r="A195" s="35" t="str">
        <f t="shared" ref="A195:B195" si="111">A194</f>
        <v>LLAYLLAY 21 II</v>
      </c>
      <c r="B195" s="35" t="str">
        <f t="shared" si="111"/>
        <v>FEI</v>
      </c>
      <c r="C195" s="35">
        <f t="shared" si="72"/>
        <v>100</v>
      </c>
      <c r="D195" s="35">
        <f t="shared" si="73"/>
        <v>102</v>
      </c>
      <c r="E195" s="35" t="str">
        <f t="shared" si="74"/>
        <v>YR</v>
      </c>
      <c r="F195" s="99" t="s">
        <v>86</v>
      </c>
      <c r="G195" s="99" t="s">
        <v>76</v>
      </c>
      <c r="H195" s="99" t="s">
        <v>77</v>
      </c>
      <c r="I195" s="99" t="s">
        <v>77</v>
      </c>
      <c r="J195" s="99" t="s">
        <v>1288</v>
      </c>
      <c r="K195" s="99" t="s">
        <v>1289</v>
      </c>
      <c r="L195" s="99" t="s">
        <v>226</v>
      </c>
      <c r="M195" s="99" t="s">
        <v>1290</v>
      </c>
      <c r="N195" s="99" t="s">
        <v>1291</v>
      </c>
      <c r="O195" s="99"/>
      <c r="P195" s="99" t="s">
        <v>77</v>
      </c>
      <c r="Q195" s="99"/>
      <c r="R195" s="99" t="s">
        <v>77</v>
      </c>
      <c r="S195" s="99" t="s">
        <v>78</v>
      </c>
      <c r="T195" s="99" t="s">
        <v>77</v>
      </c>
      <c r="U195" s="99" t="s">
        <v>252</v>
      </c>
      <c r="V195" s="99" t="s">
        <v>2377</v>
      </c>
      <c r="W195" s="99"/>
      <c r="X195" s="99" t="s">
        <v>2378</v>
      </c>
      <c r="Y195" s="99" t="s">
        <v>2206</v>
      </c>
      <c r="Z195" s="99" t="s">
        <v>2207</v>
      </c>
      <c r="AA195" s="99"/>
      <c r="AB195" s="99" t="s">
        <v>2204</v>
      </c>
      <c r="AC195" s="99" t="s">
        <v>704</v>
      </c>
      <c r="AD195" s="99" t="s">
        <v>2379</v>
      </c>
      <c r="AE195" s="99"/>
      <c r="AF195" s="99" t="s">
        <v>2380</v>
      </c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>
        <v>18.09</v>
      </c>
      <c r="AY195" s="99">
        <v>20300</v>
      </c>
      <c r="AZ195" s="39">
        <f t="shared" si="75"/>
        <v>20300</v>
      </c>
      <c r="BA195" s="39" t="str">
        <f t="shared" si="76"/>
        <v>100 YR</v>
      </c>
      <c r="BB195" s="35">
        <f t="shared" si="94"/>
        <v>6</v>
      </c>
      <c r="BC195" s="35" t="str">
        <f t="shared" si="77"/>
        <v>05:38:20</v>
      </c>
      <c r="BD195" s="35">
        <f t="shared" si="78"/>
        <v>175</v>
      </c>
      <c r="BE195" s="40">
        <f t="shared" si="79"/>
        <v>-15.516666666666667</v>
      </c>
      <c r="BF195" s="41">
        <f t="shared" si="80"/>
        <v>261.48333333333335</v>
      </c>
      <c r="BG195" s="35" t="str">
        <f t="shared" si="81"/>
        <v>ELISA  RIOS GARCIA HUIDOBRO</v>
      </c>
      <c r="BH195" s="35" t="str">
        <f t="shared" si="82"/>
        <v>ELISA  RIOS GARCIA HUIDOBRO - SI SUEÑO</v>
      </c>
      <c r="BI195" s="35" t="e">
        <f>VLOOKUP(BG195,Equipos!$A$2:$B$105,2,0)</f>
        <v>#N/A</v>
      </c>
      <c r="BJ195" s="35" t="str">
        <f t="shared" si="83"/>
        <v>05:22:49</v>
      </c>
      <c r="BK195" s="35" t="e">
        <f>VLOOKUP(BG195,'Base Jinetes FEI'!$M$5:$N$341,2,0)</f>
        <v>#N/A</v>
      </c>
      <c r="BL195" s="35" t="e">
        <f>VLOOKUP(BG195,'Base Jinetes FEI'!$M$5:$O$341,3,0)</f>
        <v>#N/A</v>
      </c>
      <c r="BN195" s="35">
        <f t="shared" si="84"/>
        <v>1</v>
      </c>
      <c r="BO195" s="35">
        <f t="shared" si="55"/>
        <v>194</v>
      </c>
    </row>
    <row r="196" spans="1:67" ht="14.4" x14ac:dyDescent="0.3">
      <c r="A196" s="35" t="str">
        <f t="shared" ref="A196:B196" si="112">A195</f>
        <v>LLAYLLAY 21 II</v>
      </c>
      <c r="B196" s="35" t="str">
        <f t="shared" si="112"/>
        <v>FEI</v>
      </c>
      <c r="C196" s="35">
        <f t="shared" si="72"/>
        <v>100</v>
      </c>
      <c r="D196" s="35">
        <f t="shared" si="73"/>
        <v>102</v>
      </c>
      <c r="E196" s="35" t="str">
        <f t="shared" si="74"/>
        <v>YR</v>
      </c>
      <c r="F196" s="99" t="s">
        <v>88</v>
      </c>
      <c r="G196" s="99" t="s">
        <v>76</v>
      </c>
      <c r="H196" s="99" t="s">
        <v>77</v>
      </c>
      <c r="I196" s="99" t="s">
        <v>77</v>
      </c>
      <c r="J196" s="99" t="s">
        <v>1263</v>
      </c>
      <c r="K196" s="99" t="s">
        <v>797</v>
      </c>
      <c r="L196" s="99" t="s">
        <v>209</v>
      </c>
      <c r="M196" s="99"/>
      <c r="N196" s="99" t="s">
        <v>1881</v>
      </c>
      <c r="O196" s="99"/>
      <c r="P196" s="99" t="s">
        <v>77</v>
      </c>
      <c r="Q196" s="99"/>
      <c r="R196" s="99" t="s">
        <v>77</v>
      </c>
      <c r="S196" s="99" t="s">
        <v>78</v>
      </c>
      <c r="T196" s="99" t="s">
        <v>77</v>
      </c>
      <c r="U196" s="99" t="s">
        <v>2381</v>
      </c>
      <c r="V196" s="99" t="s">
        <v>2382</v>
      </c>
      <c r="W196" s="99"/>
      <c r="X196" s="99" t="s">
        <v>985</v>
      </c>
      <c r="Y196" s="99" t="s">
        <v>356</v>
      </c>
      <c r="Z196" s="99" t="s">
        <v>2383</v>
      </c>
      <c r="AA196" s="99"/>
      <c r="AB196" s="99" t="s">
        <v>1112</v>
      </c>
      <c r="AC196" s="99" t="s">
        <v>2384</v>
      </c>
      <c r="AD196" s="99" t="s">
        <v>2385</v>
      </c>
      <c r="AE196" s="99"/>
      <c r="AF196" s="99" t="s">
        <v>2386</v>
      </c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>
        <v>18.02</v>
      </c>
      <c r="AY196" s="99">
        <v>20382</v>
      </c>
      <c r="AZ196" s="39">
        <f t="shared" si="75"/>
        <v>20382</v>
      </c>
      <c r="BA196" s="39" t="str">
        <f t="shared" si="76"/>
        <v>100 YR</v>
      </c>
      <c r="BB196" s="35">
        <f t="shared" si="94"/>
        <v>7</v>
      </c>
      <c r="BC196" s="35" t="str">
        <f t="shared" si="77"/>
        <v>05:39:42</v>
      </c>
      <c r="BD196" s="35">
        <f t="shared" si="78"/>
        <v>170</v>
      </c>
      <c r="BE196" s="40">
        <f t="shared" si="79"/>
        <v>-16.883333333333333</v>
      </c>
      <c r="BF196" s="41">
        <f t="shared" si="80"/>
        <v>255.11666666666667</v>
      </c>
      <c r="BG196" s="35" t="str">
        <f t="shared" si="81"/>
        <v>FERNANDA TORRES HORTA</v>
      </c>
      <c r="BH196" s="35" t="str">
        <f t="shared" si="82"/>
        <v>FERNANDA TORRES HORTA - TOBA CARISSA</v>
      </c>
      <c r="BI196" s="35" t="e">
        <f>VLOOKUP(BG196,Equipos!$A$2:$B$105,2,0)</f>
        <v>#N/A</v>
      </c>
      <c r="BJ196" s="35" t="str">
        <f t="shared" si="83"/>
        <v>05:22:49</v>
      </c>
      <c r="BK196" s="35" t="e">
        <f>VLOOKUP(BG196,'Base Jinetes FEI'!$M$5:$N$341,2,0)</f>
        <v>#N/A</v>
      </c>
      <c r="BL196" s="35" t="e">
        <f>VLOOKUP(BG196,'Base Jinetes FEI'!$M$5:$O$341,3,0)</f>
        <v>#N/A</v>
      </c>
      <c r="BN196" s="35">
        <f t="shared" si="84"/>
        <v>1</v>
      </c>
      <c r="BO196" s="35">
        <f t="shared" ref="BO196:BO254" si="113">BO195+1</f>
        <v>195</v>
      </c>
    </row>
    <row r="197" spans="1:67" ht="14.4" x14ac:dyDescent="0.3">
      <c r="A197" s="35" t="str">
        <f t="shared" ref="A197:B197" si="114">A196</f>
        <v>LLAYLLAY 21 II</v>
      </c>
      <c r="B197" s="35" t="str">
        <f t="shared" si="114"/>
        <v>FEI</v>
      </c>
      <c r="C197" s="35">
        <f t="shared" si="72"/>
        <v>100</v>
      </c>
      <c r="D197" s="35">
        <f t="shared" si="73"/>
        <v>102</v>
      </c>
      <c r="E197" s="35" t="str">
        <f t="shared" si="74"/>
        <v>YR</v>
      </c>
      <c r="F197" s="99" t="s">
        <v>89</v>
      </c>
      <c r="G197" s="99" t="s">
        <v>76</v>
      </c>
      <c r="H197" s="99" t="s">
        <v>77</v>
      </c>
      <c r="I197" s="99" t="s">
        <v>77</v>
      </c>
      <c r="J197" s="99" t="s">
        <v>422</v>
      </c>
      <c r="K197" s="99" t="s">
        <v>144</v>
      </c>
      <c r="L197" s="99" t="s">
        <v>111</v>
      </c>
      <c r="M197" s="99" t="s">
        <v>1324</v>
      </c>
      <c r="N197" s="99" t="s">
        <v>899</v>
      </c>
      <c r="O197" s="99"/>
      <c r="P197" s="99" t="s">
        <v>77</v>
      </c>
      <c r="Q197" s="99"/>
      <c r="R197" s="99" t="s">
        <v>77</v>
      </c>
      <c r="S197" s="99" t="s">
        <v>78</v>
      </c>
      <c r="T197" s="99" t="s">
        <v>77</v>
      </c>
      <c r="U197" s="99" t="s">
        <v>1812</v>
      </c>
      <c r="V197" s="99" t="s">
        <v>2387</v>
      </c>
      <c r="W197" s="99"/>
      <c r="X197" s="99" t="s">
        <v>2388</v>
      </c>
      <c r="Y197" s="99" t="s">
        <v>2389</v>
      </c>
      <c r="Z197" s="99" t="s">
        <v>2390</v>
      </c>
      <c r="AA197" s="99"/>
      <c r="AB197" s="99" t="s">
        <v>2237</v>
      </c>
      <c r="AC197" s="99" t="s">
        <v>363</v>
      </c>
      <c r="AD197" s="99" t="s">
        <v>553</v>
      </c>
      <c r="AE197" s="99"/>
      <c r="AF197" s="99" t="s">
        <v>2334</v>
      </c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>
        <v>15.93</v>
      </c>
      <c r="AY197" s="99">
        <v>23054</v>
      </c>
      <c r="AZ197" s="39">
        <f t="shared" si="75"/>
        <v>23054</v>
      </c>
      <c r="BA197" s="39" t="str">
        <f t="shared" si="76"/>
        <v>100 YR</v>
      </c>
      <c r="BB197" s="35">
        <f t="shared" si="94"/>
        <v>11</v>
      </c>
      <c r="BC197" s="35" t="str">
        <f t="shared" si="77"/>
        <v>06:24:14</v>
      </c>
      <c r="BD197" s="35">
        <f t="shared" si="78"/>
        <v>150</v>
      </c>
      <c r="BE197" s="40">
        <f t="shared" si="79"/>
        <v>-61.416666666666664</v>
      </c>
      <c r="BF197" s="41">
        <f t="shared" si="80"/>
        <v>190.58333333333334</v>
      </c>
      <c r="BG197" s="35" t="str">
        <f t="shared" si="81"/>
        <v>BORJA MAYOL</v>
      </c>
      <c r="BH197" s="35" t="str">
        <f t="shared" si="82"/>
        <v>BORJA MAYOL - MALA CAÑA</v>
      </c>
      <c r="BI197" s="35" t="str">
        <f>VLOOKUP(BG197,Equipos!$A$2:$B$105,2,0)</f>
        <v>COLCHAGUA</v>
      </c>
      <c r="BJ197" s="35" t="str">
        <f t="shared" si="83"/>
        <v>05:22:49</v>
      </c>
      <c r="BK197" s="35" t="e">
        <f>VLOOKUP(BG197,'Base Jinetes FEI'!$M$5:$N$341,2,0)</f>
        <v>#N/A</v>
      </c>
      <c r="BL197" s="35" t="e">
        <f>VLOOKUP(BG197,'Base Jinetes FEI'!$M$5:$O$341,3,0)</f>
        <v>#N/A</v>
      </c>
      <c r="BN197" s="35">
        <f t="shared" si="84"/>
        <v>1</v>
      </c>
      <c r="BO197" s="35">
        <f t="shared" si="113"/>
        <v>196</v>
      </c>
    </row>
    <row r="198" spans="1:67" ht="14.4" x14ac:dyDescent="0.3">
      <c r="A198" s="35" t="str">
        <f t="shared" ref="A198:B198" si="115">A197</f>
        <v>LLAYLLAY 21 II</v>
      </c>
      <c r="B198" s="35" t="str">
        <f t="shared" si="115"/>
        <v>FEI</v>
      </c>
      <c r="C198" s="35">
        <f t="shared" si="72"/>
        <v>100</v>
      </c>
      <c r="D198" s="35">
        <f t="shared" si="73"/>
        <v>102</v>
      </c>
      <c r="E198" s="35" t="str">
        <f t="shared" si="74"/>
        <v>YR</v>
      </c>
      <c r="F198" s="99" t="s">
        <v>93</v>
      </c>
      <c r="G198" s="99" t="s">
        <v>76</v>
      </c>
      <c r="H198" s="99" t="s">
        <v>77</v>
      </c>
      <c r="I198" s="99" t="s">
        <v>77</v>
      </c>
      <c r="J198" s="99" t="s">
        <v>1302</v>
      </c>
      <c r="K198" s="99" t="s">
        <v>1303</v>
      </c>
      <c r="L198" s="99" t="s">
        <v>1304</v>
      </c>
      <c r="M198" s="99"/>
      <c r="N198" s="99" t="s">
        <v>2391</v>
      </c>
      <c r="O198" s="99"/>
      <c r="P198" s="99" t="s">
        <v>77</v>
      </c>
      <c r="Q198" s="99"/>
      <c r="R198" s="99" t="s">
        <v>77</v>
      </c>
      <c r="S198" s="99" t="s">
        <v>78</v>
      </c>
      <c r="T198" s="99" t="s">
        <v>77</v>
      </c>
      <c r="U198" s="99" t="s">
        <v>2392</v>
      </c>
      <c r="V198" s="99" t="s">
        <v>2393</v>
      </c>
      <c r="W198" s="99"/>
      <c r="X198" s="99" t="s">
        <v>2394</v>
      </c>
      <c r="Y198" s="99" t="s">
        <v>287</v>
      </c>
      <c r="Z198" s="99" t="s">
        <v>2395</v>
      </c>
      <c r="AA198" s="99"/>
      <c r="AB198" s="99" t="s">
        <v>2396</v>
      </c>
      <c r="AC198" s="99" t="s">
        <v>2397</v>
      </c>
      <c r="AD198" s="99" t="s">
        <v>2398</v>
      </c>
      <c r="AE198" s="99"/>
      <c r="AF198" s="99" t="s">
        <v>1029</v>
      </c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>
        <v>15.49</v>
      </c>
      <c r="AY198" s="99">
        <v>23702</v>
      </c>
      <c r="AZ198" s="39">
        <f t="shared" si="75"/>
        <v>23702</v>
      </c>
      <c r="BA198" s="39" t="str">
        <f t="shared" si="76"/>
        <v>100 YR</v>
      </c>
      <c r="BB198" s="35">
        <f t="shared" si="94"/>
        <v>12</v>
      </c>
      <c r="BC198" s="35" t="str">
        <f t="shared" si="77"/>
        <v>06:35:02</v>
      </c>
      <c r="BD198" s="35">
        <f t="shared" si="78"/>
        <v>145</v>
      </c>
      <c r="BE198" s="40">
        <f t="shared" si="79"/>
        <v>-72.216666666666669</v>
      </c>
      <c r="BF198" s="41">
        <f t="shared" si="80"/>
        <v>174.78333333333333</v>
      </c>
      <c r="BG198" s="35" t="str">
        <f t="shared" si="81"/>
        <v>AMPARO LOPEZ HORTA</v>
      </c>
      <c r="BH198" s="35" t="str">
        <f t="shared" si="82"/>
        <v>AMPARO LOPEZ HORTA - TOBA AMAPOLA</v>
      </c>
      <c r="BI198" s="35" t="str">
        <f>VLOOKUP(BG198,Equipos!$A$2:$B$105,2,0)</f>
        <v>TOBA A</v>
      </c>
      <c r="BJ198" s="35" t="str">
        <f t="shared" si="83"/>
        <v>05:22:49</v>
      </c>
      <c r="BK198" s="35" t="e">
        <f>VLOOKUP(BG198,'Base Jinetes FEI'!$M$5:$N$341,2,0)</f>
        <v>#N/A</v>
      </c>
      <c r="BL198" s="35" t="e">
        <f>VLOOKUP(BG198,'Base Jinetes FEI'!$M$5:$O$341,3,0)</f>
        <v>#N/A</v>
      </c>
      <c r="BN198" s="35">
        <f t="shared" si="84"/>
        <v>1</v>
      </c>
      <c r="BO198" s="35">
        <f t="shared" si="113"/>
        <v>197</v>
      </c>
    </row>
    <row r="199" spans="1:67" ht="14.4" x14ac:dyDescent="0.3">
      <c r="A199" s="35" t="str">
        <f t="shared" ref="A199:B199" si="116">A198</f>
        <v>LLAYLLAY 21 II</v>
      </c>
      <c r="B199" s="35" t="str">
        <f t="shared" si="116"/>
        <v>FEI</v>
      </c>
      <c r="C199" s="35">
        <f t="shared" si="72"/>
        <v>100</v>
      </c>
      <c r="D199" s="35">
        <f t="shared" si="73"/>
        <v>102</v>
      </c>
      <c r="E199" s="35" t="str">
        <f t="shared" si="74"/>
        <v>YR</v>
      </c>
      <c r="F199" s="99" t="s">
        <v>96</v>
      </c>
      <c r="G199" s="99" t="s">
        <v>84</v>
      </c>
      <c r="H199" s="99" t="s">
        <v>77</v>
      </c>
      <c r="I199" s="99" t="s">
        <v>77</v>
      </c>
      <c r="J199" s="99" t="s">
        <v>431</v>
      </c>
      <c r="K199" s="99" t="s">
        <v>478</v>
      </c>
      <c r="L199" s="99" t="s">
        <v>108</v>
      </c>
      <c r="M199" s="99" t="s">
        <v>2399</v>
      </c>
      <c r="N199" s="99" t="s">
        <v>2400</v>
      </c>
      <c r="O199" s="99"/>
      <c r="P199" s="99" t="s">
        <v>77</v>
      </c>
      <c r="Q199" s="99"/>
      <c r="R199" s="99" t="s">
        <v>77</v>
      </c>
      <c r="S199" s="99" t="s">
        <v>78</v>
      </c>
      <c r="T199" s="99" t="s">
        <v>77</v>
      </c>
      <c r="U199" s="99" t="s">
        <v>340</v>
      </c>
      <c r="V199" s="99" t="s">
        <v>2401</v>
      </c>
      <c r="W199" s="99"/>
      <c r="X199" s="99" t="s">
        <v>2402</v>
      </c>
      <c r="Y199" s="99" t="s">
        <v>77</v>
      </c>
      <c r="Z199" s="99" t="s">
        <v>77</v>
      </c>
      <c r="AA199" s="99" t="s">
        <v>175</v>
      </c>
      <c r="AB199" s="99" t="s">
        <v>77</v>
      </c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>
        <v>17.09</v>
      </c>
      <c r="AY199" s="99">
        <v>8004</v>
      </c>
      <c r="AZ199" s="39" t="str">
        <f t="shared" si="75"/>
        <v>NA</v>
      </c>
      <c r="BA199" s="39" t="str">
        <f t="shared" si="76"/>
        <v>100 YR</v>
      </c>
      <c r="BB199" s="35" t="str">
        <f t="shared" si="94"/>
        <v>NA</v>
      </c>
      <c r="BC199" s="35" t="str">
        <f t="shared" si="77"/>
        <v>NA</v>
      </c>
      <c r="BD199" s="35">
        <f t="shared" si="78"/>
        <v>0</v>
      </c>
      <c r="BE199" s="40" t="e">
        <f t="shared" si="79"/>
        <v>#VALUE!</v>
      </c>
      <c r="BF199" s="41">
        <f t="shared" si="80"/>
        <v>0</v>
      </c>
      <c r="BG199" s="35" t="str">
        <f t="shared" si="81"/>
        <v>VICENTE  LARRAIN ARJONA</v>
      </c>
      <c r="BH199" s="35" t="str">
        <f t="shared" si="82"/>
        <v>VICENTE  LARRAIN ARJONA - HC TRAUCO</v>
      </c>
      <c r="BI199" s="35" t="str">
        <f>VLOOKUP(BG199,Equipos!$A$2:$B$105,2,0)</f>
        <v>EL QUILLAY</v>
      </c>
      <c r="BJ199" s="35" t="str">
        <f t="shared" si="83"/>
        <v>05:22:49</v>
      </c>
      <c r="BK199" s="35" t="e">
        <f>VLOOKUP(BG199,'Base Jinetes FEI'!$M$5:$N$341,2,0)</f>
        <v>#N/A</v>
      </c>
      <c r="BL199" s="35" t="e">
        <f>VLOOKUP(BG199,'Base Jinetes FEI'!$M$5:$O$341,3,0)</f>
        <v>#N/A</v>
      </c>
      <c r="BN199" s="35">
        <f t="shared" si="84"/>
        <v>0</v>
      </c>
      <c r="BO199" s="35">
        <f t="shared" si="113"/>
        <v>198</v>
      </c>
    </row>
    <row r="200" spans="1:67" ht="14.4" x14ac:dyDescent="0.3">
      <c r="A200" s="35" t="str">
        <f t="shared" ref="A200:B200" si="117">A199</f>
        <v>LLAYLLAY 21 II</v>
      </c>
      <c r="B200" s="35" t="s">
        <v>53</v>
      </c>
      <c r="C200" s="35">
        <v>80</v>
      </c>
      <c r="D200" s="35">
        <v>83</v>
      </c>
      <c r="E200" s="35" t="s">
        <v>51</v>
      </c>
      <c r="F200" s="97" t="s">
        <v>85</v>
      </c>
      <c r="G200" s="98" t="s">
        <v>76</v>
      </c>
      <c r="H200" s="99" t="s">
        <v>77</v>
      </c>
      <c r="I200" s="99" t="s">
        <v>77</v>
      </c>
      <c r="J200" s="98"/>
      <c r="K200" s="100" t="s">
        <v>1904</v>
      </c>
      <c r="L200" s="98" t="s">
        <v>374</v>
      </c>
      <c r="M200" s="98" t="s">
        <v>2403</v>
      </c>
      <c r="N200" s="102" t="s">
        <v>2404</v>
      </c>
      <c r="O200" s="99"/>
      <c r="P200" s="99" t="s">
        <v>77</v>
      </c>
      <c r="Q200" s="99"/>
      <c r="R200" s="99" t="s">
        <v>77</v>
      </c>
      <c r="S200" s="98" t="s">
        <v>78</v>
      </c>
      <c r="T200" s="99" t="s">
        <v>77</v>
      </c>
      <c r="U200" s="99" t="s">
        <v>560</v>
      </c>
      <c r="V200" s="99" t="s">
        <v>2405</v>
      </c>
      <c r="W200" s="99" t="s">
        <v>2406</v>
      </c>
      <c r="X200" s="103" t="s">
        <v>826</v>
      </c>
      <c r="Y200" s="103" t="s">
        <v>2407</v>
      </c>
      <c r="Z200" s="103" t="s">
        <v>2408</v>
      </c>
      <c r="AA200" s="98"/>
      <c r="AB200" s="98" t="s">
        <v>2409</v>
      </c>
      <c r="AC200" s="98" t="s">
        <v>2410</v>
      </c>
      <c r="AD200" s="98" t="s">
        <v>2411</v>
      </c>
      <c r="AE200" s="103" t="s">
        <v>2412</v>
      </c>
      <c r="AF200" s="103" t="s">
        <v>730</v>
      </c>
      <c r="AG200" s="103" t="s">
        <v>2413</v>
      </c>
      <c r="AH200" s="98"/>
      <c r="AI200" s="98" t="s">
        <v>2414</v>
      </c>
      <c r="AJ200" s="98" t="s">
        <v>2415</v>
      </c>
      <c r="AK200" s="98" t="s">
        <v>2416</v>
      </c>
      <c r="AL200" s="103" t="s">
        <v>617</v>
      </c>
      <c r="AM200" s="103" t="s">
        <v>278</v>
      </c>
      <c r="AN200" s="103" t="s">
        <v>2417</v>
      </c>
      <c r="AO200" s="98"/>
      <c r="AP200" s="98"/>
      <c r="AQ200" s="98"/>
      <c r="AR200" s="98"/>
      <c r="AS200" s="103"/>
      <c r="AT200" s="103"/>
      <c r="AU200" s="103"/>
      <c r="AV200" s="98"/>
      <c r="AW200" s="98"/>
      <c r="AX200" s="99">
        <v>18.63</v>
      </c>
      <c r="AY200" s="99">
        <v>16929</v>
      </c>
      <c r="AZ200" s="39">
        <f t="shared" si="75"/>
        <v>16929</v>
      </c>
      <c r="BA200" s="39" t="str">
        <f t="shared" si="76"/>
        <v>80 AD</v>
      </c>
      <c r="BB200" s="35">
        <f>IF(G200="R",RANK(AZ200,$AZ$200:$AZ$215,1), "NA")</f>
        <v>1</v>
      </c>
      <c r="BC200" s="35" t="str">
        <f t="shared" si="77"/>
        <v>04:42:09</v>
      </c>
      <c r="BD200" s="35">
        <f t="shared" si="78"/>
        <v>200</v>
      </c>
      <c r="BE200" s="40">
        <f t="shared" si="79"/>
        <v>0</v>
      </c>
      <c r="BF200" s="41">
        <f t="shared" si="80"/>
        <v>283</v>
      </c>
      <c r="BG200" s="35" t="str">
        <f t="shared" si="81"/>
        <v>ERNESTO  DE LA FUENTE FUENZALIDA</v>
      </c>
      <c r="BH200" s="35" t="str">
        <f t="shared" si="82"/>
        <v>ERNESTO  DE LA FUENTE FUENZALIDA - AL AZAN</v>
      </c>
      <c r="BI200" s="35" t="e">
        <f>VLOOKUP(BG200,Equipos!$A$2:$B$105,2,0)</f>
        <v>#N/A</v>
      </c>
      <c r="BJ200" s="35" t="str">
        <f t="shared" si="83"/>
        <v>04:42:09</v>
      </c>
      <c r="BK200" s="35" t="e">
        <f>VLOOKUP(BG200,'Base Jinetes FEI'!$M$5:$N$341,2,0)</f>
        <v>#N/A</v>
      </c>
      <c r="BL200" s="35" t="e">
        <f>VLOOKUP(BG200,'Base Jinetes FEI'!$M$5:$O$341,3,0)</f>
        <v>#N/A</v>
      </c>
      <c r="BN200" s="35">
        <f t="shared" si="84"/>
        <v>1</v>
      </c>
      <c r="BO200" s="35">
        <f t="shared" si="113"/>
        <v>199</v>
      </c>
    </row>
    <row r="201" spans="1:67" ht="14.4" x14ac:dyDescent="0.3">
      <c r="A201" s="35" t="str">
        <f t="shared" ref="A201:B201" si="118">A200</f>
        <v>LLAYLLAY 21 II</v>
      </c>
      <c r="B201" s="35" t="str">
        <f t="shared" si="118"/>
        <v>NAC</v>
      </c>
      <c r="C201" s="35">
        <f t="shared" si="72"/>
        <v>80</v>
      </c>
      <c r="D201" s="35">
        <f t="shared" si="73"/>
        <v>83</v>
      </c>
      <c r="E201" s="35" t="str">
        <f t="shared" si="74"/>
        <v>AD</v>
      </c>
      <c r="F201" s="97" t="s">
        <v>86</v>
      </c>
      <c r="G201" s="98" t="s">
        <v>76</v>
      </c>
      <c r="H201" s="99" t="s">
        <v>77</v>
      </c>
      <c r="I201" s="99" t="s">
        <v>77</v>
      </c>
      <c r="J201" s="98"/>
      <c r="K201" s="101" t="s">
        <v>533</v>
      </c>
      <c r="L201" s="98" t="s">
        <v>158</v>
      </c>
      <c r="M201" s="98"/>
      <c r="N201" s="102" t="s">
        <v>2418</v>
      </c>
      <c r="O201" s="99"/>
      <c r="P201" s="99" t="s">
        <v>77</v>
      </c>
      <c r="Q201" s="99"/>
      <c r="R201" s="99" t="s">
        <v>77</v>
      </c>
      <c r="S201" s="98" t="s">
        <v>78</v>
      </c>
      <c r="T201" s="99" t="s">
        <v>77</v>
      </c>
      <c r="U201" s="99" t="s">
        <v>560</v>
      </c>
      <c r="V201" s="99" t="s">
        <v>2419</v>
      </c>
      <c r="W201" s="99" t="s">
        <v>2420</v>
      </c>
      <c r="X201" s="103" t="s">
        <v>295</v>
      </c>
      <c r="Y201" s="103" t="s">
        <v>2421</v>
      </c>
      <c r="Z201" s="103" t="s">
        <v>2422</v>
      </c>
      <c r="AA201" s="98"/>
      <c r="AB201" s="98" t="s">
        <v>2423</v>
      </c>
      <c r="AC201" s="98" t="s">
        <v>2424</v>
      </c>
      <c r="AD201" s="98" t="s">
        <v>966</v>
      </c>
      <c r="AE201" s="103" t="s">
        <v>2425</v>
      </c>
      <c r="AF201" s="103" t="s">
        <v>665</v>
      </c>
      <c r="AG201" s="103" t="s">
        <v>2426</v>
      </c>
      <c r="AH201" s="98"/>
      <c r="AI201" s="98" t="s">
        <v>2427</v>
      </c>
      <c r="AJ201" s="98" t="s">
        <v>2428</v>
      </c>
      <c r="AK201" s="98" t="s">
        <v>2429</v>
      </c>
      <c r="AL201" s="103" t="s">
        <v>188</v>
      </c>
      <c r="AM201" s="103" t="s">
        <v>2430</v>
      </c>
      <c r="AN201" s="103" t="s">
        <v>2431</v>
      </c>
      <c r="AO201" s="98"/>
      <c r="AP201" s="98"/>
      <c r="AQ201" s="98"/>
      <c r="AR201" s="98"/>
      <c r="AS201" s="103"/>
      <c r="AT201" s="103"/>
      <c r="AU201" s="103"/>
      <c r="AV201" s="98"/>
      <c r="AW201" s="98"/>
      <c r="AX201" s="99">
        <v>16.690000000000001</v>
      </c>
      <c r="AY201" s="99">
        <v>18516</v>
      </c>
      <c r="AZ201" s="39">
        <f t="shared" si="75"/>
        <v>18516</v>
      </c>
      <c r="BA201" s="39" t="str">
        <f t="shared" si="76"/>
        <v>80 AD</v>
      </c>
      <c r="BB201" s="35">
        <f t="shared" ref="BB201:BB216" si="119">IF(G201="R",RANK(AZ201,$AZ$200:$AZ$215,1), "NA")</f>
        <v>2</v>
      </c>
      <c r="BC201" s="35" t="str">
        <f t="shared" si="77"/>
        <v>05:08:36</v>
      </c>
      <c r="BD201" s="35">
        <f t="shared" si="78"/>
        <v>195</v>
      </c>
      <c r="BE201" s="40">
        <f t="shared" si="79"/>
        <v>-26.45</v>
      </c>
      <c r="BF201" s="41">
        <f t="shared" si="80"/>
        <v>251.55</v>
      </c>
      <c r="BG201" s="35" t="str">
        <f t="shared" si="81"/>
        <v>JOSE  ELIAS  RISHMAWI</v>
      </c>
      <c r="BH201" s="35" t="str">
        <f t="shared" si="82"/>
        <v>JOSE  ELIAS  RISHMAWI - ANCAR DASAM</v>
      </c>
      <c r="BI201" s="35" t="str">
        <f>VLOOKUP(BG201,Equipos!$A$2:$B$105,2,0)</f>
        <v>EL QUILLAY</v>
      </c>
      <c r="BJ201" s="35" t="str">
        <f t="shared" si="83"/>
        <v>04:42:09</v>
      </c>
      <c r="BK201" s="35" t="e">
        <f>VLOOKUP(BG201,'Base Jinetes FEI'!$M$5:$N$341,2,0)</f>
        <v>#N/A</v>
      </c>
      <c r="BL201" s="35" t="e">
        <f>VLOOKUP(BG201,'Base Jinetes FEI'!$M$5:$O$341,3,0)</f>
        <v>#N/A</v>
      </c>
      <c r="BN201" s="35">
        <f t="shared" si="84"/>
        <v>1</v>
      </c>
      <c r="BO201" s="35">
        <f t="shared" si="113"/>
        <v>200</v>
      </c>
    </row>
    <row r="202" spans="1:67" ht="14.4" x14ac:dyDescent="0.3">
      <c r="A202" s="35" t="str">
        <f t="shared" ref="A202:B202" si="120">A201</f>
        <v>LLAYLLAY 21 II</v>
      </c>
      <c r="B202" s="35" t="str">
        <f t="shared" si="120"/>
        <v>NAC</v>
      </c>
      <c r="C202" s="35">
        <f t="shared" si="72"/>
        <v>80</v>
      </c>
      <c r="D202" s="35">
        <f t="shared" si="73"/>
        <v>83</v>
      </c>
      <c r="E202" s="35" t="str">
        <f t="shared" si="74"/>
        <v>AD</v>
      </c>
      <c r="F202" s="97" t="s">
        <v>88</v>
      </c>
      <c r="G202" s="98" t="s">
        <v>76</v>
      </c>
      <c r="H202" s="99" t="s">
        <v>77</v>
      </c>
      <c r="I202" s="99" t="s">
        <v>77</v>
      </c>
      <c r="J202" s="98"/>
      <c r="K202" s="100" t="s">
        <v>2432</v>
      </c>
      <c r="L202" s="98" t="s">
        <v>158</v>
      </c>
      <c r="M202" s="98"/>
      <c r="N202" s="102" t="s">
        <v>2433</v>
      </c>
      <c r="O202" s="99"/>
      <c r="P202" s="99" t="s">
        <v>77</v>
      </c>
      <c r="Q202" s="99"/>
      <c r="R202" s="99" t="s">
        <v>77</v>
      </c>
      <c r="S202" s="98" t="s">
        <v>78</v>
      </c>
      <c r="T202" s="99" t="s">
        <v>77</v>
      </c>
      <c r="U202" s="99" t="s">
        <v>560</v>
      </c>
      <c r="V202" s="99" t="s">
        <v>2434</v>
      </c>
      <c r="W202" s="99" t="s">
        <v>2435</v>
      </c>
      <c r="X202" s="103" t="s">
        <v>2436</v>
      </c>
      <c r="Y202" s="103" t="s">
        <v>2421</v>
      </c>
      <c r="Z202" s="103" t="s">
        <v>1990</v>
      </c>
      <c r="AA202" s="98"/>
      <c r="AB202" s="98" t="s">
        <v>2437</v>
      </c>
      <c r="AC202" s="98" t="s">
        <v>2438</v>
      </c>
      <c r="AD202" s="98" t="s">
        <v>2439</v>
      </c>
      <c r="AE202" s="103" t="s">
        <v>452</v>
      </c>
      <c r="AF202" s="103" t="s">
        <v>806</v>
      </c>
      <c r="AG202" s="103" t="s">
        <v>2440</v>
      </c>
      <c r="AH202" s="98"/>
      <c r="AI202" s="98" t="s">
        <v>2441</v>
      </c>
      <c r="AJ202" s="98" t="s">
        <v>2442</v>
      </c>
      <c r="AK202" s="98" t="s">
        <v>2443</v>
      </c>
      <c r="AL202" s="103" t="s">
        <v>2444</v>
      </c>
      <c r="AM202" s="103" t="s">
        <v>2445</v>
      </c>
      <c r="AN202" s="103" t="s">
        <v>2446</v>
      </c>
      <c r="AO202" s="98"/>
      <c r="AP202" s="98"/>
      <c r="AQ202" s="98"/>
      <c r="AR202" s="98"/>
      <c r="AS202" s="103"/>
      <c r="AT202" s="103"/>
      <c r="AU202" s="103"/>
      <c r="AV202" s="98"/>
      <c r="AW202" s="98"/>
      <c r="AX202" s="99">
        <v>16.75</v>
      </c>
      <c r="AY202" s="99">
        <v>18603</v>
      </c>
      <c r="AZ202" s="39">
        <f t="shared" si="75"/>
        <v>18603</v>
      </c>
      <c r="BA202" s="39" t="str">
        <f t="shared" si="76"/>
        <v>80 AD</v>
      </c>
      <c r="BB202" s="35">
        <f t="shared" si="119"/>
        <v>3</v>
      </c>
      <c r="BC202" s="35" t="str">
        <f t="shared" si="77"/>
        <v>05:10:03</v>
      </c>
      <c r="BD202" s="35">
        <f t="shared" si="78"/>
        <v>190</v>
      </c>
      <c r="BE202" s="40">
        <f t="shared" si="79"/>
        <v>-27.9</v>
      </c>
      <c r="BF202" s="41">
        <f t="shared" si="80"/>
        <v>245.1</v>
      </c>
      <c r="BG202" s="35" t="str">
        <f t="shared" si="81"/>
        <v>BELEN RISHMAWI</v>
      </c>
      <c r="BH202" s="35" t="str">
        <f t="shared" si="82"/>
        <v>BELEN RISHMAWI - ASWAD</v>
      </c>
      <c r="BI202" s="35" t="e">
        <f>VLOOKUP(BG202,Equipos!$A$2:$B$105,2,0)</f>
        <v>#N/A</v>
      </c>
      <c r="BJ202" s="35" t="str">
        <f t="shared" si="83"/>
        <v>04:42:09</v>
      </c>
      <c r="BK202" s="35" t="e">
        <f>VLOOKUP(BG202,'Base Jinetes FEI'!$M$5:$N$341,2,0)</f>
        <v>#N/A</v>
      </c>
      <c r="BL202" s="35" t="e">
        <f>VLOOKUP(BG202,'Base Jinetes FEI'!$M$5:$O$341,3,0)</f>
        <v>#N/A</v>
      </c>
      <c r="BN202" s="35">
        <f t="shared" si="84"/>
        <v>1</v>
      </c>
      <c r="BO202" s="35">
        <f t="shared" si="113"/>
        <v>201</v>
      </c>
    </row>
    <row r="203" spans="1:67" ht="14.4" x14ac:dyDescent="0.3">
      <c r="A203" s="35" t="str">
        <f t="shared" ref="A203:B203" si="121">A202</f>
        <v>LLAYLLAY 21 II</v>
      </c>
      <c r="B203" s="35" t="str">
        <f t="shared" si="121"/>
        <v>NAC</v>
      </c>
      <c r="C203" s="35">
        <f t="shared" si="72"/>
        <v>80</v>
      </c>
      <c r="D203" s="35">
        <f t="shared" si="73"/>
        <v>83</v>
      </c>
      <c r="E203" s="35" t="str">
        <f t="shared" si="74"/>
        <v>AD</v>
      </c>
      <c r="F203" s="97" t="s">
        <v>89</v>
      </c>
      <c r="G203" s="98" t="s">
        <v>76</v>
      </c>
      <c r="H203" s="99" t="s">
        <v>77</v>
      </c>
      <c r="I203" s="99" t="s">
        <v>77</v>
      </c>
      <c r="J203" s="98" t="s">
        <v>424</v>
      </c>
      <c r="K203" s="100" t="s">
        <v>107</v>
      </c>
      <c r="L203" s="98" t="s">
        <v>108</v>
      </c>
      <c r="M203" s="98" t="s">
        <v>2447</v>
      </c>
      <c r="N203" s="102" t="s">
        <v>2448</v>
      </c>
      <c r="O203" s="99"/>
      <c r="P203" s="99" t="s">
        <v>77</v>
      </c>
      <c r="Q203" s="99"/>
      <c r="R203" s="99" t="s">
        <v>77</v>
      </c>
      <c r="S203" s="98" t="s">
        <v>78</v>
      </c>
      <c r="T203" s="99" t="s">
        <v>77</v>
      </c>
      <c r="U203" s="99" t="s">
        <v>560</v>
      </c>
      <c r="V203" s="99" t="s">
        <v>2449</v>
      </c>
      <c r="W203" s="99" t="s">
        <v>2450</v>
      </c>
      <c r="X203" s="103" t="s">
        <v>306</v>
      </c>
      <c r="Y203" s="103" t="s">
        <v>728</v>
      </c>
      <c r="Z203" s="103" t="s">
        <v>2451</v>
      </c>
      <c r="AA203" s="98"/>
      <c r="AB203" s="98" t="s">
        <v>2452</v>
      </c>
      <c r="AC203" s="98" t="s">
        <v>2453</v>
      </c>
      <c r="AD203" s="98" t="s">
        <v>2454</v>
      </c>
      <c r="AE203" s="103" t="s">
        <v>888</v>
      </c>
      <c r="AF203" s="103" t="s">
        <v>857</v>
      </c>
      <c r="AG203" s="103" t="s">
        <v>2455</v>
      </c>
      <c r="AH203" s="98"/>
      <c r="AI203" s="98" t="s">
        <v>2456</v>
      </c>
      <c r="AJ203" s="98" t="s">
        <v>2457</v>
      </c>
      <c r="AK203" s="98" t="s">
        <v>2458</v>
      </c>
      <c r="AL203" s="103" t="s">
        <v>2459</v>
      </c>
      <c r="AM203" s="103" t="s">
        <v>2460</v>
      </c>
      <c r="AN203" s="103" t="s">
        <v>2461</v>
      </c>
      <c r="AO203" s="98"/>
      <c r="AP203" s="98"/>
      <c r="AQ203" s="98"/>
      <c r="AR203" s="98"/>
      <c r="AS203" s="103"/>
      <c r="AT203" s="103"/>
      <c r="AU203" s="103"/>
      <c r="AV203" s="98"/>
      <c r="AW203" s="98"/>
      <c r="AX203" s="99">
        <v>15.82</v>
      </c>
      <c r="AY203" s="99">
        <v>19354</v>
      </c>
      <c r="AZ203" s="39">
        <f t="shared" si="75"/>
        <v>19354</v>
      </c>
      <c r="BA203" s="39" t="str">
        <f t="shared" si="76"/>
        <v>80 AD</v>
      </c>
      <c r="BB203" s="35">
        <f t="shared" si="119"/>
        <v>6</v>
      </c>
      <c r="BC203" s="35" t="str">
        <f t="shared" si="77"/>
        <v>05:22:34</v>
      </c>
      <c r="BD203" s="35">
        <f t="shared" si="78"/>
        <v>175</v>
      </c>
      <c r="BE203" s="40">
        <f t="shared" si="79"/>
        <v>-40.416666666666664</v>
      </c>
      <c r="BF203" s="41">
        <f t="shared" si="80"/>
        <v>217.58333333333334</v>
      </c>
      <c r="BG203" s="35" t="str">
        <f t="shared" si="81"/>
        <v>CRISTOBAL LARRAIN ARJONA</v>
      </c>
      <c r="BH203" s="35" t="str">
        <f t="shared" si="82"/>
        <v>CRISTOBAL LARRAIN ARJONA - SI PADME</v>
      </c>
      <c r="BI203" s="35" t="str">
        <f>VLOOKUP(BG203,Equipos!$A$2:$B$105,2,0)</f>
        <v>EL QUILLAY</v>
      </c>
      <c r="BJ203" s="35" t="str">
        <f t="shared" si="83"/>
        <v>04:42:09</v>
      </c>
      <c r="BK203" s="35" t="e">
        <f>VLOOKUP(BG203,'Base Jinetes FEI'!$M$5:$N$341,2,0)</f>
        <v>#N/A</v>
      </c>
      <c r="BL203" s="35" t="e">
        <f>VLOOKUP(BG203,'Base Jinetes FEI'!$M$5:$O$341,3,0)</f>
        <v>#N/A</v>
      </c>
      <c r="BN203" s="35">
        <f t="shared" si="84"/>
        <v>1</v>
      </c>
      <c r="BO203" s="35">
        <f t="shared" si="113"/>
        <v>202</v>
      </c>
    </row>
    <row r="204" spans="1:67" ht="14.4" x14ac:dyDescent="0.3">
      <c r="A204" s="35" t="str">
        <f t="shared" ref="A204:B204" si="122">A203</f>
        <v>LLAYLLAY 21 II</v>
      </c>
      <c r="B204" s="35" t="str">
        <f t="shared" si="122"/>
        <v>NAC</v>
      </c>
      <c r="C204" s="35">
        <f t="shared" si="72"/>
        <v>80</v>
      </c>
      <c r="D204" s="35">
        <f t="shared" si="73"/>
        <v>83</v>
      </c>
      <c r="E204" s="35" t="str">
        <f t="shared" si="74"/>
        <v>AD</v>
      </c>
      <c r="F204" s="97" t="s">
        <v>93</v>
      </c>
      <c r="G204" s="98" t="s">
        <v>76</v>
      </c>
      <c r="H204" s="99" t="s">
        <v>77</v>
      </c>
      <c r="I204" s="99" t="s">
        <v>77</v>
      </c>
      <c r="J204" s="98" t="s">
        <v>420</v>
      </c>
      <c r="K204" s="100" t="s">
        <v>114</v>
      </c>
      <c r="L204" s="98" t="s">
        <v>115</v>
      </c>
      <c r="M204" s="98"/>
      <c r="N204" s="102" t="s">
        <v>2462</v>
      </c>
      <c r="O204" s="99"/>
      <c r="P204" s="99" t="s">
        <v>77</v>
      </c>
      <c r="Q204" s="99"/>
      <c r="R204" s="99" t="s">
        <v>77</v>
      </c>
      <c r="S204" s="98" t="s">
        <v>78</v>
      </c>
      <c r="T204" s="99" t="s">
        <v>77</v>
      </c>
      <c r="U204" s="99" t="s">
        <v>560</v>
      </c>
      <c r="V204" s="99" t="s">
        <v>2463</v>
      </c>
      <c r="W204" s="99" t="s">
        <v>2464</v>
      </c>
      <c r="X204" s="103" t="s">
        <v>2465</v>
      </c>
      <c r="Y204" s="103" t="s">
        <v>717</v>
      </c>
      <c r="Z204" s="103" t="s">
        <v>2466</v>
      </c>
      <c r="AA204" s="98"/>
      <c r="AB204" s="98" t="s">
        <v>2467</v>
      </c>
      <c r="AC204" s="98" t="s">
        <v>2468</v>
      </c>
      <c r="AD204" s="98" t="s">
        <v>2469</v>
      </c>
      <c r="AE204" s="103" t="s">
        <v>888</v>
      </c>
      <c r="AF204" s="103" t="s">
        <v>278</v>
      </c>
      <c r="AG204" s="103" t="s">
        <v>2470</v>
      </c>
      <c r="AH204" s="98"/>
      <c r="AI204" s="98" t="s">
        <v>2471</v>
      </c>
      <c r="AJ204" s="98" t="s">
        <v>2472</v>
      </c>
      <c r="AK204" s="98" t="s">
        <v>2473</v>
      </c>
      <c r="AL204" s="103" t="s">
        <v>2474</v>
      </c>
      <c r="AM204" s="103" t="s">
        <v>2245</v>
      </c>
      <c r="AN204" s="103" t="s">
        <v>2003</v>
      </c>
      <c r="AO204" s="98"/>
      <c r="AP204" s="98"/>
      <c r="AQ204" s="98"/>
      <c r="AR204" s="98"/>
      <c r="AS204" s="103"/>
      <c r="AT204" s="103"/>
      <c r="AU204" s="103"/>
      <c r="AV204" s="98"/>
      <c r="AW204" s="98"/>
      <c r="AX204" s="99">
        <v>15.96</v>
      </c>
      <c r="AY204" s="99">
        <v>19433</v>
      </c>
      <c r="AZ204" s="39">
        <f t="shared" si="75"/>
        <v>19433</v>
      </c>
      <c r="BA204" s="39" t="str">
        <f t="shared" si="76"/>
        <v>80 AD</v>
      </c>
      <c r="BB204" s="35">
        <f t="shared" si="119"/>
        <v>7</v>
      </c>
      <c r="BC204" s="35" t="str">
        <f t="shared" si="77"/>
        <v>05:23:53</v>
      </c>
      <c r="BD204" s="35">
        <f t="shared" si="78"/>
        <v>170</v>
      </c>
      <c r="BE204" s="40">
        <f t="shared" si="79"/>
        <v>-41.733333333333334</v>
      </c>
      <c r="BF204" s="41">
        <f t="shared" si="80"/>
        <v>211.26666666666665</v>
      </c>
      <c r="BG204" s="35" t="str">
        <f t="shared" si="81"/>
        <v>MANUELA VALENZUELA VARGAS</v>
      </c>
      <c r="BH204" s="35" t="str">
        <f t="shared" si="82"/>
        <v>MANUELA VALENZUELA VARGAS - MADJALINKA</v>
      </c>
      <c r="BI204" s="35" t="e">
        <f>VLOOKUP(BG204,Equipos!$A$2:$B$105,2,0)</f>
        <v>#N/A</v>
      </c>
      <c r="BJ204" s="35" t="str">
        <f t="shared" si="83"/>
        <v>04:42:09</v>
      </c>
      <c r="BK204" s="35" t="e">
        <f>VLOOKUP(BG204,'Base Jinetes FEI'!$M$5:$N$341,2,0)</f>
        <v>#N/A</v>
      </c>
      <c r="BL204" s="35" t="e">
        <f>VLOOKUP(BG204,'Base Jinetes FEI'!$M$5:$O$341,3,0)</f>
        <v>#N/A</v>
      </c>
      <c r="BN204" s="35">
        <f t="shared" si="84"/>
        <v>1</v>
      </c>
      <c r="BO204" s="35">
        <f t="shared" si="113"/>
        <v>203</v>
      </c>
    </row>
    <row r="205" spans="1:67" ht="14.4" x14ac:dyDescent="0.3">
      <c r="A205" s="35" t="str">
        <f t="shared" ref="A205:B205" si="123">A204</f>
        <v>LLAYLLAY 21 II</v>
      </c>
      <c r="B205" s="35" t="str">
        <f t="shared" si="123"/>
        <v>NAC</v>
      </c>
      <c r="C205" s="35">
        <f t="shared" si="72"/>
        <v>80</v>
      </c>
      <c r="D205" s="35">
        <f t="shared" si="73"/>
        <v>83</v>
      </c>
      <c r="E205" s="35" t="str">
        <f t="shared" si="74"/>
        <v>AD</v>
      </c>
      <c r="F205" s="97" t="s">
        <v>96</v>
      </c>
      <c r="G205" s="98" t="s">
        <v>76</v>
      </c>
      <c r="H205" s="99" t="s">
        <v>77</v>
      </c>
      <c r="I205" s="99" t="s">
        <v>77</v>
      </c>
      <c r="J205" s="98"/>
      <c r="K205" s="100" t="s">
        <v>2475</v>
      </c>
      <c r="L205" s="98" t="s">
        <v>2476</v>
      </c>
      <c r="M205" s="98"/>
      <c r="N205" s="102" t="s">
        <v>2477</v>
      </c>
      <c r="O205" s="99"/>
      <c r="P205" s="99" t="s">
        <v>77</v>
      </c>
      <c r="Q205" s="99"/>
      <c r="R205" s="99" t="s">
        <v>77</v>
      </c>
      <c r="S205" s="98" t="s">
        <v>78</v>
      </c>
      <c r="T205" s="99" t="s">
        <v>77</v>
      </c>
      <c r="U205" s="99" t="s">
        <v>560</v>
      </c>
      <c r="V205" s="99" t="s">
        <v>2478</v>
      </c>
      <c r="W205" s="99" t="s">
        <v>2479</v>
      </c>
      <c r="X205" s="103" t="s">
        <v>337</v>
      </c>
      <c r="Y205" s="103" t="s">
        <v>448</v>
      </c>
      <c r="Z205" s="103" t="s">
        <v>2480</v>
      </c>
      <c r="AA205" s="98"/>
      <c r="AB205" s="98" t="s">
        <v>2481</v>
      </c>
      <c r="AC205" s="98" t="s">
        <v>2482</v>
      </c>
      <c r="AD205" s="98" t="s">
        <v>2483</v>
      </c>
      <c r="AE205" s="103" t="s">
        <v>2484</v>
      </c>
      <c r="AF205" s="103" t="s">
        <v>2485</v>
      </c>
      <c r="AG205" s="103" t="s">
        <v>2486</v>
      </c>
      <c r="AH205" s="98"/>
      <c r="AI205" s="98" t="s">
        <v>2487</v>
      </c>
      <c r="AJ205" s="98" t="s">
        <v>2488</v>
      </c>
      <c r="AK205" s="98" t="s">
        <v>2489</v>
      </c>
      <c r="AL205" s="103" t="s">
        <v>2490</v>
      </c>
      <c r="AM205" s="103" t="s">
        <v>2491</v>
      </c>
      <c r="AN205" s="103" t="s">
        <v>2492</v>
      </c>
      <c r="AO205" s="98"/>
      <c r="AP205" s="98"/>
      <c r="AQ205" s="98"/>
      <c r="AR205" s="98"/>
      <c r="AS205" s="103"/>
      <c r="AT205" s="103"/>
      <c r="AU205" s="103"/>
      <c r="AV205" s="98"/>
      <c r="AW205" s="98"/>
      <c r="AX205" s="99">
        <v>15.95</v>
      </c>
      <c r="AY205" s="99">
        <v>19534</v>
      </c>
      <c r="AZ205" s="39">
        <f t="shared" si="75"/>
        <v>19534</v>
      </c>
      <c r="BA205" s="39" t="str">
        <f t="shared" si="76"/>
        <v>80 AD</v>
      </c>
      <c r="BB205" s="35">
        <f t="shared" si="119"/>
        <v>8</v>
      </c>
      <c r="BC205" s="35" t="str">
        <f t="shared" si="77"/>
        <v>05:25:34</v>
      </c>
      <c r="BD205" s="35">
        <f t="shared" si="78"/>
        <v>165</v>
      </c>
      <c r="BE205" s="40">
        <f t="shared" si="79"/>
        <v>-43.416666666666664</v>
      </c>
      <c r="BF205" s="41">
        <f t="shared" si="80"/>
        <v>204.58333333333334</v>
      </c>
      <c r="BG205" s="35" t="str">
        <f t="shared" si="81"/>
        <v>GABRIEL BRAVO CABEZAS</v>
      </c>
      <c r="BH205" s="35" t="str">
        <f t="shared" si="82"/>
        <v>GABRIEL BRAVO CABEZAS - RC JOTA</v>
      </c>
      <c r="BI205" s="35" t="e">
        <f>VLOOKUP(BG205,Equipos!$A$2:$B$105,2,0)</f>
        <v>#N/A</v>
      </c>
      <c r="BJ205" s="35" t="str">
        <f t="shared" si="83"/>
        <v>04:42:09</v>
      </c>
      <c r="BK205" s="35" t="e">
        <f>VLOOKUP(BG205,'Base Jinetes FEI'!$M$5:$N$341,2,0)</f>
        <v>#N/A</v>
      </c>
      <c r="BL205" s="35" t="e">
        <f>VLOOKUP(BG205,'Base Jinetes FEI'!$M$5:$O$341,3,0)</f>
        <v>#N/A</v>
      </c>
      <c r="BN205" s="35">
        <f t="shared" si="84"/>
        <v>1</v>
      </c>
      <c r="BO205" s="35">
        <f t="shared" si="113"/>
        <v>204</v>
      </c>
    </row>
    <row r="206" spans="1:67" ht="14.4" x14ac:dyDescent="0.3">
      <c r="A206" s="35" t="str">
        <f t="shared" ref="A206:B206" si="124">A205</f>
        <v>LLAYLLAY 21 II</v>
      </c>
      <c r="B206" s="35" t="str">
        <f t="shared" si="124"/>
        <v>NAC</v>
      </c>
      <c r="C206" s="35">
        <f t="shared" si="72"/>
        <v>80</v>
      </c>
      <c r="D206" s="35">
        <f t="shared" si="73"/>
        <v>83</v>
      </c>
      <c r="E206" s="35" t="str">
        <f t="shared" si="74"/>
        <v>AD</v>
      </c>
      <c r="F206" s="97" t="s">
        <v>97</v>
      </c>
      <c r="G206" s="98" t="s">
        <v>76</v>
      </c>
      <c r="H206" s="99" t="s">
        <v>77</v>
      </c>
      <c r="I206" s="99" t="s">
        <v>77</v>
      </c>
      <c r="J206" s="98" t="s">
        <v>415</v>
      </c>
      <c r="K206" s="100" t="s">
        <v>109</v>
      </c>
      <c r="L206" s="98" t="s">
        <v>1182</v>
      </c>
      <c r="M206" s="98"/>
      <c r="N206" s="102" t="s">
        <v>2493</v>
      </c>
      <c r="O206" s="99"/>
      <c r="P206" s="99" t="s">
        <v>77</v>
      </c>
      <c r="Q206" s="99"/>
      <c r="R206" s="99" t="s">
        <v>77</v>
      </c>
      <c r="S206" s="98" t="s">
        <v>78</v>
      </c>
      <c r="T206" s="99" t="s">
        <v>77</v>
      </c>
      <c r="U206" s="99" t="s">
        <v>560</v>
      </c>
      <c r="V206" s="99" t="s">
        <v>2494</v>
      </c>
      <c r="W206" s="99" t="s">
        <v>2495</v>
      </c>
      <c r="X206" s="103" t="s">
        <v>581</v>
      </c>
      <c r="Y206" s="103" t="s">
        <v>849</v>
      </c>
      <c r="Z206" s="103" t="s">
        <v>2496</v>
      </c>
      <c r="AA206" s="98"/>
      <c r="AB206" s="98" t="s">
        <v>2497</v>
      </c>
      <c r="AC206" s="98" t="s">
        <v>2498</v>
      </c>
      <c r="AD206" s="98" t="s">
        <v>2499</v>
      </c>
      <c r="AE206" s="103" t="s">
        <v>409</v>
      </c>
      <c r="AF206" s="103" t="s">
        <v>2485</v>
      </c>
      <c r="AG206" s="103" t="s">
        <v>2500</v>
      </c>
      <c r="AH206" s="98"/>
      <c r="AI206" s="98" t="s">
        <v>2501</v>
      </c>
      <c r="AJ206" s="98" t="s">
        <v>2502</v>
      </c>
      <c r="AK206" s="98" t="s">
        <v>2503</v>
      </c>
      <c r="AL206" s="103" t="s">
        <v>2504</v>
      </c>
      <c r="AM206" s="103" t="s">
        <v>2505</v>
      </c>
      <c r="AN206" s="103" t="s">
        <v>2506</v>
      </c>
      <c r="AO206" s="98"/>
      <c r="AP206" s="98"/>
      <c r="AQ206" s="98"/>
      <c r="AR206" s="98"/>
      <c r="AS206" s="103"/>
      <c r="AT206" s="103"/>
      <c r="AU206" s="103"/>
      <c r="AV206" s="98"/>
      <c r="AW206" s="98"/>
      <c r="AX206" s="99">
        <v>15.94</v>
      </c>
      <c r="AY206" s="99">
        <v>19624</v>
      </c>
      <c r="AZ206" s="39">
        <f t="shared" si="75"/>
        <v>19624</v>
      </c>
      <c r="BA206" s="39" t="str">
        <f t="shared" si="76"/>
        <v>80 AD</v>
      </c>
      <c r="BB206" s="35">
        <f t="shared" si="119"/>
        <v>9</v>
      </c>
      <c r="BC206" s="35" t="str">
        <f t="shared" si="77"/>
        <v>05:27:04</v>
      </c>
      <c r="BD206" s="35">
        <f t="shared" si="78"/>
        <v>160</v>
      </c>
      <c r="BE206" s="40">
        <f t="shared" si="79"/>
        <v>-44.916666666666664</v>
      </c>
      <c r="BF206" s="41">
        <f t="shared" si="80"/>
        <v>198.08333333333334</v>
      </c>
      <c r="BG206" s="35" t="str">
        <f t="shared" si="81"/>
        <v>MACARENA SUAZO ZEPEDA</v>
      </c>
      <c r="BH206" s="35" t="str">
        <f t="shared" si="82"/>
        <v>MACARENA SUAZO ZEPEDA - HF FILCKA</v>
      </c>
      <c r="BI206" s="35" t="str">
        <f>VLOOKUP(BG206,Equipos!$A$2:$B$105,2,0)</f>
        <v>EL QUILLAY</v>
      </c>
      <c r="BJ206" s="35" t="str">
        <f t="shared" si="83"/>
        <v>04:42:09</v>
      </c>
      <c r="BK206" s="35" t="e">
        <f>VLOOKUP(BG206,'Base Jinetes FEI'!$M$5:$N$341,2,0)</f>
        <v>#N/A</v>
      </c>
      <c r="BL206" s="35" t="e">
        <f>VLOOKUP(BG206,'Base Jinetes FEI'!$M$5:$O$341,3,0)</f>
        <v>#N/A</v>
      </c>
      <c r="BN206" s="35">
        <f t="shared" si="84"/>
        <v>1</v>
      </c>
      <c r="BO206" s="35">
        <f t="shared" si="113"/>
        <v>205</v>
      </c>
    </row>
    <row r="207" spans="1:67" ht="14.4" x14ac:dyDescent="0.3">
      <c r="A207" s="35" t="str">
        <f t="shared" ref="A207:B207" si="125">A206</f>
        <v>LLAYLLAY 21 II</v>
      </c>
      <c r="B207" s="35" t="str">
        <f t="shared" si="125"/>
        <v>NAC</v>
      </c>
      <c r="C207" s="35">
        <f t="shared" si="72"/>
        <v>80</v>
      </c>
      <c r="D207" s="35">
        <f t="shared" si="73"/>
        <v>83</v>
      </c>
      <c r="E207" s="35" t="str">
        <f t="shared" si="74"/>
        <v>AD</v>
      </c>
      <c r="F207" s="97" t="s">
        <v>75</v>
      </c>
      <c r="G207" s="98" t="s">
        <v>76</v>
      </c>
      <c r="H207" s="99" t="s">
        <v>77</v>
      </c>
      <c r="I207" s="99" t="s">
        <v>77</v>
      </c>
      <c r="J207" s="98" t="s">
        <v>2507</v>
      </c>
      <c r="K207" s="100" t="s">
        <v>2508</v>
      </c>
      <c r="L207" s="98" t="s">
        <v>2509</v>
      </c>
      <c r="M207" s="98"/>
      <c r="N207" s="102" t="s">
        <v>2510</v>
      </c>
      <c r="O207" s="99"/>
      <c r="P207" s="99" t="s">
        <v>77</v>
      </c>
      <c r="Q207" s="99"/>
      <c r="R207" s="99" t="s">
        <v>77</v>
      </c>
      <c r="S207" s="98" t="s">
        <v>78</v>
      </c>
      <c r="T207" s="99" t="s">
        <v>77</v>
      </c>
      <c r="U207" s="99" t="s">
        <v>560</v>
      </c>
      <c r="V207" s="99" t="s">
        <v>2511</v>
      </c>
      <c r="W207" s="99" t="s">
        <v>2512</v>
      </c>
      <c r="X207" s="103" t="s">
        <v>717</v>
      </c>
      <c r="Y207" s="103" t="s">
        <v>2513</v>
      </c>
      <c r="Z207" s="103" t="s">
        <v>2514</v>
      </c>
      <c r="AA207" s="98"/>
      <c r="AB207" s="98" t="s">
        <v>2515</v>
      </c>
      <c r="AC207" s="98" t="s">
        <v>2516</v>
      </c>
      <c r="AD207" s="98" t="s">
        <v>2517</v>
      </c>
      <c r="AE207" s="103" t="s">
        <v>2518</v>
      </c>
      <c r="AF207" s="103" t="s">
        <v>2513</v>
      </c>
      <c r="AG207" s="103" t="s">
        <v>2519</v>
      </c>
      <c r="AH207" s="98"/>
      <c r="AI207" s="98" t="s">
        <v>2520</v>
      </c>
      <c r="AJ207" s="98" t="s">
        <v>2521</v>
      </c>
      <c r="AK207" s="98" t="s">
        <v>2522</v>
      </c>
      <c r="AL207" s="103" t="s">
        <v>2523</v>
      </c>
      <c r="AM207" s="103" t="s">
        <v>2524</v>
      </c>
      <c r="AN207" s="103" t="s">
        <v>2525</v>
      </c>
      <c r="AO207" s="98"/>
      <c r="AP207" s="98"/>
      <c r="AQ207" s="98"/>
      <c r="AR207" s="98"/>
      <c r="AS207" s="103"/>
      <c r="AT207" s="103"/>
      <c r="AU207" s="103"/>
      <c r="AV207" s="98"/>
      <c r="AW207" s="98"/>
      <c r="AX207" s="99">
        <v>15.86</v>
      </c>
      <c r="AY207" s="99">
        <v>19927</v>
      </c>
      <c r="AZ207" s="39">
        <f t="shared" si="75"/>
        <v>19927</v>
      </c>
      <c r="BA207" s="39" t="str">
        <f t="shared" si="76"/>
        <v>80 AD</v>
      </c>
      <c r="BB207" s="35">
        <f t="shared" si="119"/>
        <v>10</v>
      </c>
      <c r="BC207" s="35" t="str">
        <f t="shared" si="77"/>
        <v>05:32:07</v>
      </c>
      <c r="BD207" s="35">
        <f t="shared" si="78"/>
        <v>155</v>
      </c>
      <c r="BE207" s="40">
        <f t="shared" si="79"/>
        <v>-49.966666666666669</v>
      </c>
      <c r="BF207" s="41">
        <f t="shared" si="80"/>
        <v>188.03333333333333</v>
      </c>
      <c r="BG207" s="35" t="str">
        <f t="shared" si="81"/>
        <v>FRANCESCA GIOIA MANSILLA</v>
      </c>
      <c r="BH207" s="35" t="str">
        <f t="shared" si="82"/>
        <v>FRANCESCA GIOIA MANSILLA - SHARAV</v>
      </c>
      <c r="BI207" s="35" t="e">
        <f>VLOOKUP(BG207,Equipos!$A$2:$B$105,2,0)</f>
        <v>#N/A</v>
      </c>
      <c r="BJ207" s="35" t="str">
        <f t="shared" si="83"/>
        <v>04:42:09</v>
      </c>
      <c r="BK207" s="35" t="e">
        <f>VLOOKUP(BG207,'Base Jinetes FEI'!$M$5:$N$341,2,0)</f>
        <v>#N/A</v>
      </c>
      <c r="BL207" s="35" t="e">
        <f>VLOOKUP(BG207,'Base Jinetes FEI'!$M$5:$O$341,3,0)</f>
        <v>#N/A</v>
      </c>
      <c r="BN207" s="35">
        <f t="shared" si="84"/>
        <v>1</v>
      </c>
      <c r="BO207" s="35">
        <f t="shared" si="113"/>
        <v>206</v>
      </c>
    </row>
    <row r="208" spans="1:67" ht="14.4" x14ac:dyDescent="0.3">
      <c r="A208" s="35" t="str">
        <f t="shared" ref="A208:B208" si="126">A207</f>
        <v>LLAYLLAY 21 II</v>
      </c>
      <c r="B208" s="35" t="str">
        <f t="shared" si="126"/>
        <v>NAC</v>
      </c>
      <c r="C208" s="35">
        <f t="shared" si="72"/>
        <v>80</v>
      </c>
      <c r="D208" s="35">
        <f t="shared" si="73"/>
        <v>83</v>
      </c>
      <c r="E208" s="35" t="str">
        <f t="shared" si="74"/>
        <v>AD</v>
      </c>
      <c r="F208" s="97" t="s">
        <v>98</v>
      </c>
      <c r="G208" s="98" t="s">
        <v>76</v>
      </c>
      <c r="H208" s="99" t="s">
        <v>77</v>
      </c>
      <c r="I208" s="99" t="s">
        <v>77</v>
      </c>
      <c r="J208" s="98"/>
      <c r="K208" s="100" t="s">
        <v>2526</v>
      </c>
      <c r="L208" s="98" t="s">
        <v>2527</v>
      </c>
      <c r="M208" s="98"/>
      <c r="N208" s="102" t="s">
        <v>2528</v>
      </c>
      <c r="O208" s="99"/>
      <c r="P208" s="99" t="s">
        <v>77</v>
      </c>
      <c r="Q208" s="99"/>
      <c r="R208" s="99" t="s">
        <v>77</v>
      </c>
      <c r="S208" s="98" t="s">
        <v>78</v>
      </c>
      <c r="T208" s="99" t="s">
        <v>77</v>
      </c>
      <c r="U208" s="99" t="s">
        <v>560</v>
      </c>
      <c r="V208" s="99" t="s">
        <v>2529</v>
      </c>
      <c r="W208" s="99" t="s">
        <v>2530</v>
      </c>
      <c r="X208" s="103" t="s">
        <v>282</v>
      </c>
      <c r="Y208" s="103" t="s">
        <v>2531</v>
      </c>
      <c r="Z208" s="103" t="s">
        <v>2532</v>
      </c>
      <c r="AA208" s="98"/>
      <c r="AB208" s="98" t="s">
        <v>2533</v>
      </c>
      <c r="AC208" s="98" t="s">
        <v>2534</v>
      </c>
      <c r="AD208" s="98" t="s">
        <v>2535</v>
      </c>
      <c r="AE208" s="103" t="s">
        <v>341</v>
      </c>
      <c r="AF208" s="103" t="s">
        <v>2425</v>
      </c>
      <c r="AG208" s="103" t="s">
        <v>2536</v>
      </c>
      <c r="AH208" s="98"/>
      <c r="AI208" s="98" t="s">
        <v>2537</v>
      </c>
      <c r="AJ208" s="98" t="s">
        <v>2538</v>
      </c>
      <c r="AK208" s="98" t="s">
        <v>2539</v>
      </c>
      <c r="AL208" s="103" t="s">
        <v>2540</v>
      </c>
      <c r="AM208" s="103" t="s">
        <v>2541</v>
      </c>
      <c r="AN208" s="103" t="s">
        <v>2542</v>
      </c>
      <c r="AO208" s="98"/>
      <c r="AP208" s="98"/>
      <c r="AQ208" s="98"/>
      <c r="AR208" s="98"/>
      <c r="AS208" s="103"/>
      <c r="AT208" s="103"/>
      <c r="AU208" s="103"/>
      <c r="AV208" s="98"/>
      <c r="AW208" s="98"/>
      <c r="AX208" s="99">
        <v>15.32</v>
      </c>
      <c r="AY208" s="99">
        <v>19956</v>
      </c>
      <c r="AZ208" s="39">
        <f t="shared" si="75"/>
        <v>19956</v>
      </c>
      <c r="BA208" s="39" t="str">
        <f t="shared" si="76"/>
        <v>80 AD</v>
      </c>
      <c r="BB208" s="35">
        <f t="shared" si="119"/>
        <v>11</v>
      </c>
      <c r="BC208" s="35" t="str">
        <f t="shared" si="77"/>
        <v>05:32:36</v>
      </c>
      <c r="BD208" s="35">
        <f t="shared" si="78"/>
        <v>150</v>
      </c>
      <c r="BE208" s="40">
        <f t="shared" si="79"/>
        <v>-50.45</v>
      </c>
      <c r="BF208" s="41">
        <f t="shared" si="80"/>
        <v>182.55</v>
      </c>
      <c r="BG208" s="35" t="str">
        <f t="shared" si="81"/>
        <v>BRUNO CALTAGIRONE</v>
      </c>
      <c r="BH208" s="35" t="str">
        <f t="shared" si="82"/>
        <v>BRUNO CALTAGIRONE - TOBA BOSS</v>
      </c>
      <c r="BI208" s="35" t="str">
        <f>VLOOKUP(BG208,Equipos!$A$2:$B$105,2,0)</f>
        <v>TOBA B</v>
      </c>
      <c r="BJ208" s="35" t="str">
        <f t="shared" si="83"/>
        <v>04:42:09</v>
      </c>
      <c r="BK208" s="35" t="e">
        <f>VLOOKUP(BG208,'Base Jinetes FEI'!$M$5:$N$341,2,0)</f>
        <v>#N/A</v>
      </c>
      <c r="BL208" s="35" t="e">
        <f>VLOOKUP(BG208,'Base Jinetes FEI'!$M$5:$O$341,3,0)</f>
        <v>#N/A</v>
      </c>
      <c r="BN208" s="35">
        <f t="shared" si="84"/>
        <v>1</v>
      </c>
      <c r="BO208" s="35">
        <f t="shared" si="113"/>
        <v>207</v>
      </c>
    </row>
    <row r="209" spans="1:67" ht="14.4" x14ac:dyDescent="0.3">
      <c r="A209" s="35" t="str">
        <f t="shared" ref="A209:B209" si="127">A208</f>
        <v>LLAYLLAY 21 II</v>
      </c>
      <c r="B209" s="35" t="str">
        <f t="shared" si="127"/>
        <v>NAC</v>
      </c>
      <c r="C209" s="35">
        <f t="shared" si="72"/>
        <v>80</v>
      </c>
      <c r="D209" s="35">
        <f t="shared" si="73"/>
        <v>83</v>
      </c>
      <c r="E209" s="35" t="str">
        <f t="shared" si="74"/>
        <v>AD</v>
      </c>
      <c r="F209" s="97" t="s">
        <v>101</v>
      </c>
      <c r="G209" s="98" t="s">
        <v>76</v>
      </c>
      <c r="H209" s="99" t="s">
        <v>77</v>
      </c>
      <c r="I209" s="99" t="s">
        <v>77</v>
      </c>
      <c r="J209" s="98"/>
      <c r="K209" s="100" t="s">
        <v>299</v>
      </c>
      <c r="L209" s="98" t="s">
        <v>1413</v>
      </c>
      <c r="M209" s="98"/>
      <c r="N209" s="102" t="s">
        <v>2543</v>
      </c>
      <c r="O209" s="99"/>
      <c r="P209" s="99" t="s">
        <v>77</v>
      </c>
      <c r="Q209" s="99"/>
      <c r="R209" s="99" t="s">
        <v>77</v>
      </c>
      <c r="S209" s="98" t="s">
        <v>78</v>
      </c>
      <c r="T209" s="99" t="s">
        <v>77</v>
      </c>
      <c r="U209" s="99" t="s">
        <v>560</v>
      </c>
      <c r="V209" s="99" t="s">
        <v>2544</v>
      </c>
      <c r="W209" s="99" t="s">
        <v>2545</v>
      </c>
      <c r="X209" s="103" t="s">
        <v>302</v>
      </c>
      <c r="Y209" s="103" t="s">
        <v>304</v>
      </c>
      <c r="Z209" s="103" t="s">
        <v>2546</v>
      </c>
      <c r="AA209" s="98"/>
      <c r="AB209" s="98" t="s">
        <v>2547</v>
      </c>
      <c r="AC209" s="98" t="s">
        <v>2548</v>
      </c>
      <c r="AD209" s="98" t="s">
        <v>2549</v>
      </c>
      <c r="AE209" s="103" t="s">
        <v>2550</v>
      </c>
      <c r="AF209" s="103" t="s">
        <v>852</v>
      </c>
      <c r="AG209" s="103" t="s">
        <v>2551</v>
      </c>
      <c r="AH209" s="98"/>
      <c r="AI209" s="98" t="s">
        <v>2552</v>
      </c>
      <c r="AJ209" s="98" t="s">
        <v>2553</v>
      </c>
      <c r="AK209" s="98" t="s">
        <v>2554</v>
      </c>
      <c r="AL209" s="103" t="s">
        <v>2540</v>
      </c>
      <c r="AM209" s="103" t="s">
        <v>2555</v>
      </c>
      <c r="AN209" s="103" t="s">
        <v>2556</v>
      </c>
      <c r="AO209" s="98"/>
      <c r="AP209" s="98"/>
      <c r="AQ209" s="98"/>
      <c r="AR209" s="98"/>
      <c r="AS209" s="103"/>
      <c r="AT209" s="103"/>
      <c r="AU209" s="103"/>
      <c r="AV209" s="98"/>
      <c r="AW209" s="98"/>
      <c r="AX209" s="99">
        <v>15.57</v>
      </c>
      <c r="AY209" s="99">
        <v>20143</v>
      </c>
      <c r="AZ209" s="39">
        <f t="shared" si="75"/>
        <v>20143</v>
      </c>
      <c r="BA209" s="39" t="str">
        <f t="shared" si="76"/>
        <v>80 AD</v>
      </c>
      <c r="BB209" s="35">
        <f t="shared" si="119"/>
        <v>12</v>
      </c>
      <c r="BC209" s="35" t="str">
        <f t="shared" si="77"/>
        <v>05:35:43</v>
      </c>
      <c r="BD209" s="35">
        <f t="shared" si="78"/>
        <v>145</v>
      </c>
      <c r="BE209" s="40">
        <f t="shared" si="79"/>
        <v>-53.56666666666667</v>
      </c>
      <c r="BF209" s="41">
        <f t="shared" si="80"/>
        <v>174.43333333333334</v>
      </c>
      <c r="BG209" s="35" t="str">
        <f t="shared" si="81"/>
        <v>JOSE IGNACIO POLLONI  VIVERO</v>
      </c>
      <c r="BH209" s="35" t="str">
        <f t="shared" si="82"/>
        <v>JOSE IGNACIO POLLONI  VIVERO - TOBA BAGUAL</v>
      </c>
      <c r="BI209" s="35" t="str">
        <f>VLOOKUP(BG209,Equipos!$A$2:$B$105,2,0)</f>
        <v>TOBA A</v>
      </c>
      <c r="BJ209" s="35" t="str">
        <f t="shared" si="83"/>
        <v>04:42:09</v>
      </c>
      <c r="BK209" s="35" t="e">
        <f>VLOOKUP(BG209,'Base Jinetes FEI'!$M$5:$N$341,2,0)</f>
        <v>#N/A</v>
      </c>
      <c r="BL209" s="35" t="e">
        <f>VLOOKUP(BG209,'Base Jinetes FEI'!$M$5:$O$341,3,0)</f>
        <v>#N/A</v>
      </c>
      <c r="BN209" s="35">
        <f t="shared" si="84"/>
        <v>1</v>
      </c>
      <c r="BO209" s="35">
        <f t="shared" si="113"/>
        <v>208</v>
      </c>
    </row>
    <row r="210" spans="1:67" ht="14.4" x14ac:dyDescent="0.3">
      <c r="A210" s="35" t="str">
        <f t="shared" ref="A210:B210" si="128">A209</f>
        <v>LLAYLLAY 21 II</v>
      </c>
      <c r="B210" s="35" t="str">
        <f t="shared" si="128"/>
        <v>NAC</v>
      </c>
      <c r="C210" s="35">
        <f t="shared" si="72"/>
        <v>80</v>
      </c>
      <c r="D210" s="35">
        <f t="shared" si="73"/>
        <v>83</v>
      </c>
      <c r="E210" s="35" t="str">
        <f t="shared" si="74"/>
        <v>AD</v>
      </c>
      <c r="F210" s="97" t="s">
        <v>102</v>
      </c>
      <c r="G210" s="98" t="s">
        <v>84</v>
      </c>
      <c r="H210" s="99" t="s">
        <v>77</v>
      </c>
      <c r="I210" s="99" t="s">
        <v>77</v>
      </c>
      <c r="J210" s="98"/>
      <c r="K210" s="100" t="s">
        <v>92</v>
      </c>
      <c r="L210" s="98" t="s">
        <v>2557</v>
      </c>
      <c r="M210" s="98"/>
      <c r="N210" s="102" t="s">
        <v>2558</v>
      </c>
      <c r="O210" s="99"/>
      <c r="P210" s="99" t="s">
        <v>77</v>
      </c>
      <c r="Q210" s="99"/>
      <c r="R210" s="99" t="s">
        <v>77</v>
      </c>
      <c r="S210" s="98" t="s">
        <v>78</v>
      </c>
      <c r="T210" s="99" t="s">
        <v>77</v>
      </c>
      <c r="U210" s="99" t="s">
        <v>560</v>
      </c>
      <c r="V210" s="99" t="s">
        <v>2559</v>
      </c>
      <c r="W210" s="99" t="s">
        <v>2560</v>
      </c>
      <c r="X210" s="103" t="s">
        <v>339</v>
      </c>
      <c r="Y210" s="103" t="s">
        <v>863</v>
      </c>
      <c r="Z210" s="103" t="s">
        <v>2561</v>
      </c>
      <c r="AA210" s="98"/>
      <c r="AB210" s="98" t="s">
        <v>2562</v>
      </c>
      <c r="AC210" s="98" t="s">
        <v>2563</v>
      </c>
      <c r="AD210" s="98" t="s">
        <v>2564</v>
      </c>
      <c r="AE210" s="103" t="s">
        <v>603</v>
      </c>
      <c r="AF210" s="103" t="s">
        <v>278</v>
      </c>
      <c r="AG210" s="103" t="s">
        <v>2565</v>
      </c>
      <c r="AH210" s="98"/>
      <c r="AI210" s="98" t="s">
        <v>2566</v>
      </c>
      <c r="AJ210" s="98" t="s">
        <v>2567</v>
      </c>
      <c r="AK210" s="98" t="s">
        <v>2568</v>
      </c>
      <c r="AL210" s="103" t="s">
        <v>597</v>
      </c>
      <c r="AM210" s="103" t="s">
        <v>1046</v>
      </c>
      <c r="AN210" s="103" t="s">
        <v>2569</v>
      </c>
      <c r="AO210" s="98" t="s">
        <v>175</v>
      </c>
      <c r="AP210" s="98"/>
      <c r="AQ210" s="98"/>
      <c r="AR210" s="98"/>
      <c r="AS210" s="103"/>
      <c r="AT210" s="103"/>
      <c r="AU210" s="103"/>
      <c r="AV210" s="98"/>
      <c r="AW210" s="98"/>
      <c r="AX210" s="99">
        <v>15.65</v>
      </c>
      <c r="AY210" s="99">
        <v>20167</v>
      </c>
      <c r="AZ210" s="39" t="str">
        <f t="shared" si="75"/>
        <v>NA</v>
      </c>
      <c r="BA210" s="39" t="str">
        <f t="shared" si="76"/>
        <v>80 AD</v>
      </c>
      <c r="BB210" s="35" t="str">
        <f t="shared" si="119"/>
        <v>NA</v>
      </c>
      <c r="BC210" s="35" t="str">
        <f t="shared" si="77"/>
        <v>NA</v>
      </c>
      <c r="BD210" s="35">
        <f t="shared" si="78"/>
        <v>0</v>
      </c>
      <c r="BE210" s="40" t="e">
        <f t="shared" si="79"/>
        <v>#VALUE!</v>
      </c>
      <c r="BF210" s="41">
        <f t="shared" si="80"/>
        <v>0</v>
      </c>
      <c r="BG210" s="35" t="str">
        <f t="shared" si="81"/>
        <v>PABLO VALDES RAMIREZ</v>
      </c>
      <c r="BH210" s="35" t="str">
        <f t="shared" si="82"/>
        <v>PABLO VALDES RAMIREZ - CAL DUFUR</v>
      </c>
      <c r="BI210" s="35" t="str">
        <f>VLOOKUP(BG210,Equipos!$A$2:$B$105,2,0)</f>
        <v>TOBA B</v>
      </c>
      <c r="BJ210" s="35" t="str">
        <f t="shared" si="83"/>
        <v>04:42:09</v>
      </c>
      <c r="BK210" s="35" t="e">
        <f>VLOOKUP(BG210,'Base Jinetes FEI'!$M$5:$N$341,2,0)</f>
        <v>#N/A</v>
      </c>
      <c r="BL210" s="35" t="e">
        <f>VLOOKUP(BG210,'Base Jinetes FEI'!$M$5:$O$341,3,0)</f>
        <v>#N/A</v>
      </c>
      <c r="BN210" s="35">
        <f t="shared" si="84"/>
        <v>0</v>
      </c>
      <c r="BO210" s="35">
        <f t="shared" si="113"/>
        <v>209</v>
      </c>
    </row>
    <row r="211" spans="1:67" ht="14.4" x14ac:dyDescent="0.3">
      <c r="A211" s="35" t="str">
        <f t="shared" ref="A211:B211" si="129">A210</f>
        <v>LLAYLLAY 21 II</v>
      </c>
      <c r="B211" s="35" t="str">
        <f t="shared" si="129"/>
        <v>NAC</v>
      </c>
      <c r="C211" s="35">
        <f t="shared" si="72"/>
        <v>80</v>
      </c>
      <c r="D211" s="35">
        <f t="shared" si="73"/>
        <v>83</v>
      </c>
      <c r="E211" s="35" t="str">
        <f t="shared" si="74"/>
        <v>AD</v>
      </c>
      <c r="F211" s="97" t="s">
        <v>79</v>
      </c>
      <c r="G211" s="98" t="s">
        <v>84</v>
      </c>
      <c r="H211" s="99" t="s">
        <v>77</v>
      </c>
      <c r="I211" s="99" t="s">
        <v>77</v>
      </c>
      <c r="J211" s="98"/>
      <c r="K211" s="100" t="s">
        <v>1537</v>
      </c>
      <c r="L211" s="98" t="s">
        <v>1538</v>
      </c>
      <c r="M211" s="98"/>
      <c r="N211" s="102" t="s">
        <v>2570</v>
      </c>
      <c r="O211" s="99"/>
      <c r="P211" s="99" t="s">
        <v>77</v>
      </c>
      <c r="Q211" s="99"/>
      <c r="R211" s="99" t="s">
        <v>77</v>
      </c>
      <c r="S211" s="98" t="s">
        <v>78</v>
      </c>
      <c r="T211" s="99" t="s">
        <v>77</v>
      </c>
      <c r="U211" s="99" t="s">
        <v>560</v>
      </c>
      <c r="V211" s="99" t="s">
        <v>2571</v>
      </c>
      <c r="W211" s="99" t="s">
        <v>2572</v>
      </c>
      <c r="X211" s="103" t="s">
        <v>727</v>
      </c>
      <c r="Y211" s="103" t="s">
        <v>341</v>
      </c>
      <c r="Z211" s="103" t="s">
        <v>2573</v>
      </c>
      <c r="AA211" s="98"/>
      <c r="AB211" s="98" t="s">
        <v>2574</v>
      </c>
      <c r="AC211" s="98" t="s">
        <v>1924</v>
      </c>
      <c r="AD211" s="98" t="s">
        <v>2575</v>
      </c>
      <c r="AE211" s="103" t="s">
        <v>2576</v>
      </c>
      <c r="AF211" s="103" t="s">
        <v>277</v>
      </c>
      <c r="AG211" s="103" t="s">
        <v>2577</v>
      </c>
      <c r="AH211" s="98" t="s">
        <v>180</v>
      </c>
      <c r="AI211" s="98"/>
      <c r="AJ211" s="98"/>
      <c r="AK211" s="98"/>
      <c r="AL211" s="103"/>
      <c r="AM211" s="103"/>
      <c r="AN211" s="103"/>
      <c r="AO211" s="98"/>
      <c r="AP211" s="98"/>
      <c r="AQ211" s="98"/>
      <c r="AR211" s="98"/>
      <c r="AS211" s="103"/>
      <c r="AT211" s="103"/>
      <c r="AU211" s="103"/>
      <c r="AV211" s="98"/>
      <c r="AW211" s="98"/>
      <c r="AX211" s="99">
        <v>16.329999999999998</v>
      </c>
      <c r="AY211" s="99">
        <v>14668</v>
      </c>
      <c r="AZ211" s="39" t="str">
        <f t="shared" si="75"/>
        <v>NA</v>
      </c>
      <c r="BA211" s="39" t="str">
        <f t="shared" si="76"/>
        <v>80 AD</v>
      </c>
      <c r="BB211" s="35" t="str">
        <f t="shared" si="119"/>
        <v>NA</v>
      </c>
      <c r="BC211" s="35" t="str">
        <f t="shared" si="77"/>
        <v>NA</v>
      </c>
      <c r="BD211" s="35">
        <f t="shared" si="78"/>
        <v>0</v>
      </c>
      <c r="BE211" s="40" t="e">
        <f t="shared" si="79"/>
        <v>#VALUE!</v>
      </c>
      <c r="BF211" s="41">
        <f t="shared" si="80"/>
        <v>0</v>
      </c>
      <c r="BG211" s="35" t="str">
        <f t="shared" si="81"/>
        <v>PEDRO  BALMACEDA TAGLE</v>
      </c>
      <c r="BH211" s="35" t="str">
        <f t="shared" si="82"/>
        <v>PEDRO  BALMACEDA TAGLE - JAKIM CAST</v>
      </c>
      <c r="BI211" s="35" t="e">
        <f>VLOOKUP(BG211,Equipos!$A$2:$B$105,2,0)</f>
        <v>#N/A</v>
      </c>
      <c r="BJ211" s="35" t="str">
        <f t="shared" si="83"/>
        <v>04:42:09</v>
      </c>
      <c r="BK211" s="35" t="e">
        <f>VLOOKUP(BG211,'Base Jinetes FEI'!$M$5:$N$341,2,0)</f>
        <v>#N/A</v>
      </c>
      <c r="BL211" s="35" t="e">
        <f>VLOOKUP(BG211,'Base Jinetes FEI'!$M$5:$O$341,3,0)</f>
        <v>#N/A</v>
      </c>
      <c r="BN211" s="35">
        <f t="shared" si="84"/>
        <v>0</v>
      </c>
      <c r="BO211" s="35">
        <f t="shared" si="113"/>
        <v>210</v>
      </c>
    </row>
    <row r="212" spans="1:67" ht="14.4" x14ac:dyDescent="0.3">
      <c r="A212" s="35" t="str">
        <f t="shared" ref="A212:B212" si="130">A211</f>
        <v>LLAYLLAY 21 II</v>
      </c>
      <c r="B212" s="35" t="str">
        <f t="shared" si="130"/>
        <v>NAC</v>
      </c>
      <c r="C212" s="35">
        <f t="shared" si="72"/>
        <v>80</v>
      </c>
      <c r="D212" s="35">
        <f t="shared" si="73"/>
        <v>83</v>
      </c>
      <c r="E212" s="35" t="s">
        <v>52</v>
      </c>
      <c r="F212" s="97" t="s">
        <v>85</v>
      </c>
      <c r="G212" s="98" t="s">
        <v>76</v>
      </c>
      <c r="H212" s="99" t="s">
        <v>77</v>
      </c>
      <c r="I212" s="99" t="s">
        <v>77</v>
      </c>
      <c r="J212" s="98"/>
      <c r="K212" s="100" t="s">
        <v>2578</v>
      </c>
      <c r="L212" s="98" t="s">
        <v>2579</v>
      </c>
      <c r="M212" s="98"/>
      <c r="N212" s="102" t="s">
        <v>2580</v>
      </c>
      <c r="O212" s="99"/>
      <c r="P212" s="99" t="s">
        <v>77</v>
      </c>
      <c r="Q212" s="99"/>
      <c r="R212" s="99" t="s">
        <v>77</v>
      </c>
      <c r="S212" s="98" t="s">
        <v>78</v>
      </c>
      <c r="T212" s="99" t="s">
        <v>77</v>
      </c>
      <c r="U212" s="99" t="s">
        <v>1852</v>
      </c>
      <c r="V212" s="99" t="s">
        <v>2581</v>
      </c>
      <c r="W212" s="99" t="s">
        <v>2582</v>
      </c>
      <c r="X212" s="103" t="s">
        <v>2550</v>
      </c>
      <c r="Y212" s="103" t="s">
        <v>803</v>
      </c>
      <c r="Z212" s="103" t="s">
        <v>2583</v>
      </c>
      <c r="AA212" s="98"/>
      <c r="AB212" s="98" t="s">
        <v>2584</v>
      </c>
      <c r="AC212" s="98" t="s">
        <v>2585</v>
      </c>
      <c r="AD212" s="98" t="s">
        <v>2586</v>
      </c>
      <c r="AE212" s="103" t="s">
        <v>302</v>
      </c>
      <c r="AF212" s="103" t="s">
        <v>772</v>
      </c>
      <c r="AG212" s="103" t="s">
        <v>2546</v>
      </c>
      <c r="AH212" s="98"/>
      <c r="AI212" s="98" t="s">
        <v>2587</v>
      </c>
      <c r="AJ212" s="98" t="s">
        <v>2588</v>
      </c>
      <c r="AK212" s="98" t="s">
        <v>2589</v>
      </c>
      <c r="AL212" s="103" t="s">
        <v>2590</v>
      </c>
      <c r="AM212" s="103" t="s">
        <v>2591</v>
      </c>
      <c r="AN212" s="103" t="s">
        <v>2592</v>
      </c>
      <c r="AO212" s="98"/>
      <c r="AP212" s="98"/>
      <c r="AQ212" s="98"/>
      <c r="AR212" s="98"/>
      <c r="AS212" s="103"/>
      <c r="AT212" s="103"/>
      <c r="AU212" s="103"/>
      <c r="AV212" s="98"/>
      <c r="AW212" s="98"/>
      <c r="AX212" s="99">
        <v>16.100000000000001</v>
      </c>
      <c r="AY212" s="99">
        <v>19224</v>
      </c>
      <c r="AZ212" s="39">
        <f t="shared" si="75"/>
        <v>19224</v>
      </c>
      <c r="BA212" s="39" t="str">
        <f t="shared" si="76"/>
        <v>80 YR</v>
      </c>
      <c r="BB212" s="35">
        <f t="shared" si="119"/>
        <v>4</v>
      </c>
      <c r="BC212" s="35" t="str">
        <f t="shared" si="77"/>
        <v>05:20:24</v>
      </c>
      <c r="BD212" s="35">
        <f t="shared" si="78"/>
        <v>185</v>
      </c>
      <c r="BE212" s="40">
        <f t="shared" si="79"/>
        <v>-38.25</v>
      </c>
      <c r="BF212" s="41">
        <f t="shared" si="80"/>
        <v>229.75</v>
      </c>
      <c r="BG212" s="35" t="str">
        <f t="shared" si="81"/>
        <v>PEDRO MAYOL LARRAIN</v>
      </c>
      <c r="BH212" s="35" t="str">
        <f t="shared" si="82"/>
        <v>PEDRO MAYOL LARRAIN - ESPERANZA HASSAN</v>
      </c>
      <c r="BI212" s="35" t="e">
        <f>VLOOKUP(BG212,Equipos!$A$2:$B$105,2,0)</f>
        <v>#N/A</v>
      </c>
      <c r="BJ212" s="35" t="str">
        <f t="shared" si="83"/>
        <v>04:42:09</v>
      </c>
      <c r="BK212" s="35" t="e">
        <f>VLOOKUP(BG212,'Base Jinetes FEI'!$M$5:$N$341,2,0)</f>
        <v>#N/A</v>
      </c>
      <c r="BL212" s="35" t="e">
        <f>VLOOKUP(BG212,'Base Jinetes FEI'!$M$5:$O$341,3,0)</f>
        <v>#N/A</v>
      </c>
      <c r="BN212" s="35">
        <f t="shared" si="84"/>
        <v>1</v>
      </c>
      <c r="BO212" s="35">
        <f t="shared" si="113"/>
        <v>211</v>
      </c>
    </row>
    <row r="213" spans="1:67" ht="14.4" x14ac:dyDescent="0.3">
      <c r="A213" s="35" t="str">
        <f t="shared" ref="A213:B213" si="131">A212</f>
        <v>LLAYLLAY 21 II</v>
      </c>
      <c r="B213" s="35" t="str">
        <f t="shared" si="131"/>
        <v>NAC</v>
      </c>
      <c r="C213" s="35">
        <f t="shared" si="72"/>
        <v>80</v>
      </c>
      <c r="D213" s="35">
        <f t="shared" si="73"/>
        <v>83</v>
      </c>
      <c r="E213" s="35" t="str">
        <f t="shared" si="74"/>
        <v>YR</v>
      </c>
      <c r="F213" s="97" t="s">
        <v>86</v>
      </c>
      <c r="G213" s="98" t="s">
        <v>76</v>
      </c>
      <c r="H213" s="99" t="s">
        <v>77</v>
      </c>
      <c r="I213" s="99" t="s">
        <v>77</v>
      </c>
      <c r="J213" s="98" t="s">
        <v>421</v>
      </c>
      <c r="K213" s="101" t="s">
        <v>110</v>
      </c>
      <c r="L213" s="98" t="s">
        <v>479</v>
      </c>
      <c r="M213" s="98"/>
      <c r="N213" s="102" t="s">
        <v>1497</v>
      </c>
      <c r="O213" s="99"/>
      <c r="P213" s="99" t="s">
        <v>77</v>
      </c>
      <c r="Q213" s="99"/>
      <c r="R213" s="99" t="s">
        <v>77</v>
      </c>
      <c r="S213" s="98" t="s">
        <v>78</v>
      </c>
      <c r="T213" s="99" t="s">
        <v>77</v>
      </c>
      <c r="U213" s="99" t="s">
        <v>1852</v>
      </c>
      <c r="V213" s="99" t="s">
        <v>2593</v>
      </c>
      <c r="W213" s="99" t="s">
        <v>2594</v>
      </c>
      <c r="X213" s="103" t="s">
        <v>799</v>
      </c>
      <c r="Y213" s="103" t="s">
        <v>174</v>
      </c>
      <c r="Z213" s="103" t="s">
        <v>2595</v>
      </c>
      <c r="AA213" s="98"/>
      <c r="AB213" s="98" t="s">
        <v>2596</v>
      </c>
      <c r="AC213" s="98" t="s">
        <v>2597</v>
      </c>
      <c r="AD213" s="98" t="s">
        <v>2598</v>
      </c>
      <c r="AE213" s="103" t="s">
        <v>817</v>
      </c>
      <c r="AF213" s="103" t="s">
        <v>2287</v>
      </c>
      <c r="AG213" s="103" t="s">
        <v>2599</v>
      </c>
      <c r="AH213" s="98"/>
      <c r="AI213" s="98" t="s">
        <v>2600</v>
      </c>
      <c r="AJ213" s="98" t="s">
        <v>2601</v>
      </c>
      <c r="AK213" s="98" t="s">
        <v>2602</v>
      </c>
      <c r="AL213" s="103" t="s">
        <v>171</v>
      </c>
      <c r="AM213" s="103" t="s">
        <v>273</v>
      </c>
      <c r="AN213" s="103" t="s">
        <v>2603</v>
      </c>
      <c r="AO213" s="98"/>
      <c r="AP213" s="98"/>
      <c r="AQ213" s="98"/>
      <c r="AR213" s="98"/>
      <c r="AS213" s="103"/>
      <c r="AT213" s="103"/>
      <c r="AU213" s="103"/>
      <c r="AV213" s="98"/>
      <c r="AW213" s="98"/>
      <c r="AX213" s="99">
        <v>16.079999999999998</v>
      </c>
      <c r="AY213" s="99">
        <v>19228</v>
      </c>
      <c r="AZ213" s="39">
        <f t="shared" si="75"/>
        <v>19228</v>
      </c>
      <c r="BA213" s="39" t="str">
        <f t="shared" si="76"/>
        <v>80 YR</v>
      </c>
      <c r="BB213" s="35">
        <f t="shared" si="119"/>
        <v>5</v>
      </c>
      <c r="BC213" s="35" t="str">
        <f t="shared" si="77"/>
        <v>05:20:28</v>
      </c>
      <c r="BD213" s="35">
        <f t="shared" si="78"/>
        <v>180</v>
      </c>
      <c r="BE213" s="40">
        <f t="shared" si="79"/>
        <v>-38.31666666666667</v>
      </c>
      <c r="BF213" s="41">
        <f t="shared" si="80"/>
        <v>224.68333333333334</v>
      </c>
      <c r="BG213" s="35" t="str">
        <f t="shared" si="81"/>
        <v>VICENTE MAYOL LARRAIN</v>
      </c>
      <c r="BH213" s="35" t="str">
        <f t="shared" si="82"/>
        <v>VICENTE MAYOL LARRAIN - ALCAZAR PRAGA</v>
      </c>
      <c r="BI213" s="35" t="str">
        <f>VLOOKUP(BG213,Equipos!$A$2:$B$105,2,0)</f>
        <v>COLCHAGUA</v>
      </c>
      <c r="BJ213" s="35" t="str">
        <f t="shared" si="83"/>
        <v>04:42:09</v>
      </c>
      <c r="BK213" s="35" t="e">
        <f>VLOOKUP(BG213,'Base Jinetes FEI'!$M$5:$N$341,2,0)</f>
        <v>#N/A</v>
      </c>
      <c r="BL213" s="35" t="e">
        <f>VLOOKUP(BG213,'Base Jinetes FEI'!$M$5:$O$341,3,0)</f>
        <v>#N/A</v>
      </c>
      <c r="BN213" s="35">
        <f t="shared" si="84"/>
        <v>1</v>
      </c>
      <c r="BO213" s="35">
        <f t="shared" si="113"/>
        <v>212</v>
      </c>
    </row>
    <row r="214" spans="1:67" ht="14.4" x14ac:dyDescent="0.3">
      <c r="A214" s="35" t="str">
        <f t="shared" ref="A214:B214" si="132">A213</f>
        <v>LLAYLLAY 21 II</v>
      </c>
      <c r="B214" s="35" t="str">
        <f t="shared" si="132"/>
        <v>NAC</v>
      </c>
      <c r="C214" s="35">
        <f t="shared" si="72"/>
        <v>80</v>
      </c>
      <c r="D214" s="35">
        <f t="shared" si="73"/>
        <v>83</v>
      </c>
      <c r="E214" s="35" t="str">
        <f t="shared" si="74"/>
        <v>YR</v>
      </c>
      <c r="F214" s="97" t="s">
        <v>88</v>
      </c>
      <c r="G214" s="98" t="s">
        <v>76</v>
      </c>
      <c r="H214" s="99" t="s">
        <v>77</v>
      </c>
      <c r="I214" s="99" t="s">
        <v>77</v>
      </c>
      <c r="J214" s="98"/>
      <c r="K214" s="100" t="s">
        <v>2604</v>
      </c>
      <c r="L214" s="98" t="s">
        <v>2605</v>
      </c>
      <c r="M214" s="98"/>
      <c r="N214" s="102" t="s">
        <v>2606</v>
      </c>
      <c r="O214" s="99"/>
      <c r="P214" s="99" t="s">
        <v>77</v>
      </c>
      <c r="Q214" s="99"/>
      <c r="R214" s="99" t="s">
        <v>77</v>
      </c>
      <c r="S214" s="98" t="s">
        <v>78</v>
      </c>
      <c r="T214" s="99" t="s">
        <v>77</v>
      </c>
      <c r="U214" s="99" t="s">
        <v>1852</v>
      </c>
      <c r="V214" s="99" t="s">
        <v>1883</v>
      </c>
      <c r="W214" s="99" t="s">
        <v>2607</v>
      </c>
      <c r="X214" s="103" t="s">
        <v>2608</v>
      </c>
      <c r="Y214" s="103" t="s">
        <v>174</v>
      </c>
      <c r="Z214" s="103" t="s">
        <v>2609</v>
      </c>
      <c r="AA214" s="98"/>
      <c r="AB214" s="98" t="s">
        <v>2610</v>
      </c>
      <c r="AC214" s="98" t="s">
        <v>2611</v>
      </c>
      <c r="AD214" s="98" t="s">
        <v>2612</v>
      </c>
      <c r="AE214" s="103" t="s">
        <v>2613</v>
      </c>
      <c r="AF214" s="103" t="s">
        <v>617</v>
      </c>
      <c r="AG214" s="103" t="s">
        <v>2614</v>
      </c>
      <c r="AH214" s="98"/>
      <c r="AI214" s="98" t="s">
        <v>2615</v>
      </c>
      <c r="AJ214" s="98" t="s">
        <v>2616</v>
      </c>
      <c r="AK214" s="98" t="s">
        <v>2617</v>
      </c>
      <c r="AL214" s="103" t="s">
        <v>2618</v>
      </c>
      <c r="AM214" s="103" t="s">
        <v>2619</v>
      </c>
      <c r="AN214" s="103" t="s">
        <v>2620</v>
      </c>
      <c r="AO214" s="98"/>
      <c r="AP214" s="98"/>
      <c r="AQ214" s="98"/>
      <c r="AR214" s="98"/>
      <c r="AS214" s="103"/>
      <c r="AT214" s="103"/>
      <c r="AU214" s="103"/>
      <c r="AV214" s="98"/>
      <c r="AW214" s="98"/>
      <c r="AX214" s="99">
        <v>15.14</v>
      </c>
      <c r="AY214" s="99">
        <v>20359</v>
      </c>
      <c r="AZ214" s="39">
        <f t="shared" si="75"/>
        <v>20359</v>
      </c>
      <c r="BA214" s="39" t="str">
        <f t="shared" si="76"/>
        <v>80 YR</v>
      </c>
      <c r="BB214" s="35">
        <f t="shared" si="119"/>
        <v>13</v>
      </c>
      <c r="BC214" s="35" t="str">
        <f t="shared" si="77"/>
        <v>05:39:19</v>
      </c>
      <c r="BD214" s="35">
        <f t="shared" si="78"/>
        <v>140</v>
      </c>
      <c r="BE214" s="40">
        <f t="shared" si="79"/>
        <v>-57.166666666666664</v>
      </c>
      <c r="BF214" s="41">
        <f t="shared" si="80"/>
        <v>165.83333333333334</v>
      </c>
      <c r="BG214" s="35" t="str">
        <f t="shared" si="81"/>
        <v>TOMAS LUDWIG</v>
      </c>
      <c r="BH214" s="35" t="str">
        <f t="shared" si="82"/>
        <v>TOMAS LUDWIG - KUMALIK</v>
      </c>
      <c r="BI214" s="35" t="e">
        <f>VLOOKUP(BG214,Equipos!$A$2:$B$105,2,0)</f>
        <v>#N/A</v>
      </c>
      <c r="BJ214" s="35" t="str">
        <f t="shared" si="83"/>
        <v>04:42:09</v>
      </c>
      <c r="BK214" s="35" t="e">
        <f>VLOOKUP(BG214,'Base Jinetes FEI'!$M$5:$N$341,2,0)</f>
        <v>#N/A</v>
      </c>
      <c r="BL214" s="35" t="e">
        <f>VLOOKUP(BG214,'Base Jinetes FEI'!$M$5:$O$341,3,0)</f>
        <v>#N/A</v>
      </c>
      <c r="BN214" s="35">
        <f t="shared" si="84"/>
        <v>1</v>
      </c>
      <c r="BO214" s="35">
        <f t="shared" si="113"/>
        <v>213</v>
      </c>
    </row>
    <row r="215" spans="1:67" ht="14.4" x14ac:dyDescent="0.3">
      <c r="A215" s="35" t="str">
        <f t="shared" ref="A215:B215" si="133">A214</f>
        <v>LLAYLLAY 21 II</v>
      </c>
      <c r="B215" s="35" t="str">
        <f t="shared" si="133"/>
        <v>NAC</v>
      </c>
      <c r="C215" s="35">
        <f t="shared" si="72"/>
        <v>80</v>
      </c>
      <c r="D215" s="35">
        <f t="shared" si="73"/>
        <v>83</v>
      </c>
      <c r="E215" s="35" t="str">
        <f t="shared" si="74"/>
        <v>YR</v>
      </c>
      <c r="F215" s="97" t="s">
        <v>89</v>
      </c>
      <c r="G215" s="98" t="s">
        <v>84</v>
      </c>
      <c r="H215" s="99" t="s">
        <v>77</v>
      </c>
      <c r="I215" s="99" t="s">
        <v>77</v>
      </c>
      <c r="J215" s="98"/>
      <c r="K215" s="100" t="s">
        <v>2291</v>
      </c>
      <c r="L215" s="98" t="s">
        <v>2621</v>
      </c>
      <c r="M215" s="98"/>
      <c r="N215" s="102" t="s">
        <v>2622</v>
      </c>
      <c r="O215" s="99"/>
      <c r="P215" s="99" t="s">
        <v>77</v>
      </c>
      <c r="Q215" s="99"/>
      <c r="R215" s="99" t="s">
        <v>77</v>
      </c>
      <c r="S215" s="98" t="s">
        <v>78</v>
      </c>
      <c r="T215" s="99" t="s">
        <v>77</v>
      </c>
      <c r="U215" s="99" t="s">
        <v>1852</v>
      </c>
      <c r="V215" s="99" t="s">
        <v>2623</v>
      </c>
      <c r="W215" s="99" t="s">
        <v>2624</v>
      </c>
      <c r="X215" s="103" t="s">
        <v>515</v>
      </c>
      <c r="Y215" s="103" t="s">
        <v>803</v>
      </c>
      <c r="Z215" s="103" t="s">
        <v>2625</v>
      </c>
      <c r="AA215" s="98" t="s">
        <v>175</v>
      </c>
      <c r="AB215" s="98"/>
      <c r="AC215" s="98"/>
      <c r="AD215" s="98"/>
      <c r="AE215" s="103"/>
      <c r="AF215" s="103"/>
      <c r="AG215" s="103"/>
      <c r="AH215" s="98"/>
      <c r="AI215" s="98"/>
      <c r="AJ215" s="98"/>
      <c r="AK215" s="98"/>
      <c r="AL215" s="103"/>
      <c r="AM215" s="103"/>
      <c r="AN215" s="103"/>
      <c r="AO215" s="98"/>
      <c r="AP215" s="98"/>
      <c r="AQ215" s="98"/>
      <c r="AR215" s="98"/>
      <c r="AS215" s="103"/>
      <c r="AT215" s="103"/>
      <c r="AU215" s="103"/>
      <c r="AV215" s="98"/>
      <c r="AW215" s="98"/>
      <c r="AX215" s="99">
        <v>16.23</v>
      </c>
      <c r="AY215" s="99">
        <v>7207</v>
      </c>
      <c r="AZ215" s="39" t="str">
        <f t="shared" si="75"/>
        <v>NA</v>
      </c>
      <c r="BA215" s="39" t="str">
        <f t="shared" si="76"/>
        <v>80 YR</v>
      </c>
      <c r="BB215" s="35" t="str">
        <f t="shared" si="119"/>
        <v>NA</v>
      </c>
      <c r="BC215" s="35" t="str">
        <f t="shared" si="77"/>
        <v>NA</v>
      </c>
      <c r="BD215" s="35">
        <f t="shared" si="78"/>
        <v>0</v>
      </c>
      <c r="BE215" s="40" t="e">
        <f t="shared" si="79"/>
        <v>#VALUE!</v>
      </c>
      <c r="BF215" s="41">
        <f t="shared" si="80"/>
        <v>0</v>
      </c>
      <c r="BG215" s="35" t="str">
        <f t="shared" si="81"/>
        <v>EMILIA FUENTES</v>
      </c>
      <c r="BH215" s="35" t="str">
        <f t="shared" si="82"/>
        <v>EMILIA FUENTES - MELCHOR</v>
      </c>
      <c r="BI215" s="35" t="e">
        <f>VLOOKUP(BG215,Equipos!$A$2:$B$105,2,0)</f>
        <v>#N/A</v>
      </c>
      <c r="BJ215" s="35" t="str">
        <f t="shared" si="83"/>
        <v>04:42:09</v>
      </c>
      <c r="BK215" s="35" t="e">
        <f>VLOOKUP(BG215,'Base Jinetes FEI'!$M$5:$N$341,2,0)</f>
        <v>#N/A</v>
      </c>
      <c r="BL215" s="35" t="e">
        <f>VLOOKUP(BG215,'Base Jinetes FEI'!$M$5:$O$341,3,0)</f>
        <v>#N/A</v>
      </c>
      <c r="BN215" s="35">
        <f t="shared" si="84"/>
        <v>0</v>
      </c>
      <c r="BO215" s="35">
        <f t="shared" si="113"/>
        <v>214</v>
      </c>
    </row>
    <row r="216" spans="1:67" ht="14.4" x14ac:dyDescent="0.3">
      <c r="A216" s="35" t="str">
        <f t="shared" ref="A216:B216" si="134">A215</f>
        <v>LLAYLLAY 21 II</v>
      </c>
      <c r="B216" s="35" t="str">
        <f t="shared" si="134"/>
        <v>NAC</v>
      </c>
      <c r="C216" s="35">
        <v>40</v>
      </c>
      <c r="D216" s="35">
        <v>38</v>
      </c>
      <c r="E216" s="35" t="s">
        <v>51</v>
      </c>
      <c r="F216" s="97" t="s">
        <v>85</v>
      </c>
      <c r="G216" s="98" t="s">
        <v>76</v>
      </c>
      <c r="H216" s="99" t="s">
        <v>77</v>
      </c>
      <c r="I216" s="99" t="s">
        <v>77</v>
      </c>
      <c r="J216" s="98"/>
      <c r="K216" s="100" t="s">
        <v>2721</v>
      </c>
      <c r="L216" s="98" t="s">
        <v>2722</v>
      </c>
      <c r="M216" s="98"/>
      <c r="N216" s="102" t="s">
        <v>2723</v>
      </c>
      <c r="O216" s="99"/>
      <c r="P216" s="99" t="s">
        <v>77</v>
      </c>
      <c r="Q216" s="99"/>
      <c r="R216" s="99" t="s">
        <v>77</v>
      </c>
      <c r="S216" s="98" t="s">
        <v>78</v>
      </c>
      <c r="T216" s="99" t="s">
        <v>77</v>
      </c>
      <c r="U216" s="99" t="s">
        <v>2724</v>
      </c>
      <c r="V216" s="99" t="s">
        <v>2725</v>
      </c>
      <c r="W216" s="99" t="s">
        <v>2726</v>
      </c>
      <c r="X216" s="103" t="s">
        <v>2727</v>
      </c>
      <c r="Y216" s="103" t="s">
        <v>954</v>
      </c>
      <c r="Z216" s="103" t="s">
        <v>2728</v>
      </c>
      <c r="AA216" s="98"/>
      <c r="AB216" s="98" t="s">
        <v>2729</v>
      </c>
      <c r="AC216" s="98" t="s">
        <v>1583</v>
      </c>
      <c r="AD216" s="98" t="s">
        <v>2730</v>
      </c>
      <c r="AE216" s="103" t="s">
        <v>2731</v>
      </c>
      <c r="AF216" s="103" t="s">
        <v>2732</v>
      </c>
      <c r="AG216" s="103" t="s">
        <v>2733</v>
      </c>
      <c r="AH216" s="98"/>
      <c r="AI216" s="98"/>
      <c r="AJ216" s="98"/>
      <c r="AK216" s="98"/>
      <c r="AL216" s="103"/>
      <c r="AM216" s="103"/>
      <c r="AN216" s="103"/>
      <c r="AO216" s="98"/>
      <c r="AP216" s="98"/>
      <c r="AQ216" s="98"/>
      <c r="AR216" s="98"/>
      <c r="AS216" s="103"/>
      <c r="AT216" s="103"/>
      <c r="AU216" s="103"/>
      <c r="AV216" s="98"/>
      <c r="AW216" s="98"/>
      <c r="AX216" s="99">
        <v>20.16</v>
      </c>
      <c r="AY216" s="99">
        <v>7377</v>
      </c>
      <c r="AZ216" s="39">
        <f t="shared" si="75"/>
        <v>7377</v>
      </c>
      <c r="BA216" s="39" t="str">
        <f t="shared" si="76"/>
        <v>40 AD</v>
      </c>
      <c r="BB216" s="35">
        <f>IF(G216="R",RANK(AZ216,$AZ$216:$AZ$247,1), "NA")</f>
        <v>1</v>
      </c>
      <c r="BC216" s="35" t="str">
        <f t="shared" si="77"/>
        <v>02:02:57</v>
      </c>
      <c r="BD216" s="35">
        <f t="shared" si="78"/>
        <v>200</v>
      </c>
      <c r="BE216" s="40">
        <f t="shared" si="79"/>
        <v>0</v>
      </c>
      <c r="BF216" s="41">
        <f t="shared" si="80"/>
        <v>238</v>
      </c>
      <c r="BG216" s="35" t="str">
        <f t="shared" si="81"/>
        <v>ADRIANA PANTOJA CONTRERAA</v>
      </c>
      <c r="BH216" s="35" t="str">
        <f t="shared" si="82"/>
        <v>ADRIANA PANTOJA CONTRERAA - KALUHA</v>
      </c>
      <c r="BI216" s="35" t="e">
        <f>VLOOKUP(BG216,Equipos!$A$2:$B$105,2,0)</f>
        <v>#N/A</v>
      </c>
      <c r="BJ216" s="35" t="str">
        <f t="shared" si="83"/>
        <v>02:02:57</v>
      </c>
      <c r="BK216" s="35" t="e">
        <f>VLOOKUP(BG216,'Base Jinetes FEI'!$M$5:$N$341,2,0)</f>
        <v>#N/A</v>
      </c>
      <c r="BL216" s="35" t="e">
        <f>VLOOKUP(BG216,'Base Jinetes FEI'!$M$5:$O$341,3,0)</f>
        <v>#N/A</v>
      </c>
      <c r="BN216" s="35">
        <f t="shared" si="84"/>
        <v>1</v>
      </c>
      <c r="BO216" s="35">
        <f t="shared" si="113"/>
        <v>215</v>
      </c>
    </row>
    <row r="217" spans="1:67" ht="14.4" x14ac:dyDescent="0.3">
      <c r="A217" s="35" t="str">
        <f t="shared" ref="A217:B217" si="135">A216</f>
        <v>LLAYLLAY 21 II</v>
      </c>
      <c r="B217" s="35" t="str">
        <f t="shared" si="135"/>
        <v>NAC</v>
      </c>
      <c r="C217" s="35">
        <f t="shared" si="72"/>
        <v>40</v>
      </c>
      <c r="D217" s="35">
        <f t="shared" si="73"/>
        <v>38</v>
      </c>
      <c r="E217" s="35" t="str">
        <f t="shared" si="74"/>
        <v>AD</v>
      </c>
      <c r="F217" s="97" t="s">
        <v>86</v>
      </c>
      <c r="G217" s="98" t="s">
        <v>76</v>
      </c>
      <c r="H217" s="99" t="s">
        <v>77</v>
      </c>
      <c r="I217" s="99" t="s">
        <v>77</v>
      </c>
      <c r="J217" s="98"/>
      <c r="K217" s="101" t="s">
        <v>961</v>
      </c>
      <c r="L217" s="98" t="s">
        <v>138</v>
      </c>
      <c r="M217" s="98"/>
      <c r="N217" s="102" t="s">
        <v>147</v>
      </c>
      <c r="O217" s="99"/>
      <c r="P217" s="99" t="s">
        <v>77</v>
      </c>
      <c r="Q217" s="99"/>
      <c r="R217" s="99" t="s">
        <v>77</v>
      </c>
      <c r="S217" s="98" t="s">
        <v>78</v>
      </c>
      <c r="T217" s="99" t="s">
        <v>77</v>
      </c>
      <c r="U217" s="99" t="s">
        <v>2724</v>
      </c>
      <c r="V217" s="99" t="s">
        <v>2734</v>
      </c>
      <c r="W217" s="99" t="s">
        <v>2735</v>
      </c>
      <c r="X217" s="103" t="s">
        <v>509</v>
      </c>
      <c r="Y217" s="103" t="s">
        <v>2263</v>
      </c>
      <c r="Z217" s="103" t="s">
        <v>2736</v>
      </c>
      <c r="AA217" s="98"/>
      <c r="AB217" s="98" t="s">
        <v>2737</v>
      </c>
      <c r="AC217" s="98" t="s">
        <v>2738</v>
      </c>
      <c r="AD217" s="98" t="s">
        <v>2739</v>
      </c>
      <c r="AE217" s="103" t="s">
        <v>2362</v>
      </c>
      <c r="AF217" s="103" t="s">
        <v>2740</v>
      </c>
      <c r="AG217" s="103" t="s">
        <v>2741</v>
      </c>
      <c r="AH217" s="98"/>
      <c r="AI217" s="98"/>
      <c r="AJ217" s="98"/>
      <c r="AK217" s="98"/>
      <c r="AL217" s="103"/>
      <c r="AM217" s="103"/>
      <c r="AN217" s="103"/>
      <c r="AO217" s="98"/>
      <c r="AP217" s="98"/>
      <c r="AQ217" s="98"/>
      <c r="AR217" s="98"/>
      <c r="AS217" s="103"/>
      <c r="AT217" s="103"/>
      <c r="AU217" s="103"/>
      <c r="AV217" s="98"/>
      <c r="AW217" s="98"/>
      <c r="AX217" s="99">
        <v>19.95</v>
      </c>
      <c r="AY217" s="99">
        <v>7382</v>
      </c>
      <c r="AZ217" s="39">
        <f t="shared" si="75"/>
        <v>7382</v>
      </c>
      <c r="BA217" s="39" t="str">
        <f t="shared" si="76"/>
        <v>40 AD</v>
      </c>
      <c r="BB217" s="35">
        <f t="shared" ref="BB217:BB248" si="136">IF(G217="R",RANK(AZ217,$AZ$216:$AZ$247,1), "NA")</f>
        <v>2</v>
      </c>
      <c r="BC217" s="35" t="str">
        <f t="shared" si="77"/>
        <v>02:03:02</v>
      </c>
      <c r="BD217" s="35">
        <f t="shared" si="78"/>
        <v>195</v>
      </c>
      <c r="BE217" s="40">
        <f t="shared" si="79"/>
        <v>-8.3333333333333329E-2</v>
      </c>
      <c r="BF217" s="41">
        <f t="shared" si="80"/>
        <v>232.91666666666666</v>
      </c>
      <c r="BG217" s="35" t="str">
        <f t="shared" si="81"/>
        <v>JUAN PABLO  THOMSEN</v>
      </c>
      <c r="BH217" s="35" t="str">
        <f t="shared" si="82"/>
        <v>JUAN PABLO  THOMSEN - CORAJE</v>
      </c>
      <c r="BI217" s="35" t="e">
        <f>VLOOKUP(BG217,Equipos!$A$2:$B$105,2,0)</f>
        <v>#N/A</v>
      </c>
      <c r="BJ217" s="35" t="str">
        <f t="shared" si="83"/>
        <v>02:02:57</v>
      </c>
      <c r="BK217" s="35" t="e">
        <f>VLOOKUP(BG217,'Base Jinetes FEI'!$M$5:$N$341,2,0)</f>
        <v>#N/A</v>
      </c>
      <c r="BL217" s="35" t="e">
        <f>VLOOKUP(BG217,'Base Jinetes FEI'!$M$5:$O$341,3,0)</f>
        <v>#N/A</v>
      </c>
      <c r="BN217" s="35">
        <f t="shared" si="84"/>
        <v>1</v>
      </c>
      <c r="BO217" s="35">
        <f t="shared" si="113"/>
        <v>216</v>
      </c>
    </row>
    <row r="218" spans="1:67" ht="14.4" x14ac:dyDescent="0.3">
      <c r="A218" s="35" t="str">
        <f t="shared" ref="A218:B218" si="137">A217</f>
        <v>LLAYLLAY 21 II</v>
      </c>
      <c r="B218" s="35" t="str">
        <f t="shared" si="137"/>
        <v>NAC</v>
      </c>
      <c r="C218" s="35">
        <f t="shared" si="72"/>
        <v>40</v>
      </c>
      <c r="D218" s="35">
        <f t="shared" si="73"/>
        <v>38</v>
      </c>
      <c r="E218" s="35" t="str">
        <f t="shared" si="74"/>
        <v>AD</v>
      </c>
      <c r="F218" s="97" t="s">
        <v>88</v>
      </c>
      <c r="G218" s="98" t="s">
        <v>76</v>
      </c>
      <c r="H218" s="99" t="s">
        <v>77</v>
      </c>
      <c r="I218" s="99" t="s">
        <v>77</v>
      </c>
      <c r="J218" s="98"/>
      <c r="K218" s="100" t="s">
        <v>2742</v>
      </c>
      <c r="L218" s="98" t="s">
        <v>2743</v>
      </c>
      <c r="M218" s="98" t="s">
        <v>2744</v>
      </c>
      <c r="N218" s="102" t="s">
        <v>2745</v>
      </c>
      <c r="O218" s="99"/>
      <c r="P218" s="99" t="s">
        <v>77</v>
      </c>
      <c r="Q218" s="99"/>
      <c r="R218" s="99" t="s">
        <v>77</v>
      </c>
      <c r="S218" s="98" t="s">
        <v>78</v>
      </c>
      <c r="T218" s="99" t="s">
        <v>77</v>
      </c>
      <c r="U218" s="99" t="s">
        <v>2724</v>
      </c>
      <c r="V218" s="99" t="s">
        <v>2746</v>
      </c>
      <c r="W218" s="99" t="s">
        <v>2747</v>
      </c>
      <c r="X218" s="103" t="s">
        <v>2748</v>
      </c>
      <c r="Y218" s="103" t="s">
        <v>2749</v>
      </c>
      <c r="Z218" s="103" t="s">
        <v>2750</v>
      </c>
      <c r="AA218" s="98"/>
      <c r="AB218" s="98" t="s">
        <v>2751</v>
      </c>
      <c r="AC218" s="98" t="s">
        <v>2752</v>
      </c>
      <c r="AD218" s="98" t="s">
        <v>2753</v>
      </c>
      <c r="AE218" s="103" t="s">
        <v>2754</v>
      </c>
      <c r="AF218" s="103" t="s">
        <v>904</v>
      </c>
      <c r="AG218" s="103" t="s">
        <v>2755</v>
      </c>
      <c r="AH218" s="98"/>
      <c r="AI218" s="98"/>
      <c r="AJ218" s="98"/>
      <c r="AK218" s="98"/>
      <c r="AL218" s="103"/>
      <c r="AM218" s="103"/>
      <c r="AN218" s="103"/>
      <c r="AO218" s="98"/>
      <c r="AP218" s="98"/>
      <c r="AQ218" s="98"/>
      <c r="AR218" s="98"/>
      <c r="AS218" s="103"/>
      <c r="AT218" s="103"/>
      <c r="AU218" s="103"/>
      <c r="AV218" s="98"/>
      <c r="AW218" s="98"/>
      <c r="AX218" s="99">
        <v>20.39</v>
      </c>
      <c r="AY218" s="99">
        <v>7385</v>
      </c>
      <c r="AZ218" s="39">
        <f t="shared" si="75"/>
        <v>7385</v>
      </c>
      <c r="BA218" s="39" t="str">
        <f t="shared" si="76"/>
        <v>40 AD</v>
      </c>
      <c r="BB218" s="35">
        <f t="shared" si="136"/>
        <v>3</v>
      </c>
      <c r="BC218" s="35" t="str">
        <f t="shared" si="77"/>
        <v>02:03:05</v>
      </c>
      <c r="BD218" s="35">
        <f t="shared" si="78"/>
        <v>190</v>
      </c>
      <c r="BE218" s="40">
        <f t="shared" si="79"/>
        <v>-0.13333333333333333</v>
      </c>
      <c r="BF218" s="41">
        <f t="shared" si="80"/>
        <v>227.86666666666667</v>
      </c>
      <c r="BG218" s="35" t="str">
        <f t="shared" si="81"/>
        <v>MIGUEL RUIZ-TAGLE</v>
      </c>
      <c r="BH218" s="35" t="str">
        <f t="shared" si="82"/>
        <v>MIGUEL RUIZ-TAGLE - KIO</v>
      </c>
      <c r="BI218" s="35" t="e">
        <f>VLOOKUP(BG218,Equipos!$A$2:$B$105,2,0)</f>
        <v>#N/A</v>
      </c>
      <c r="BJ218" s="35" t="str">
        <f t="shared" si="83"/>
        <v>02:02:57</v>
      </c>
      <c r="BK218" s="35" t="e">
        <f>VLOOKUP(BG218,'Base Jinetes FEI'!$M$5:$N$341,2,0)</f>
        <v>#N/A</v>
      </c>
      <c r="BL218" s="35" t="e">
        <f>VLOOKUP(BG218,'Base Jinetes FEI'!$M$5:$O$341,3,0)</f>
        <v>#N/A</v>
      </c>
      <c r="BN218" s="35">
        <f t="shared" si="84"/>
        <v>1</v>
      </c>
      <c r="BO218" s="35">
        <f t="shared" si="113"/>
        <v>217</v>
      </c>
    </row>
    <row r="219" spans="1:67" ht="14.4" x14ac:dyDescent="0.3">
      <c r="A219" s="35" t="str">
        <f t="shared" ref="A219:B219" si="138">A218</f>
        <v>LLAYLLAY 21 II</v>
      </c>
      <c r="B219" s="35" t="str">
        <f t="shared" si="138"/>
        <v>NAC</v>
      </c>
      <c r="C219" s="35">
        <f t="shared" si="72"/>
        <v>40</v>
      </c>
      <c r="D219" s="35">
        <f t="shared" si="73"/>
        <v>38</v>
      </c>
      <c r="E219" s="35" t="str">
        <f t="shared" si="74"/>
        <v>AD</v>
      </c>
      <c r="F219" s="97" t="s">
        <v>89</v>
      </c>
      <c r="G219" s="98" t="s">
        <v>76</v>
      </c>
      <c r="H219" s="99" t="s">
        <v>77</v>
      </c>
      <c r="I219" s="99" t="s">
        <v>77</v>
      </c>
      <c r="J219" s="98" t="s">
        <v>561</v>
      </c>
      <c r="K219" s="100" t="s">
        <v>562</v>
      </c>
      <c r="L219" s="98" t="s">
        <v>563</v>
      </c>
      <c r="M219" s="98"/>
      <c r="N219" s="102" t="s">
        <v>1913</v>
      </c>
      <c r="O219" s="99"/>
      <c r="P219" s="99" t="s">
        <v>77</v>
      </c>
      <c r="Q219" s="99"/>
      <c r="R219" s="99" t="s">
        <v>77</v>
      </c>
      <c r="S219" s="98" t="s">
        <v>78</v>
      </c>
      <c r="T219" s="99" t="s">
        <v>77</v>
      </c>
      <c r="U219" s="99" t="s">
        <v>2724</v>
      </c>
      <c r="V219" s="99" t="s">
        <v>2756</v>
      </c>
      <c r="W219" s="99" t="s">
        <v>2757</v>
      </c>
      <c r="X219" s="103" t="s">
        <v>1812</v>
      </c>
      <c r="Y219" s="103" t="s">
        <v>900</v>
      </c>
      <c r="Z219" s="103" t="s">
        <v>2758</v>
      </c>
      <c r="AA219" s="98"/>
      <c r="AB219" s="98" t="s">
        <v>2759</v>
      </c>
      <c r="AC219" s="98" t="s">
        <v>2760</v>
      </c>
      <c r="AD219" s="98" t="s">
        <v>2761</v>
      </c>
      <c r="AE219" s="103" t="s">
        <v>2332</v>
      </c>
      <c r="AF219" s="103" t="s">
        <v>2762</v>
      </c>
      <c r="AG219" s="103" t="s">
        <v>2763</v>
      </c>
      <c r="AH219" s="98"/>
      <c r="AI219" s="98"/>
      <c r="AJ219" s="98"/>
      <c r="AK219" s="98"/>
      <c r="AL219" s="103"/>
      <c r="AM219" s="103"/>
      <c r="AN219" s="103"/>
      <c r="AO219" s="98"/>
      <c r="AP219" s="98"/>
      <c r="AQ219" s="98"/>
      <c r="AR219" s="98"/>
      <c r="AS219" s="103"/>
      <c r="AT219" s="103"/>
      <c r="AU219" s="103"/>
      <c r="AV219" s="98"/>
      <c r="AW219" s="98"/>
      <c r="AX219" s="99">
        <v>20.170000000000002</v>
      </c>
      <c r="AY219" s="99">
        <v>7659</v>
      </c>
      <c r="AZ219" s="39">
        <f t="shared" si="75"/>
        <v>7659</v>
      </c>
      <c r="BA219" s="39" t="str">
        <f t="shared" si="76"/>
        <v>40 AD</v>
      </c>
      <c r="BB219" s="35">
        <f t="shared" si="136"/>
        <v>4</v>
      </c>
      <c r="BC219" s="35" t="str">
        <f t="shared" si="77"/>
        <v>02:07:39</v>
      </c>
      <c r="BD219" s="35">
        <f t="shared" si="78"/>
        <v>185</v>
      </c>
      <c r="BE219" s="40">
        <f t="shared" si="79"/>
        <v>-4.7</v>
      </c>
      <c r="BF219" s="41">
        <f t="shared" si="80"/>
        <v>218.3</v>
      </c>
      <c r="BG219" s="35" t="str">
        <f t="shared" si="81"/>
        <v>CARLOS  SILVA ESCOBAR</v>
      </c>
      <c r="BH219" s="35" t="str">
        <f t="shared" si="82"/>
        <v>CARLOS  SILVA ESCOBAR - BABAKOOL</v>
      </c>
      <c r="BI219" s="35" t="str">
        <f>VLOOKUP(BG219,Equipos!$A$2:$B$105,2,0)</f>
        <v>TOBA B</v>
      </c>
      <c r="BJ219" s="35" t="str">
        <f t="shared" si="83"/>
        <v>02:02:57</v>
      </c>
      <c r="BK219" s="35" t="e">
        <f>VLOOKUP(BG219,'Base Jinetes FEI'!$M$5:$N$341,2,0)</f>
        <v>#N/A</v>
      </c>
      <c r="BL219" s="35" t="e">
        <f>VLOOKUP(BG219,'Base Jinetes FEI'!$M$5:$O$341,3,0)</f>
        <v>#N/A</v>
      </c>
      <c r="BN219" s="35">
        <f t="shared" si="84"/>
        <v>1</v>
      </c>
      <c r="BO219" s="35">
        <f t="shared" si="113"/>
        <v>218</v>
      </c>
    </row>
    <row r="220" spans="1:67" ht="14.4" x14ac:dyDescent="0.3">
      <c r="A220" s="35" t="str">
        <f t="shared" ref="A220:B220" si="139">A219</f>
        <v>LLAYLLAY 21 II</v>
      </c>
      <c r="B220" s="35" t="str">
        <f t="shared" si="139"/>
        <v>NAC</v>
      </c>
      <c r="C220" s="35">
        <f t="shared" si="72"/>
        <v>40</v>
      </c>
      <c r="D220" s="35">
        <f t="shared" si="73"/>
        <v>38</v>
      </c>
      <c r="E220" s="35" t="str">
        <f t="shared" si="74"/>
        <v>AD</v>
      </c>
      <c r="F220" s="97" t="s">
        <v>93</v>
      </c>
      <c r="G220" s="98" t="s">
        <v>76</v>
      </c>
      <c r="H220" s="99" t="s">
        <v>77</v>
      </c>
      <c r="I220" s="99" t="s">
        <v>77</v>
      </c>
      <c r="J220" s="98"/>
      <c r="K220" s="100" t="s">
        <v>600</v>
      </c>
      <c r="L220" s="98" t="s">
        <v>601</v>
      </c>
      <c r="M220" s="98"/>
      <c r="N220" s="102" t="s">
        <v>2764</v>
      </c>
      <c r="O220" s="99"/>
      <c r="P220" s="99" t="s">
        <v>77</v>
      </c>
      <c r="Q220" s="99"/>
      <c r="R220" s="99" t="s">
        <v>77</v>
      </c>
      <c r="S220" s="98" t="s">
        <v>78</v>
      </c>
      <c r="T220" s="99" t="s">
        <v>77</v>
      </c>
      <c r="U220" s="99" t="s">
        <v>2724</v>
      </c>
      <c r="V220" s="99" t="s">
        <v>2726</v>
      </c>
      <c r="W220" s="99" t="s">
        <v>2765</v>
      </c>
      <c r="X220" s="103" t="s">
        <v>304</v>
      </c>
      <c r="Y220" s="103" t="s">
        <v>2727</v>
      </c>
      <c r="Z220" s="103" t="s">
        <v>2766</v>
      </c>
      <c r="AA220" s="98"/>
      <c r="AB220" s="98" t="s">
        <v>2767</v>
      </c>
      <c r="AC220" s="98" t="s">
        <v>2768</v>
      </c>
      <c r="AD220" s="98" t="s">
        <v>2769</v>
      </c>
      <c r="AE220" s="103" t="s">
        <v>660</v>
      </c>
      <c r="AF220" s="103" t="s">
        <v>2770</v>
      </c>
      <c r="AG220" s="103" t="s">
        <v>2771</v>
      </c>
      <c r="AH220" s="98"/>
      <c r="AI220" s="98"/>
      <c r="AJ220" s="98"/>
      <c r="AK220" s="98"/>
      <c r="AL220" s="103"/>
      <c r="AM220" s="103"/>
      <c r="AN220" s="103"/>
      <c r="AO220" s="98"/>
      <c r="AP220" s="98"/>
      <c r="AQ220" s="98"/>
      <c r="AR220" s="98"/>
      <c r="AS220" s="103"/>
      <c r="AT220" s="103"/>
      <c r="AU220" s="103"/>
      <c r="AV220" s="98"/>
      <c r="AW220" s="98"/>
      <c r="AX220" s="99">
        <v>18.88</v>
      </c>
      <c r="AY220" s="99">
        <v>7744</v>
      </c>
      <c r="AZ220" s="39">
        <f t="shared" si="75"/>
        <v>7744</v>
      </c>
      <c r="BA220" s="39" t="str">
        <f t="shared" si="76"/>
        <v>40 AD</v>
      </c>
      <c r="BB220" s="35">
        <f t="shared" si="136"/>
        <v>5</v>
      </c>
      <c r="BC220" s="35" t="str">
        <f t="shared" si="77"/>
        <v>02:09:04</v>
      </c>
      <c r="BD220" s="35">
        <f t="shared" si="78"/>
        <v>180</v>
      </c>
      <c r="BE220" s="40">
        <f t="shared" si="79"/>
        <v>-6.1166666666666663</v>
      </c>
      <c r="BF220" s="41">
        <f t="shared" si="80"/>
        <v>211.88333333333333</v>
      </c>
      <c r="BG220" s="35" t="str">
        <f t="shared" si="81"/>
        <v>ANDRES GATICA JOLFRE</v>
      </c>
      <c r="BH220" s="35" t="str">
        <f t="shared" si="82"/>
        <v>ANDRES GATICA JOLFRE - CL NEPTUNO</v>
      </c>
      <c r="BI220" s="35" t="str">
        <f>VLOOKUP(BG220,Equipos!$A$2:$B$105,2,0)</f>
        <v>EL MOLINO A</v>
      </c>
      <c r="BJ220" s="35" t="str">
        <f t="shared" si="83"/>
        <v>02:02:57</v>
      </c>
      <c r="BK220" s="35" t="e">
        <f>VLOOKUP(BG220,'Base Jinetes FEI'!$M$5:$N$341,2,0)</f>
        <v>#N/A</v>
      </c>
      <c r="BL220" s="35" t="e">
        <f>VLOOKUP(BG220,'Base Jinetes FEI'!$M$5:$O$341,3,0)</f>
        <v>#N/A</v>
      </c>
      <c r="BN220" s="35">
        <f t="shared" si="84"/>
        <v>1</v>
      </c>
      <c r="BO220" s="35">
        <f t="shared" si="113"/>
        <v>219</v>
      </c>
    </row>
    <row r="221" spans="1:67" ht="14.4" x14ac:dyDescent="0.3">
      <c r="A221" s="35" t="str">
        <f t="shared" ref="A221:B221" si="140">A220</f>
        <v>LLAYLLAY 21 II</v>
      </c>
      <c r="B221" s="35" t="str">
        <f t="shared" si="140"/>
        <v>NAC</v>
      </c>
      <c r="C221" s="35">
        <f t="shared" si="72"/>
        <v>40</v>
      </c>
      <c r="D221" s="35">
        <f t="shared" si="73"/>
        <v>38</v>
      </c>
      <c r="E221" s="35" t="str">
        <f t="shared" si="74"/>
        <v>AD</v>
      </c>
      <c r="F221" s="97" t="s">
        <v>96</v>
      </c>
      <c r="G221" s="98" t="s">
        <v>76</v>
      </c>
      <c r="H221" s="99" t="s">
        <v>77</v>
      </c>
      <c r="I221" s="99" t="s">
        <v>77</v>
      </c>
      <c r="J221" s="98"/>
      <c r="K221" s="100" t="s">
        <v>507</v>
      </c>
      <c r="L221" s="98" t="s">
        <v>508</v>
      </c>
      <c r="M221" s="98"/>
      <c r="N221" s="102" t="s">
        <v>2772</v>
      </c>
      <c r="O221" s="99"/>
      <c r="P221" s="99" t="s">
        <v>77</v>
      </c>
      <c r="Q221" s="99"/>
      <c r="R221" s="99" t="s">
        <v>77</v>
      </c>
      <c r="S221" s="98" t="s">
        <v>78</v>
      </c>
      <c r="T221" s="99" t="s">
        <v>77</v>
      </c>
      <c r="U221" s="99" t="s">
        <v>2724</v>
      </c>
      <c r="V221" s="99" t="s">
        <v>2773</v>
      </c>
      <c r="W221" s="99" t="s">
        <v>2774</v>
      </c>
      <c r="X221" s="103" t="s">
        <v>2775</v>
      </c>
      <c r="Y221" s="103" t="s">
        <v>2776</v>
      </c>
      <c r="Z221" s="103" t="s">
        <v>2777</v>
      </c>
      <c r="AA221" s="98"/>
      <c r="AB221" s="98" t="s">
        <v>2778</v>
      </c>
      <c r="AC221" s="98" t="s">
        <v>2779</v>
      </c>
      <c r="AD221" s="98" t="s">
        <v>2780</v>
      </c>
      <c r="AE221" s="103" t="s">
        <v>2214</v>
      </c>
      <c r="AF221" s="103" t="s">
        <v>2781</v>
      </c>
      <c r="AG221" s="103" t="s">
        <v>2782</v>
      </c>
      <c r="AH221" s="98"/>
      <c r="AI221" s="98"/>
      <c r="AJ221" s="98"/>
      <c r="AK221" s="98"/>
      <c r="AL221" s="103"/>
      <c r="AM221" s="103"/>
      <c r="AN221" s="103"/>
      <c r="AO221" s="98"/>
      <c r="AP221" s="98"/>
      <c r="AQ221" s="98"/>
      <c r="AR221" s="98"/>
      <c r="AS221" s="103"/>
      <c r="AT221" s="103"/>
      <c r="AU221" s="103"/>
      <c r="AV221" s="98"/>
      <c r="AW221" s="98"/>
      <c r="AX221" s="99">
        <v>20.149999999999999</v>
      </c>
      <c r="AY221" s="99">
        <v>7928</v>
      </c>
      <c r="AZ221" s="39">
        <f t="shared" si="75"/>
        <v>7928</v>
      </c>
      <c r="BA221" s="39" t="str">
        <f t="shared" si="76"/>
        <v>40 AD</v>
      </c>
      <c r="BB221" s="35">
        <f t="shared" si="136"/>
        <v>6</v>
      </c>
      <c r="BC221" s="35" t="str">
        <f t="shared" si="77"/>
        <v>02:12:08</v>
      </c>
      <c r="BD221" s="35">
        <f t="shared" si="78"/>
        <v>175</v>
      </c>
      <c r="BE221" s="40">
        <f t="shared" si="79"/>
        <v>-9.1833333333333336</v>
      </c>
      <c r="BF221" s="41">
        <f t="shared" si="80"/>
        <v>203.81666666666666</v>
      </c>
      <c r="BG221" s="35" t="str">
        <f t="shared" si="81"/>
        <v>SERGIO ULLOA C</v>
      </c>
      <c r="BH221" s="35" t="str">
        <f t="shared" si="82"/>
        <v>SERGIO ULLOA C - MAXIMUS</v>
      </c>
      <c r="BI221" s="35" t="str">
        <f>VLOOKUP(BG221,Equipos!$A$2:$B$105,2,0)</f>
        <v>EL MOLINO A</v>
      </c>
      <c r="BJ221" s="35" t="str">
        <f t="shared" si="83"/>
        <v>02:02:57</v>
      </c>
      <c r="BK221" s="35" t="e">
        <f>VLOOKUP(BG221,'Base Jinetes FEI'!$M$5:$N$341,2,0)</f>
        <v>#N/A</v>
      </c>
      <c r="BL221" s="35" t="e">
        <f>VLOOKUP(BG221,'Base Jinetes FEI'!$M$5:$O$341,3,0)</f>
        <v>#N/A</v>
      </c>
      <c r="BN221" s="35">
        <f t="shared" si="84"/>
        <v>1</v>
      </c>
      <c r="BO221" s="35">
        <f t="shared" si="113"/>
        <v>220</v>
      </c>
    </row>
    <row r="222" spans="1:67" ht="14.4" x14ac:dyDescent="0.3">
      <c r="A222" s="35" t="str">
        <f t="shared" ref="A222:B222" si="141">A221</f>
        <v>LLAYLLAY 21 II</v>
      </c>
      <c r="B222" s="35" t="str">
        <f t="shared" si="141"/>
        <v>NAC</v>
      </c>
      <c r="C222" s="35">
        <f t="shared" si="72"/>
        <v>40</v>
      </c>
      <c r="D222" s="35">
        <f t="shared" si="73"/>
        <v>38</v>
      </c>
      <c r="E222" s="35" t="str">
        <f t="shared" si="74"/>
        <v>AD</v>
      </c>
      <c r="F222" s="97" t="s">
        <v>97</v>
      </c>
      <c r="G222" s="98" t="s">
        <v>76</v>
      </c>
      <c r="H222" s="99" t="s">
        <v>77</v>
      </c>
      <c r="I222" s="99" t="s">
        <v>77</v>
      </c>
      <c r="J222" s="98" t="s">
        <v>2783</v>
      </c>
      <c r="K222" s="100" t="s">
        <v>2784</v>
      </c>
      <c r="L222" s="98" t="s">
        <v>2785</v>
      </c>
      <c r="M222" s="98"/>
      <c r="N222" s="102" t="s">
        <v>2786</v>
      </c>
      <c r="O222" s="99"/>
      <c r="P222" s="99" t="s">
        <v>77</v>
      </c>
      <c r="Q222" s="99"/>
      <c r="R222" s="99" t="s">
        <v>77</v>
      </c>
      <c r="S222" s="98" t="s">
        <v>78</v>
      </c>
      <c r="T222" s="99" t="s">
        <v>77</v>
      </c>
      <c r="U222" s="99" t="s">
        <v>2724</v>
      </c>
      <c r="V222" s="99" t="s">
        <v>2787</v>
      </c>
      <c r="W222" s="99" t="s">
        <v>2788</v>
      </c>
      <c r="X222" s="103" t="s">
        <v>612</v>
      </c>
      <c r="Y222" s="103" t="s">
        <v>182</v>
      </c>
      <c r="Z222" s="103" t="s">
        <v>2789</v>
      </c>
      <c r="AA222" s="98"/>
      <c r="AB222" s="98" t="s">
        <v>2790</v>
      </c>
      <c r="AC222" s="98" t="s">
        <v>2791</v>
      </c>
      <c r="AD222" s="98" t="s">
        <v>2792</v>
      </c>
      <c r="AE222" s="103" t="s">
        <v>2793</v>
      </c>
      <c r="AF222" s="103" t="s">
        <v>2794</v>
      </c>
      <c r="AG222" s="103" t="s">
        <v>2795</v>
      </c>
      <c r="AH222" s="98"/>
      <c r="AI222" s="98"/>
      <c r="AJ222" s="98"/>
      <c r="AK222" s="98"/>
      <c r="AL222" s="103"/>
      <c r="AM222" s="103"/>
      <c r="AN222" s="103"/>
      <c r="AO222" s="98"/>
      <c r="AP222" s="98"/>
      <c r="AQ222" s="98"/>
      <c r="AR222" s="98"/>
      <c r="AS222" s="103"/>
      <c r="AT222" s="103"/>
      <c r="AU222" s="103"/>
      <c r="AV222" s="98"/>
      <c r="AW222" s="98"/>
      <c r="AX222" s="99">
        <v>15.55</v>
      </c>
      <c r="AY222" s="99">
        <v>9539</v>
      </c>
      <c r="AZ222" s="39">
        <f t="shared" si="75"/>
        <v>9539</v>
      </c>
      <c r="BA222" s="39" t="str">
        <f t="shared" si="76"/>
        <v>40 AD</v>
      </c>
      <c r="BB222" s="35">
        <f t="shared" si="136"/>
        <v>10</v>
      </c>
      <c r="BC222" s="35" t="str">
        <f t="shared" si="77"/>
        <v>02:38:59</v>
      </c>
      <c r="BD222" s="35">
        <f t="shared" si="78"/>
        <v>155</v>
      </c>
      <c r="BE222" s="40">
        <f t="shared" si="79"/>
        <v>-36.033333333333331</v>
      </c>
      <c r="BF222" s="41">
        <f t="shared" si="80"/>
        <v>156.96666666666667</v>
      </c>
      <c r="BG222" s="35" t="str">
        <f t="shared" si="81"/>
        <v>JUAN EDUARDO SPOERER DE LA SOTTA</v>
      </c>
      <c r="BH222" s="35" t="str">
        <f t="shared" si="82"/>
        <v>JUAN EDUARDO SPOERER DE LA SOTTA - PANDORA</v>
      </c>
      <c r="BI222" s="35" t="e">
        <f>VLOOKUP(BG222,Equipos!$A$2:$B$105,2,0)</f>
        <v>#N/A</v>
      </c>
      <c r="BJ222" s="35" t="str">
        <f t="shared" si="83"/>
        <v>02:02:57</v>
      </c>
      <c r="BK222" s="35" t="e">
        <f>VLOOKUP(BG222,'Base Jinetes FEI'!$M$5:$N$341,2,0)</f>
        <v>#N/A</v>
      </c>
      <c r="BL222" s="35" t="e">
        <f>VLOOKUP(BG222,'Base Jinetes FEI'!$M$5:$O$341,3,0)</f>
        <v>#N/A</v>
      </c>
      <c r="BN222" s="35">
        <f t="shared" si="84"/>
        <v>1</v>
      </c>
      <c r="BO222" s="35">
        <f t="shared" si="113"/>
        <v>221</v>
      </c>
    </row>
    <row r="223" spans="1:67" ht="14.4" x14ac:dyDescent="0.3">
      <c r="A223" s="35" t="str">
        <f t="shared" ref="A223:B223" si="142">A222</f>
        <v>LLAYLLAY 21 II</v>
      </c>
      <c r="B223" s="35" t="str">
        <f t="shared" si="142"/>
        <v>NAC</v>
      </c>
      <c r="C223" s="35">
        <f t="shared" si="72"/>
        <v>40</v>
      </c>
      <c r="D223" s="35">
        <f t="shared" si="73"/>
        <v>38</v>
      </c>
      <c r="E223" s="35" t="str">
        <f t="shared" si="74"/>
        <v>AD</v>
      </c>
      <c r="F223" s="97" t="s">
        <v>75</v>
      </c>
      <c r="G223" s="98" t="s">
        <v>76</v>
      </c>
      <c r="H223" s="99" t="s">
        <v>77</v>
      </c>
      <c r="I223" s="99" t="s">
        <v>77</v>
      </c>
      <c r="J223" s="98" t="s">
        <v>2796</v>
      </c>
      <c r="K223" s="100" t="s">
        <v>2797</v>
      </c>
      <c r="L223" s="98" t="s">
        <v>202</v>
      </c>
      <c r="M223" s="98"/>
      <c r="N223" s="102" t="s">
        <v>2798</v>
      </c>
      <c r="O223" s="99"/>
      <c r="P223" s="99" t="s">
        <v>77</v>
      </c>
      <c r="Q223" s="99"/>
      <c r="R223" s="99" t="s">
        <v>77</v>
      </c>
      <c r="S223" s="98" t="s">
        <v>78</v>
      </c>
      <c r="T223" s="99" t="s">
        <v>77</v>
      </c>
      <c r="U223" s="99" t="s">
        <v>2724</v>
      </c>
      <c r="V223" s="99" t="s">
        <v>2799</v>
      </c>
      <c r="W223" s="99" t="s">
        <v>2800</v>
      </c>
      <c r="X223" s="103" t="s">
        <v>2619</v>
      </c>
      <c r="Y223" s="103" t="s">
        <v>2801</v>
      </c>
      <c r="Z223" s="103" t="s">
        <v>742</v>
      </c>
      <c r="AA223" s="98"/>
      <c r="AB223" s="98" t="s">
        <v>2802</v>
      </c>
      <c r="AC223" s="98" t="s">
        <v>2803</v>
      </c>
      <c r="AD223" s="98" t="s">
        <v>2804</v>
      </c>
      <c r="AE223" s="103" t="s">
        <v>2805</v>
      </c>
      <c r="AF223" s="103" t="s">
        <v>707</v>
      </c>
      <c r="AG223" s="103" t="s">
        <v>2806</v>
      </c>
      <c r="AH223" s="98"/>
      <c r="AI223" s="98"/>
      <c r="AJ223" s="98"/>
      <c r="AK223" s="98"/>
      <c r="AL223" s="103"/>
      <c r="AM223" s="103"/>
      <c r="AN223" s="103"/>
      <c r="AO223" s="98"/>
      <c r="AP223" s="98"/>
      <c r="AQ223" s="98"/>
      <c r="AR223" s="98"/>
      <c r="AS223" s="103"/>
      <c r="AT223" s="103"/>
      <c r="AU223" s="103"/>
      <c r="AV223" s="98"/>
      <c r="AW223" s="98"/>
      <c r="AX223" s="99">
        <v>14.72</v>
      </c>
      <c r="AY223" s="99">
        <v>9794</v>
      </c>
      <c r="AZ223" s="39">
        <f t="shared" si="75"/>
        <v>9794</v>
      </c>
      <c r="BA223" s="39" t="str">
        <f t="shared" si="76"/>
        <v>40 AD</v>
      </c>
      <c r="BB223" s="35">
        <f t="shared" si="136"/>
        <v>11</v>
      </c>
      <c r="BC223" s="35" t="str">
        <f t="shared" si="77"/>
        <v>02:43:14</v>
      </c>
      <c r="BD223" s="35">
        <f t="shared" si="78"/>
        <v>150</v>
      </c>
      <c r="BE223" s="40">
        <f t="shared" si="79"/>
        <v>-40.283333333333331</v>
      </c>
      <c r="BF223" s="41">
        <f t="shared" si="80"/>
        <v>147.71666666666667</v>
      </c>
      <c r="BG223" s="35" t="str">
        <f t="shared" si="81"/>
        <v>ALFREDO SAT YABER</v>
      </c>
      <c r="BH223" s="35" t="str">
        <f t="shared" si="82"/>
        <v>ALFREDO SAT YABER - SANTA SUSANA OLIVIA</v>
      </c>
      <c r="BI223" s="35" t="str">
        <f>VLOOKUP(BG223,Equipos!$A$2:$B$105,2,0)</f>
        <v>RINCONADA B</v>
      </c>
      <c r="BJ223" s="35" t="str">
        <f t="shared" si="83"/>
        <v>02:02:57</v>
      </c>
      <c r="BK223" s="35" t="e">
        <f>VLOOKUP(BG223,'Base Jinetes FEI'!$M$5:$N$341,2,0)</f>
        <v>#N/A</v>
      </c>
      <c r="BL223" s="35" t="e">
        <f>VLOOKUP(BG223,'Base Jinetes FEI'!$M$5:$O$341,3,0)</f>
        <v>#N/A</v>
      </c>
      <c r="BN223" s="35">
        <f t="shared" si="84"/>
        <v>1</v>
      </c>
      <c r="BO223" s="35">
        <f t="shared" si="113"/>
        <v>222</v>
      </c>
    </row>
    <row r="224" spans="1:67" ht="14.4" x14ac:dyDescent="0.3">
      <c r="A224" s="35" t="str">
        <f t="shared" ref="A224:B224" si="143">A223</f>
        <v>LLAYLLAY 21 II</v>
      </c>
      <c r="B224" s="35" t="str">
        <f t="shared" si="143"/>
        <v>NAC</v>
      </c>
      <c r="C224" s="35">
        <f t="shared" si="72"/>
        <v>40</v>
      </c>
      <c r="D224" s="35">
        <f t="shared" si="73"/>
        <v>38</v>
      </c>
      <c r="E224" s="35" t="str">
        <f t="shared" si="74"/>
        <v>AD</v>
      </c>
      <c r="F224" s="97" t="s">
        <v>98</v>
      </c>
      <c r="G224" s="98" t="s">
        <v>76</v>
      </c>
      <c r="H224" s="99" t="s">
        <v>77</v>
      </c>
      <c r="I224" s="99" t="s">
        <v>77</v>
      </c>
      <c r="J224" s="98"/>
      <c r="K224" s="100" t="s">
        <v>2807</v>
      </c>
      <c r="L224" s="98" t="s">
        <v>2808</v>
      </c>
      <c r="M224" s="98"/>
      <c r="N224" s="102" t="s">
        <v>2809</v>
      </c>
      <c r="O224" s="99"/>
      <c r="P224" s="99" t="s">
        <v>77</v>
      </c>
      <c r="Q224" s="99"/>
      <c r="R224" s="99" t="s">
        <v>77</v>
      </c>
      <c r="S224" s="98" t="s">
        <v>78</v>
      </c>
      <c r="T224" s="99" t="s">
        <v>77</v>
      </c>
      <c r="U224" s="99" t="s">
        <v>2724</v>
      </c>
      <c r="V224" s="99" t="s">
        <v>2810</v>
      </c>
      <c r="W224" s="99" t="s">
        <v>2811</v>
      </c>
      <c r="X224" s="103" t="s">
        <v>2680</v>
      </c>
      <c r="Y224" s="103" t="s">
        <v>2690</v>
      </c>
      <c r="Z224" s="103" t="s">
        <v>2681</v>
      </c>
      <c r="AA224" s="98"/>
      <c r="AB224" s="98" t="s">
        <v>2679</v>
      </c>
      <c r="AC224" s="98" t="s">
        <v>2812</v>
      </c>
      <c r="AD224" s="98" t="s">
        <v>2813</v>
      </c>
      <c r="AE224" s="103" t="s">
        <v>413</v>
      </c>
      <c r="AF224" s="103" t="s">
        <v>2814</v>
      </c>
      <c r="AG224" s="103" t="s">
        <v>2815</v>
      </c>
      <c r="AH224" s="98"/>
      <c r="AI224" s="98"/>
      <c r="AJ224" s="98"/>
      <c r="AK224" s="98"/>
      <c r="AL224" s="103"/>
      <c r="AM224" s="103"/>
      <c r="AN224" s="103"/>
      <c r="AO224" s="98"/>
      <c r="AP224" s="98"/>
      <c r="AQ224" s="98"/>
      <c r="AR224" s="98"/>
      <c r="AS224" s="103"/>
      <c r="AT224" s="103"/>
      <c r="AU224" s="103"/>
      <c r="AV224" s="98"/>
      <c r="AW224" s="98"/>
      <c r="AX224" s="99">
        <v>14.53</v>
      </c>
      <c r="AY224" s="99">
        <v>9927</v>
      </c>
      <c r="AZ224" s="39">
        <f t="shared" si="75"/>
        <v>9927</v>
      </c>
      <c r="BA224" s="39" t="str">
        <f t="shared" si="76"/>
        <v>40 AD</v>
      </c>
      <c r="BB224" s="35">
        <f t="shared" si="136"/>
        <v>12</v>
      </c>
      <c r="BC224" s="35" t="str">
        <f t="shared" si="77"/>
        <v>02:45:27</v>
      </c>
      <c r="BD224" s="35">
        <f t="shared" si="78"/>
        <v>145</v>
      </c>
      <c r="BE224" s="40">
        <f t="shared" si="79"/>
        <v>-42.5</v>
      </c>
      <c r="BF224" s="41">
        <f t="shared" si="80"/>
        <v>140.5</v>
      </c>
      <c r="BG224" s="35" t="str">
        <f t="shared" si="81"/>
        <v>JONATHAN VALDES</v>
      </c>
      <c r="BH224" s="35" t="str">
        <f t="shared" si="82"/>
        <v>JONATHAN VALDES - TOBA COSACO</v>
      </c>
      <c r="BI224" s="35" t="str">
        <f>VLOOKUP(BG224,Equipos!$A$2:$B$105,2,0)</f>
        <v>TOBA B</v>
      </c>
      <c r="BJ224" s="35" t="str">
        <f t="shared" si="83"/>
        <v>02:02:57</v>
      </c>
      <c r="BK224" s="35" t="e">
        <f>VLOOKUP(BG224,'Base Jinetes FEI'!$M$5:$N$341,2,0)</f>
        <v>#N/A</v>
      </c>
      <c r="BL224" s="35" t="e">
        <f>VLOOKUP(BG224,'Base Jinetes FEI'!$M$5:$O$341,3,0)</f>
        <v>#N/A</v>
      </c>
      <c r="BN224" s="35">
        <f t="shared" si="84"/>
        <v>1</v>
      </c>
      <c r="BO224" s="35">
        <f t="shared" si="113"/>
        <v>223</v>
      </c>
    </row>
    <row r="225" spans="1:67" ht="14.4" x14ac:dyDescent="0.3">
      <c r="A225" s="35" t="str">
        <f t="shared" ref="A225:B225" si="144">A224</f>
        <v>LLAYLLAY 21 II</v>
      </c>
      <c r="B225" s="35" t="str">
        <f t="shared" si="144"/>
        <v>NAC</v>
      </c>
      <c r="C225" s="35">
        <f t="shared" si="72"/>
        <v>40</v>
      </c>
      <c r="D225" s="35">
        <f t="shared" si="73"/>
        <v>38</v>
      </c>
      <c r="E225" s="35" t="str">
        <f t="shared" si="74"/>
        <v>AD</v>
      </c>
      <c r="F225" s="97" t="s">
        <v>101</v>
      </c>
      <c r="G225" s="98" t="s">
        <v>76</v>
      </c>
      <c r="H225" s="99" t="s">
        <v>77</v>
      </c>
      <c r="I225" s="99" t="s">
        <v>77</v>
      </c>
      <c r="J225" s="98" t="s">
        <v>2816</v>
      </c>
      <c r="K225" s="100" t="s">
        <v>2817</v>
      </c>
      <c r="L225" s="98" t="s">
        <v>207</v>
      </c>
      <c r="M225" s="98" t="s">
        <v>1183</v>
      </c>
      <c r="N225" s="102" t="s">
        <v>621</v>
      </c>
      <c r="O225" s="99"/>
      <c r="P225" s="99" t="s">
        <v>77</v>
      </c>
      <c r="Q225" s="99"/>
      <c r="R225" s="99" t="s">
        <v>77</v>
      </c>
      <c r="S225" s="98" t="s">
        <v>78</v>
      </c>
      <c r="T225" s="99" t="s">
        <v>77</v>
      </c>
      <c r="U225" s="99" t="s">
        <v>2724</v>
      </c>
      <c r="V225" s="99" t="s">
        <v>2818</v>
      </c>
      <c r="W225" s="99" t="s">
        <v>2819</v>
      </c>
      <c r="X225" s="103" t="s">
        <v>2820</v>
      </c>
      <c r="Y225" s="103" t="s">
        <v>2821</v>
      </c>
      <c r="Z225" s="103" t="s">
        <v>2822</v>
      </c>
      <c r="AA225" s="98"/>
      <c r="AB225" s="98" t="s">
        <v>2823</v>
      </c>
      <c r="AC225" s="98" t="s">
        <v>2824</v>
      </c>
      <c r="AD225" s="98" t="s">
        <v>2825</v>
      </c>
      <c r="AE225" s="103" t="s">
        <v>2826</v>
      </c>
      <c r="AF225" s="103" t="s">
        <v>2663</v>
      </c>
      <c r="AG225" s="103" t="s">
        <v>2827</v>
      </c>
      <c r="AH225" s="98"/>
      <c r="AI225" s="98"/>
      <c r="AJ225" s="98"/>
      <c r="AK225" s="98"/>
      <c r="AL225" s="103"/>
      <c r="AM225" s="103"/>
      <c r="AN225" s="103"/>
      <c r="AO225" s="98"/>
      <c r="AP225" s="98"/>
      <c r="AQ225" s="98"/>
      <c r="AR225" s="98"/>
      <c r="AS225" s="103"/>
      <c r="AT225" s="103"/>
      <c r="AU225" s="103"/>
      <c r="AV225" s="98"/>
      <c r="AW225" s="98"/>
      <c r="AX225" s="99">
        <v>13.65</v>
      </c>
      <c r="AY225" s="99">
        <v>10275</v>
      </c>
      <c r="AZ225" s="39">
        <f t="shared" si="75"/>
        <v>10275</v>
      </c>
      <c r="BA225" s="39" t="str">
        <f t="shared" si="76"/>
        <v>40 AD</v>
      </c>
      <c r="BB225" s="35">
        <f t="shared" si="136"/>
        <v>18</v>
      </c>
      <c r="BC225" s="35" t="str">
        <f t="shared" si="77"/>
        <v>02:51:15</v>
      </c>
      <c r="BD225" s="35">
        <f t="shared" si="78"/>
        <v>115</v>
      </c>
      <c r="BE225" s="40">
        <f t="shared" si="79"/>
        <v>-48.3</v>
      </c>
      <c r="BF225" s="41">
        <f t="shared" si="80"/>
        <v>104.7</v>
      </c>
      <c r="BG225" s="35" t="str">
        <f t="shared" si="81"/>
        <v>MARIA PAZ VARGAS</v>
      </c>
      <c r="BH225" s="35" t="str">
        <f t="shared" si="82"/>
        <v>MARIA PAZ VARGAS - COLIPI</v>
      </c>
      <c r="BI225" s="35" t="e">
        <f>VLOOKUP(BG225,Equipos!$A$2:$B$105,2,0)</f>
        <v>#N/A</v>
      </c>
      <c r="BJ225" s="35" t="str">
        <f t="shared" si="83"/>
        <v>02:02:57</v>
      </c>
      <c r="BK225" s="35" t="e">
        <f>VLOOKUP(BG225,'Base Jinetes FEI'!$M$5:$N$341,2,0)</f>
        <v>#N/A</v>
      </c>
      <c r="BL225" s="35" t="e">
        <f>VLOOKUP(BG225,'Base Jinetes FEI'!$M$5:$O$341,3,0)</f>
        <v>#N/A</v>
      </c>
      <c r="BN225" s="35">
        <f t="shared" si="84"/>
        <v>1</v>
      </c>
      <c r="BO225" s="35">
        <f t="shared" si="113"/>
        <v>224</v>
      </c>
    </row>
    <row r="226" spans="1:67" ht="14.4" x14ac:dyDescent="0.3">
      <c r="A226" s="35" t="str">
        <f t="shared" ref="A226:B226" si="145">A225</f>
        <v>LLAYLLAY 21 II</v>
      </c>
      <c r="B226" s="35" t="str">
        <f t="shared" si="145"/>
        <v>NAC</v>
      </c>
      <c r="C226" s="35">
        <f t="shared" si="72"/>
        <v>40</v>
      </c>
      <c r="D226" s="35">
        <f t="shared" si="73"/>
        <v>38</v>
      </c>
      <c r="E226" s="35" t="str">
        <f t="shared" si="74"/>
        <v>AD</v>
      </c>
      <c r="F226" s="97" t="s">
        <v>102</v>
      </c>
      <c r="G226" s="98" t="s">
        <v>76</v>
      </c>
      <c r="H226" s="99" t="s">
        <v>77</v>
      </c>
      <c r="I226" s="99" t="s">
        <v>77</v>
      </c>
      <c r="J226" s="98"/>
      <c r="K226" s="100" t="s">
        <v>125</v>
      </c>
      <c r="L226" s="98" t="s">
        <v>2828</v>
      </c>
      <c r="M226" s="98"/>
      <c r="N226" s="102" t="s">
        <v>2829</v>
      </c>
      <c r="O226" s="99"/>
      <c r="P226" s="99" t="s">
        <v>77</v>
      </c>
      <c r="Q226" s="99"/>
      <c r="R226" s="99" t="s">
        <v>77</v>
      </c>
      <c r="S226" s="98" t="s">
        <v>78</v>
      </c>
      <c r="T226" s="99" t="s">
        <v>77</v>
      </c>
      <c r="U226" s="99" t="s">
        <v>2724</v>
      </c>
      <c r="V226" s="99" t="s">
        <v>2830</v>
      </c>
      <c r="W226" s="99" t="s">
        <v>1501</v>
      </c>
      <c r="X226" s="103" t="s">
        <v>2831</v>
      </c>
      <c r="Y226" s="103" t="s">
        <v>2832</v>
      </c>
      <c r="Z226" s="103" t="s">
        <v>2833</v>
      </c>
      <c r="AA226" s="98"/>
      <c r="AB226" s="98" t="s">
        <v>2834</v>
      </c>
      <c r="AC226" s="98" t="s">
        <v>2835</v>
      </c>
      <c r="AD226" s="98" t="s">
        <v>2836</v>
      </c>
      <c r="AE226" s="103" t="s">
        <v>2837</v>
      </c>
      <c r="AF226" s="103" t="s">
        <v>2838</v>
      </c>
      <c r="AG226" s="103" t="s">
        <v>2839</v>
      </c>
      <c r="AH226" s="98"/>
      <c r="AI226" s="98"/>
      <c r="AJ226" s="98"/>
      <c r="AK226" s="98"/>
      <c r="AL226" s="103"/>
      <c r="AM226" s="103"/>
      <c r="AN226" s="103"/>
      <c r="AO226" s="98"/>
      <c r="AP226" s="98"/>
      <c r="AQ226" s="98"/>
      <c r="AR226" s="98"/>
      <c r="AS226" s="103"/>
      <c r="AT226" s="103"/>
      <c r="AU226" s="103"/>
      <c r="AV226" s="98"/>
      <c r="AW226" s="98"/>
      <c r="AX226" s="99">
        <v>13.81</v>
      </c>
      <c r="AY226" s="99">
        <v>10330</v>
      </c>
      <c r="AZ226" s="39">
        <f t="shared" si="75"/>
        <v>10330</v>
      </c>
      <c r="BA226" s="39" t="str">
        <f t="shared" si="76"/>
        <v>40 AD</v>
      </c>
      <c r="BB226" s="35">
        <f t="shared" si="136"/>
        <v>19</v>
      </c>
      <c r="BC226" s="35" t="str">
        <f t="shared" si="77"/>
        <v>02:52:10</v>
      </c>
      <c r="BD226" s="35">
        <f t="shared" si="78"/>
        <v>110</v>
      </c>
      <c r="BE226" s="40">
        <f t="shared" si="79"/>
        <v>-49.216666666666669</v>
      </c>
      <c r="BF226" s="41">
        <f t="shared" si="80"/>
        <v>98.783333333333331</v>
      </c>
      <c r="BG226" s="35" t="str">
        <f t="shared" si="81"/>
        <v>FELIPE ARTHUR UGARTE</v>
      </c>
      <c r="BH226" s="35" t="str">
        <f t="shared" si="82"/>
        <v>FELIPE ARTHUR UGARTE - KHERJIM Y</v>
      </c>
      <c r="BI226" s="35" t="e">
        <f>VLOOKUP(BG226,Equipos!$A$2:$B$105,2,0)</f>
        <v>#N/A</v>
      </c>
      <c r="BJ226" s="35" t="str">
        <f t="shared" si="83"/>
        <v>02:02:57</v>
      </c>
      <c r="BK226" s="35" t="e">
        <f>VLOOKUP(BG226,'Base Jinetes FEI'!$M$5:$N$341,2,0)</f>
        <v>#N/A</v>
      </c>
      <c r="BL226" s="35" t="e">
        <f>VLOOKUP(BG226,'Base Jinetes FEI'!$M$5:$O$341,3,0)</f>
        <v>#N/A</v>
      </c>
      <c r="BN226" s="35">
        <f t="shared" si="84"/>
        <v>1</v>
      </c>
      <c r="BO226" s="35">
        <f t="shared" si="113"/>
        <v>225</v>
      </c>
    </row>
    <row r="227" spans="1:67" ht="14.4" x14ac:dyDescent="0.3">
      <c r="A227" s="35" t="str">
        <f t="shared" ref="A227:B227" si="146">A226</f>
        <v>LLAYLLAY 21 II</v>
      </c>
      <c r="B227" s="35" t="str">
        <f t="shared" si="146"/>
        <v>NAC</v>
      </c>
      <c r="C227" s="35">
        <f t="shared" si="72"/>
        <v>40</v>
      </c>
      <c r="D227" s="35">
        <f t="shared" si="73"/>
        <v>38</v>
      </c>
      <c r="E227" s="35" t="str">
        <f t="shared" si="74"/>
        <v>AD</v>
      </c>
      <c r="F227" s="97" t="s">
        <v>79</v>
      </c>
      <c r="G227" s="98" t="s">
        <v>76</v>
      </c>
      <c r="H227" s="99" t="s">
        <v>77</v>
      </c>
      <c r="I227" s="99" t="s">
        <v>77</v>
      </c>
      <c r="J227" s="98"/>
      <c r="K227" s="100" t="s">
        <v>2840</v>
      </c>
      <c r="L227" s="98" t="s">
        <v>2841</v>
      </c>
      <c r="M227" s="98"/>
      <c r="N227" s="102" t="s">
        <v>2842</v>
      </c>
      <c r="O227" s="99"/>
      <c r="P227" s="99" t="s">
        <v>77</v>
      </c>
      <c r="Q227" s="99"/>
      <c r="R227" s="99" t="s">
        <v>77</v>
      </c>
      <c r="S227" s="98" t="s">
        <v>78</v>
      </c>
      <c r="T227" s="99" t="s">
        <v>77</v>
      </c>
      <c r="U227" s="99" t="s">
        <v>2724</v>
      </c>
      <c r="V227" s="99" t="s">
        <v>2843</v>
      </c>
      <c r="W227" s="99" t="s">
        <v>2844</v>
      </c>
      <c r="X227" s="103" t="s">
        <v>2837</v>
      </c>
      <c r="Y227" s="103" t="s">
        <v>303</v>
      </c>
      <c r="Z227" s="103" t="s">
        <v>2839</v>
      </c>
      <c r="AA227" s="98"/>
      <c r="AB227" s="98" t="s">
        <v>2845</v>
      </c>
      <c r="AC227" s="98" t="s">
        <v>2846</v>
      </c>
      <c r="AD227" s="98" t="s">
        <v>1895</v>
      </c>
      <c r="AE227" s="103" t="s">
        <v>2847</v>
      </c>
      <c r="AF227" s="103" t="s">
        <v>510</v>
      </c>
      <c r="AG227" s="103" t="s">
        <v>2848</v>
      </c>
      <c r="AH227" s="98"/>
      <c r="AI227" s="98"/>
      <c r="AJ227" s="98"/>
      <c r="AK227" s="98"/>
      <c r="AL227" s="103"/>
      <c r="AM227" s="103"/>
      <c r="AN227" s="103"/>
      <c r="AO227" s="98"/>
      <c r="AP227" s="98"/>
      <c r="AQ227" s="98"/>
      <c r="AR227" s="98"/>
      <c r="AS227" s="103"/>
      <c r="AT227" s="103"/>
      <c r="AU227" s="103"/>
      <c r="AV227" s="98"/>
      <c r="AW227" s="98"/>
      <c r="AX227" s="99">
        <v>14.48</v>
      </c>
      <c r="AY227" s="99">
        <v>10378</v>
      </c>
      <c r="AZ227" s="39">
        <f t="shared" si="75"/>
        <v>10378</v>
      </c>
      <c r="BA227" s="39" t="str">
        <f t="shared" si="76"/>
        <v>40 AD</v>
      </c>
      <c r="BB227" s="35">
        <f t="shared" si="136"/>
        <v>20</v>
      </c>
      <c r="BC227" s="35" t="str">
        <f t="shared" si="77"/>
        <v>02:52:58</v>
      </c>
      <c r="BD227" s="35">
        <f t="shared" si="78"/>
        <v>105</v>
      </c>
      <c r="BE227" s="40">
        <f t="shared" si="79"/>
        <v>-50.016666666666666</v>
      </c>
      <c r="BF227" s="41">
        <f t="shared" si="80"/>
        <v>92.983333333333334</v>
      </c>
      <c r="BG227" s="35" t="str">
        <f t="shared" si="81"/>
        <v>JAIME BARRIENTOS RAMIREZ</v>
      </c>
      <c r="BH227" s="35" t="str">
        <f t="shared" si="82"/>
        <v>JAIME BARRIENTOS RAMIREZ - FERRARI</v>
      </c>
      <c r="BI227" s="35" t="e">
        <f>VLOOKUP(BG227,Equipos!$A$2:$B$105,2,0)</f>
        <v>#N/A</v>
      </c>
      <c r="BJ227" s="35" t="str">
        <f t="shared" si="83"/>
        <v>02:02:57</v>
      </c>
      <c r="BK227" s="35" t="e">
        <f>VLOOKUP(BG227,'Base Jinetes FEI'!$M$5:$N$341,2,0)</f>
        <v>#N/A</v>
      </c>
      <c r="BL227" s="35" t="e">
        <f>VLOOKUP(BG227,'Base Jinetes FEI'!$M$5:$O$341,3,0)</f>
        <v>#N/A</v>
      </c>
      <c r="BN227" s="35">
        <f t="shared" si="84"/>
        <v>1</v>
      </c>
      <c r="BO227" s="35">
        <f t="shared" si="113"/>
        <v>226</v>
      </c>
    </row>
    <row r="228" spans="1:67" ht="14.4" x14ac:dyDescent="0.3">
      <c r="A228" s="35" t="str">
        <f t="shared" ref="A228:B228" si="147">A227</f>
        <v>LLAYLLAY 21 II</v>
      </c>
      <c r="B228" s="35" t="str">
        <f t="shared" si="147"/>
        <v>NAC</v>
      </c>
      <c r="C228" s="35">
        <f t="shared" si="72"/>
        <v>40</v>
      </c>
      <c r="D228" s="35">
        <f t="shared" si="73"/>
        <v>38</v>
      </c>
      <c r="E228" s="35" t="str">
        <f t="shared" si="74"/>
        <v>AD</v>
      </c>
      <c r="F228" s="97" t="s">
        <v>116</v>
      </c>
      <c r="G228" s="98" t="s">
        <v>76</v>
      </c>
      <c r="H228" s="99" t="s">
        <v>77</v>
      </c>
      <c r="I228" s="99" t="s">
        <v>77</v>
      </c>
      <c r="J228" s="98"/>
      <c r="K228" s="100" t="s">
        <v>260</v>
      </c>
      <c r="L228" s="98" t="s">
        <v>2849</v>
      </c>
      <c r="M228" s="98"/>
      <c r="N228" s="102" t="s">
        <v>2850</v>
      </c>
      <c r="O228" s="99"/>
      <c r="P228" s="99" t="s">
        <v>77</v>
      </c>
      <c r="Q228" s="99"/>
      <c r="R228" s="99" t="s">
        <v>77</v>
      </c>
      <c r="S228" s="98" t="s">
        <v>78</v>
      </c>
      <c r="T228" s="99" t="s">
        <v>77</v>
      </c>
      <c r="U228" s="99" t="s">
        <v>2724</v>
      </c>
      <c r="V228" s="99" t="s">
        <v>2851</v>
      </c>
      <c r="W228" s="99" t="s">
        <v>2852</v>
      </c>
      <c r="X228" s="103" t="s">
        <v>2674</v>
      </c>
      <c r="Y228" s="103" t="s">
        <v>2590</v>
      </c>
      <c r="Z228" s="103" t="s">
        <v>2853</v>
      </c>
      <c r="AA228" s="98"/>
      <c r="AB228" s="98" t="s">
        <v>2854</v>
      </c>
      <c r="AC228" s="98" t="s">
        <v>2855</v>
      </c>
      <c r="AD228" s="98" t="s">
        <v>2856</v>
      </c>
      <c r="AE228" s="103" t="s">
        <v>2857</v>
      </c>
      <c r="AF228" s="103" t="s">
        <v>580</v>
      </c>
      <c r="AG228" s="103" t="s">
        <v>2858</v>
      </c>
      <c r="AH228" s="98"/>
      <c r="AI228" s="98"/>
      <c r="AJ228" s="98"/>
      <c r="AK228" s="98"/>
      <c r="AL228" s="103"/>
      <c r="AM228" s="103"/>
      <c r="AN228" s="103"/>
      <c r="AO228" s="98"/>
      <c r="AP228" s="98"/>
      <c r="AQ228" s="98"/>
      <c r="AR228" s="98"/>
      <c r="AS228" s="103"/>
      <c r="AT228" s="103"/>
      <c r="AU228" s="103"/>
      <c r="AV228" s="98"/>
      <c r="AW228" s="98"/>
      <c r="AX228" s="99">
        <v>14.27</v>
      </c>
      <c r="AY228" s="99">
        <v>10679</v>
      </c>
      <c r="AZ228" s="39">
        <f t="shared" si="75"/>
        <v>10679</v>
      </c>
      <c r="BA228" s="39" t="str">
        <f t="shared" si="76"/>
        <v>40 AD</v>
      </c>
      <c r="BB228" s="35">
        <f t="shared" si="136"/>
        <v>21</v>
      </c>
      <c r="BC228" s="35" t="str">
        <f t="shared" si="77"/>
        <v>02:57:59</v>
      </c>
      <c r="BD228" s="35">
        <f t="shared" si="78"/>
        <v>100</v>
      </c>
      <c r="BE228" s="40">
        <f t="shared" si="79"/>
        <v>-55.033333333333331</v>
      </c>
      <c r="BF228" s="41">
        <f t="shared" si="80"/>
        <v>82.966666666666669</v>
      </c>
      <c r="BG228" s="35" t="str">
        <f t="shared" si="81"/>
        <v>CAMILA LARRAIN DOERNER</v>
      </c>
      <c r="BH228" s="35" t="str">
        <f t="shared" si="82"/>
        <v>CAMILA LARRAIN DOERNER - BARONESA</v>
      </c>
      <c r="BI228" s="35" t="str">
        <f>VLOOKUP(BG228,Equipos!$A$2:$B$105,2,0)</f>
        <v>COLCHAGUA</v>
      </c>
      <c r="BJ228" s="35" t="str">
        <f t="shared" si="83"/>
        <v>02:02:57</v>
      </c>
      <c r="BK228" s="35" t="e">
        <f>VLOOKUP(BG228,'Base Jinetes FEI'!$M$5:$N$341,2,0)</f>
        <v>#N/A</v>
      </c>
      <c r="BL228" s="35" t="e">
        <f>VLOOKUP(BG228,'Base Jinetes FEI'!$M$5:$O$341,3,0)</f>
        <v>#N/A</v>
      </c>
      <c r="BN228" s="35">
        <f t="shared" si="84"/>
        <v>1</v>
      </c>
      <c r="BO228" s="35">
        <f t="shared" si="113"/>
        <v>227</v>
      </c>
    </row>
    <row r="229" spans="1:67" ht="14.4" x14ac:dyDescent="0.3">
      <c r="A229" s="35" t="str">
        <f t="shared" ref="A229:B229" si="148">A228</f>
        <v>LLAYLLAY 21 II</v>
      </c>
      <c r="B229" s="35" t="str">
        <f t="shared" si="148"/>
        <v>NAC</v>
      </c>
      <c r="C229" s="35">
        <f t="shared" si="72"/>
        <v>40</v>
      </c>
      <c r="D229" s="35">
        <f t="shared" si="73"/>
        <v>38</v>
      </c>
      <c r="E229" s="35" t="str">
        <f t="shared" si="74"/>
        <v>AD</v>
      </c>
      <c r="F229" s="97" t="s">
        <v>117</v>
      </c>
      <c r="G229" s="98" t="s">
        <v>76</v>
      </c>
      <c r="H229" s="99" t="s">
        <v>77</v>
      </c>
      <c r="I229" s="99" t="s">
        <v>77</v>
      </c>
      <c r="J229" s="98" t="s">
        <v>713</v>
      </c>
      <c r="K229" s="100" t="s">
        <v>714</v>
      </c>
      <c r="L229" s="98" t="s">
        <v>715</v>
      </c>
      <c r="M229" s="98"/>
      <c r="N229" s="102" t="s">
        <v>2859</v>
      </c>
      <c r="O229" s="99"/>
      <c r="P229" s="99" t="s">
        <v>77</v>
      </c>
      <c r="Q229" s="99"/>
      <c r="R229" s="99" t="s">
        <v>77</v>
      </c>
      <c r="S229" s="98" t="s">
        <v>78</v>
      </c>
      <c r="T229" s="99" t="s">
        <v>77</v>
      </c>
      <c r="U229" s="99" t="s">
        <v>2724</v>
      </c>
      <c r="V229" s="99" t="s">
        <v>2860</v>
      </c>
      <c r="W229" s="99" t="s">
        <v>2861</v>
      </c>
      <c r="X229" s="103" t="s">
        <v>894</v>
      </c>
      <c r="Y229" s="103" t="s">
        <v>711</v>
      </c>
      <c r="Z229" s="103" t="s">
        <v>2862</v>
      </c>
      <c r="AA229" s="98"/>
      <c r="AB229" s="98" t="s">
        <v>2863</v>
      </c>
      <c r="AC229" s="98" t="s">
        <v>2864</v>
      </c>
      <c r="AD229" s="98" t="s">
        <v>2865</v>
      </c>
      <c r="AE229" s="103" t="s">
        <v>2866</v>
      </c>
      <c r="AF229" s="103" t="s">
        <v>2867</v>
      </c>
      <c r="AG229" s="103" t="s">
        <v>2868</v>
      </c>
      <c r="AH229" s="98"/>
      <c r="AI229" s="98"/>
      <c r="AJ229" s="98"/>
      <c r="AK229" s="98"/>
      <c r="AL229" s="103"/>
      <c r="AM229" s="103"/>
      <c r="AN229" s="103"/>
      <c r="AO229" s="98"/>
      <c r="AP229" s="98"/>
      <c r="AQ229" s="98"/>
      <c r="AR229" s="98"/>
      <c r="AS229" s="103"/>
      <c r="AT229" s="103"/>
      <c r="AU229" s="103"/>
      <c r="AV229" s="98"/>
      <c r="AW229" s="98"/>
      <c r="AX229" s="99">
        <v>13.36</v>
      </c>
      <c r="AY229" s="99">
        <v>10891</v>
      </c>
      <c r="AZ229" s="39">
        <f t="shared" si="75"/>
        <v>10891</v>
      </c>
      <c r="BA229" s="39" t="str">
        <f t="shared" si="76"/>
        <v>40 AD</v>
      </c>
      <c r="BB229" s="35">
        <f t="shared" si="136"/>
        <v>22</v>
      </c>
      <c r="BC229" s="35" t="str">
        <f t="shared" si="77"/>
        <v>03:01:31</v>
      </c>
      <c r="BD229" s="35">
        <f t="shared" si="78"/>
        <v>95</v>
      </c>
      <c r="BE229" s="40">
        <f t="shared" si="79"/>
        <v>-58.56666666666667</v>
      </c>
      <c r="BF229" s="41">
        <f t="shared" si="80"/>
        <v>74.433333333333337</v>
      </c>
      <c r="BG229" s="35" t="str">
        <f t="shared" si="81"/>
        <v>JOSE PEDRO VARELA ALFONSO</v>
      </c>
      <c r="BH229" s="35" t="str">
        <f t="shared" si="82"/>
        <v>JOSE PEDRO VARELA ALFONSO - CL OCTAVIA</v>
      </c>
      <c r="BI229" s="35" t="str">
        <f>VLOOKUP(BG229,Equipos!$A$2:$B$105,2,0)</f>
        <v>EL MOLINO A</v>
      </c>
      <c r="BJ229" s="35" t="str">
        <f t="shared" si="83"/>
        <v>02:02:57</v>
      </c>
      <c r="BK229" s="35" t="e">
        <f>VLOOKUP(BG229,'Base Jinetes FEI'!$M$5:$N$341,2,0)</f>
        <v>#N/A</v>
      </c>
      <c r="BL229" s="35" t="e">
        <f>VLOOKUP(BG229,'Base Jinetes FEI'!$M$5:$O$341,3,0)</f>
        <v>#N/A</v>
      </c>
      <c r="BN229" s="35">
        <f t="shared" si="84"/>
        <v>1</v>
      </c>
      <c r="BO229" s="35">
        <f t="shared" si="113"/>
        <v>228</v>
      </c>
    </row>
    <row r="230" spans="1:67" ht="14.4" x14ac:dyDescent="0.3">
      <c r="A230" s="35" t="str">
        <f t="shared" ref="A230:E245" si="149">A229</f>
        <v>LLAYLLAY 21 II</v>
      </c>
      <c r="B230" s="35" t="str">
        <f t="shared" si="149"/>
        <v>NAC</v>
      </c>
      <c r="C230" s="35">
        <f t="shared" si="149"/>
        <v>40</v>
      </c>
      <c r="D230" s="35">
        <f t="shared" si="149"/>
        <v>38</v>
      </c>
      <c r="E230" s="35" t="str">
        <f t="shared" si="149"/>
        <v>AD</v>
      </c>
      <c r="F230" s="97" t="s">
        <v>118</v>
      </c>
      <c r="G230" s="98" t="s">
        <v>76</v>
      </c>
      <c r="H230" s="99" t="s">
        <v>77</v>
      </c>
      <c r="I230" s="99" t="s">
        <v>77</v>
      </c>
      <c r="J230" s="98" t="s">
        <v>417</v>
      </c>
      <c r="K230" s="100" t="s">
        <v>99</v>
      </c>
      <c r="L230" s="98" t="s">
        <v>100</v>
      </c>
      <c r="M230" s="98"/>
      <c r="N230" s="102" t="s">
        <v>2869</v>
      </c>
      <c r="O230" s="99"/>
      <c r="P230" s="99" t="s">
        <v>77</v>
      </c>
      <c r="Q230" s="99"/>
      <c r="R230" s="99" t="s">
        <v>77</v>
      </c>
      <c r="S230" s="98" t="s">
        <v>78</v>
      </c>
      <c r="T230" s="99" t="s">
        <v>77</v>
      </c>
      <c r="U230" s="99" t="s">
        <v>2724</v>
      </c>
      <c r="V230" s="99" t="s">
        <v>2870</v>
      </c>
      <c r="W230" s="99" t="s">
        <v>2871</v>
      </c>
      <c r="X230" s="103" t="s">
        <v>2872</v>
      </c>
      <c r="Y230" s="103" t="s">
        <v>2873</v>
      </c>
      <c r="Z230" s="103" t="s">
        <v>2874</v>
      </c>
      <c r="AA230" s="98"/>
      <c r="AB230" s="98" t="s">
        <v>2875</v>
      </c>
      <c r="AC230" s="98" t="s">
        <v>2876</v>
      </c>
      <c r="AD230" s="98" t="s">
        <v>2877</v>
      </c>
      <c r="AE230" s="103" t="s">
        <v>2878</v>
      </c>
      <c r="AF230" s="103" t="s">
        <v>283</v>
      </c>
      <c r="AG230" s="103" t="s">
        <v>2879</v>
      </c>
      <c r="AH230" s="98"/>
      <c r="AI230" s="98"/>
      <c r="AJ230" s="98"/>
      <c r="AK230" s="98"/>
      <c r="AL230" s="103"/>
      <c r="AM230" s="103"/>
      <c r="AN230" s="103"/>
      <c r="AO230" s="98"/>
      <c r="AP230" s="98"/>
      <c r="AQ230" s="98"/>
      <c r="AR230" s="98"/>
      <c r="AS230" s="103"/>
      <c r="AT230" s="103"/>
      <c r="AU230" s="103"/>
      <c r="AV230" s="98"/>
      <c r="AW230" s="98"/>
      <c r="AX230" s="99">
        <v>14.1</v>
      </c>
      <c r="AY230" s="99">
        <v>10903</v>
      </c>
      <c r="AZ230" s="39">
        <f t="shared" si="75"/>
        <v>10903</v>
      </c>
      <c r="BA230" s="39" t="str">
        <f t="shared" si="76"/>
        <v>40 AD</v>
      </c>
      <c r="BB230" s="35">
        <f t="shared" si="136"/>
        <v>23</v>
      </c>
      <c r="BC230" s="35" t="str">
        <f t="shared" si="77"/>
        <v>03:01:43</v>
      </c>
      <c r="BD230" s="35">
        <f t="shared" si="78"/>
        <v>90</v>
      </c>
      <c r="BE230" s="40">
        <f t="shared" si="79"/>
        <v>-58.766666666666666</v>
      </c>
      <c r="BF230" s="41">
        <f t="shared" si="80"/>
        <v>69.233333333333334</v>
      </c>
      <c r="BG230" s="35" t="str">
        <f t="shared" si="81"/>
        <v>MAXI WIMMER</v>
      </c>
      <c r="BH230" s="35" t="str">
        <f t="shared" si="82"/>
        <v>MAXI WIMMER - CL PEGASO</v>
      </c>
      <c r="BI230" s="35" t="str">
        <f>VLOOKUP(BG230,Equipos!$A$2:$B$105,2,0)</f>
        <v>EL MOLINO A</v>
      </c>
      <c r="BJ230" s="35" t="str">
        <f t="shared" si="83"/>
        <v>02:02:57</v>
      </c>
      <c r="BK230" s="35" t="e">
        <f>VLOOKUP(BG230,'Base Jinetes FEI'!$M$5:$N$341,2,0)</f>
        <v>#N/A</v>
      </c>
      <c r="BL230" s="35" t="e">
        <f>VLOOKUP(BG230,'Base Jinetes FEI'!$M$5:$O$341,3,0)</f>
        <v>#N/A</v>
      </c>
      <c r="BN230" s="35">
        <f t="shared" si="84"/>
        <v>1</v>
      </c>
      <c r="BO230" s="35">
        <f t="shared" si="113"/>
        <v>229</v>
      </c>
    </row>
    <row r="231" spans="1:67" ht="14.4" x14ac:dyDescent="0.3">
      <c r="A231" s="35" t="str">
        <f t="shared" ref="A231:B231" si="150">A230</f>
        <v>LLAYLLAY 21 II</v>
      </c>
      <c r="B231" s="35" t="str">
        <f t="shared" si="150"/>
        <v>NAC</v>
      </c>
      <c r="C231" s="35">
        <f t="shared" si="149"/>
        <v>40</v>
      </c>
      <c r="D231" s="35">
        <f t="shared" si="149"/>
        <v>38</v>
      </c>
      <c r="E231" s="35" t="str">
        <f t="shared" si="149"/>
        <v>AD</v>
      </c>
      <c r="F231" s="97" t="s">
        <v>87</v>
      </c>
      <c r="G231" s="98" t="s">
        <v>76</v>
      </c>
      <c r="H231" s="99" t="s">
        <v>77</v>
      </c>
      <c r="I231" s="99" t="s">
        <v>77</v>
      </c>
      <c r="J231" s="98"/>
      <c r="K231" s="100" t="s">
        <v>2880</v>
      </c>
      <c r="L231" s="98" t="s">
        <v>2881</v>
      </c>
      <c r="M231" s="98"/>
      <c r="N231" s="102" t="s">
        <v>1992</v>
      </c>
      <c r="O231" s="99"/>
      <c r="P231" s="99" t="s">
        <v>77</v>
      </c>
      <c r="Q231" s="99"/>
      <c r="R231" s="99" t="s">
        <v>77</v>
      </c>
      <c r="S231" s="98" t="s">
        <v>78</v>
      </c>
      <c r="T231" s="99" t="s">
        <v>77</v>
      </c>
      <c r="U231" s="99" t="s">
        <v>2724</v>
      </c>
      <c r="V231" s="99" t="s">
        <v>2882</v>
      </c>
      <c r="W231" s="99" t="s">
        <v>2883</v>
      </c>
      <c r="X231" s="103" t="s">
        <v>2884</v>
      </c>
      <c r="Y231" s="103" t="s">
        <v>2885</v>
      </c>
      <c r="Z231" s="103" t="s">
        <v>2886</v>
      </c>
      <c r="AA231" s="98"/>
      <c r="AB231" s="98" t="s">
        <v>2887</v>
      </c>
      <c r="AC231" s="98" t="s">
        <v>2888</v>
      </c>
      <c r="AD231" s="98" t="s">
        <v>2889</v>
      </c>
      <c r="AE231" s="103" t="s">
        <v>2890</v>
      </c>
      <c r="AF231" s="103" t="s">
        <v>357</v>
      </c>
      <c r="AG231" s="103" t="s">
        <v>2891</v>
      </c>
      <c r="AH231" s="98"/>
      <c r="AI231" s="98"/>
      <c r="AJ231" s="98"/>
      <c r="AK231" s="98"/>
      <c r="AL231" s="103"/>
      <c r="AM231" s="103"/>
      <c r="AN231" s="103"/>
      <c r="AO231" s="98"/>
      <c r="AP231" s="98"/>
      <c r="AQ231" s="98"/>
      <c r="AR231" s="98"/>
      <c r="AS231" s="103"/>
      <c r="AT231" s="103"/>
      <c r="AU231" s="103"/>
      <c r="AV231" s="98"/>
      <c r="AW231" s="98"/>
      <c r="AX231" s="99">
        <v>12.59</v>
      </c>
      <c r="AY231" s="99">
        <v>11914</v>
      </c>
      <c r="AZ231" s="39">
        <f t="shared" si="75"/>
        <v>11914</v>
      </c>
      <c r="BA231" s="39" t="str">
        <f t="shared" si="76"/>
        <v>40 AD</v>
      </c>
      <c r="BB231" s="35">
        <f t="shared" si="136"/>
        <v>24</v>
      </c>
      <c r="BC231" s="35" t="str">
        <f t="shared" si="77"/>
        <v>03:18:34</v>
      </c>
      <c r="BD231" s="35">
        <f t="shared" si="78"/>
        <v>85</v>
      </c>
      <c r="BE231" s="40">
        <f t="shared" si="79"/>
        <v>-75.616666666666674</v>
      </c>
      <c r="BF231" s="41">
        <f t="shared" si="80"/>
        <v>47.383333333333326</v>
      </c>
      <c r="BG231" s="35" t="str">
        <f t="shared" si="81"/>
        <v>JAVIERA LAGOS DIAZ</v>
      </c>
      <c r="BH231" s="35" t="str">
        <f t="shared" si="82"/>
        <v>JAVIERA LAGOS DIAZ - HARRY</v>
      </c>
      <c r="BI231" s="35" t="e">
        <f>VLOOKUP(BG231,Equipos!$A$2:$B$105,2,0)</f>
        <v>#N/A</v>
      </c>
      <c r="BJ231" s="35" t="str">
        <f t="shared" si="83"/>
        <v>02:02:57</v>
      </c>
      <c r="BK231" s="35" t="e">
        <f>VLOOKUP(BG231,'Base Jinetes FEI'!$M$5:$N$341,2,0)</f>
        <v>#N/A</v>
      </c>
      <c r="BL231" s="35" t="e">
        <f>VLOOKUP(BG231,'Base Jinetes FEI'!$M$5:$O$341,3,0)</f>
        <v>#N/A</v>
      </c>
      <c r="BN231" s="35">
        <f t="shared" si="84"/>
        <v>1</v>
      </c>
      <c r="BO231" s="35">
        <f t="shared" si="113"/>
        <v>230</v>
      </c>
    </row>
    <row r="232" spans="1:67" ht="14.4" x14ac:dyDescent="0.3">
      <c r="A232" s="35" t="str">
        <f t="shared" ref="A232:B232" si="151">A231</f>
        <v>LLAYLLAY 21 II</v>
      </c>
      <c r="B232" s="35" t="str">
        <f t="shared" si="151"/>
        <v>NAC</v>
      </c>
      <c r="C232" s="35">
        <f t="shared" si="149"/>
        <v>40</v>
      </c>
      <c r="D232" s="35">
        <f t="shared" si="149"/>
        <v>38</v>
      </c>
      <c r="E232" s="35" t="str">
        <f t="shared" si="149"/>
        <v>AD</v>
      </c>
      <c r="F232" s="97" t="s">
        <v>119</v>
      </c>
      <c r="G232" s="98" t="s">
        <v>76</v>
      </c>
      <c r="H232" s="99" t="s">
        <v>77</v>
      </c>
      <c r="I232" s="99" t="s">
        <v>77</v>
      </c>
      <c r="J232" s="98"/>
      <c r="K232" s="100" t="s">
        <v>1281</v>
      </c>
      <c r="L232" s="98" t="s">
        <v>1997</v>
      </c>
      <c r="M232" s="98" t="s">
        <v>1998</v>
      </c>
      <c r="N232" s="102" t="s">
        <v>1999</v>
      </c>
      <c r="O232" s="99"/>
      <c r="P232" s="99" t="s">
        <v>77</v>
      </c>
      <c r="Q232" s="99"/>
      <c r="R232" s="99" t="s">
        <v>77</v>
      </c>
      <c r="S232" s="98" t="s">
        <v>78</v>
      </c>
      <c r="T232" s="99" t="s">
        <v>77</v>
      </c>
      <c r="U232" s="99" t="s">
        <v>2724</v>
      </c>
      <c r="V232" s="99" t="s">
        <v>2892</v>
      </c>
      <c r="W232" s="99" t="s">
        <v>2893</v>
      </c>
      <c r="X232" s="103" t="s">
        <v>2894</v>
      </c>
      <c r="Y232" s="103" t="s">
        <v>2895</v>
      </c>
      <c r="Z232" s="103" t="s">
        <v>2896</v>
      </c>
      <c r="AA232" s="98"/>
      <c r="AB232" s="98" t="s">
        <v>2897</v>
      </c>
      <c r="AC232" s="98" t="s">
        <v>2898</v>
      </c>
      <c r="AD232" s="98" t="s">
        <v>2899</v>
      </c>
      <c r="AE232" s="103" t="s">
        <v>2900</v>
      </c>
      <c r="AF232" s="103" t="s">
        <v>2901</v>
      </c>
      <c r="AG232" s="103" t="s">
        <v>2365</v>
      </c>
      <c r="AH232" s="98"/>
      <c r="AI232" s="98"/>
      <c r="AJ232" s="98"/>
      <c r="AK232" s="98"/>
      <c r="AL232" s="103"/>
      <c r="AM232" s="103"/>
      <c r="AN232" s="103"/>
      <c r="AO232" s="98"/>
      <c r="AP232" s="98"/>
      <c r="AQ232" s="98"/>
      <c r="AR232" s="98"/>
      <c r="AS232" s="103"/>
      <c r="AT232" s="103"/>
      <c r="AU232" s="103"/>
      <c r="AV232" s="98"/>
      <c r="AW232" s="98"/>
      <c r="AX232" s="99">
        <v>11.26</v>
      </c>
      <c r="AY232" s="99">
        <v>13001</v>
      </c>
      <c r="AZ232" s="39">
        <f t="shared" si="75"/>
        <v>13001</v>
      </c>
      <c r="BA232" s="39" t="str">
        <f t="shared" si="76"/>
        <v>40 AD</v>
      </c>
      <c r="BB232" s="35">
        <f t="shared" si="136"/>
        <v>25</v>
      </c>
      <c r="BC232" s="35" t="str">
        <f t="shared" si="77"/>
        <v>03:36:41</v>
      </c>
      <c r="BD232" s="35">
        <f t="shared" si="78"/>
        <v>80</v>
      </c>
      <c r="BE232" s="40">
        <f t="shared" si="79"/>
        <v>-93.733333333333334</v>
      </c>
      <c r="BF232" s="41">
        <f t="shared" si="80"/>
        <v>37.99999983</v>
      </c>
      <c r="BG232" s="35" t="str">
        <f t="shared" si="81"/>
        <v>AGUSTIN MARTINEZ</v>
      </c>
      <c r="BH232" s="35" t="str">
        <f t="shared" si="82"/>
        <v>AGUSTIN MARTINEZ - MC VENTISQUERO</v>
      </c>
      <c r="BI232" s="35" t="e">
        <f>VLOOKUP(BG232,Equipos!$A$2:$B$105,2,0)</f>
        <v>#N/A</v>
      </c>
      <c r="BJ232" s="35" t="str">
        <f t="shared" si="83"/>
        <v>02:02:57</v>
      </c>
      <c r="BK232" s="35" t="e">
        <f>VLOOKUP(BG232,'Base Jinetes FEI'!$M$5:$N$341,2,0)</f>
        <v>#N/A</v>
      </c>
      <c r="BL232" s="35" t="e">
        <f>VLOOKUP(BG232,'Base Jinetes FEI'!$M$5:$O$341,3,0)</f>
        <v>#N/A</v>
      </c>
      <c r="BN232" s="35">
        <f t="shared" si="84"/>
        <v>1</v>
      </c>
      <c r="BO232" s="35">
        <f t="shared" si="113"/>
        <v>231</v>
      </c>
    </row>
    <row r="233" spans="1:67" ht="14.4" x14ac:dyDescent="0.3">
      <c r="A233" s="35" t="str">
        <f t="shared" ref="A233:B233" si="152">A232</f>
        <v>LLAYLLAY 21 II</v>
      </c>
      <c r="B233" s="35" t="str">
        <f t="shared" si="152"/>
        <v>NAC</v>
      </c>
      <c r="C233" s="35">
        <f t="shared" si="149"/>
        <v>40</v>
      </c>
      <c r="D233" s="35">
        <f t="shared" si="149"/>
        <v>38</v>
      </c>
      <c r="E233" s="35" t="str">
        <f t="shared" si="149"/>
        <v>AD</v>
      </c>
      <c r="F233" s="97" t="s">
        <v>120</v>
      </c>
      <c r="G233" s="98" t="s">
        <v>76</v>
      </c>
      <c r="H233" s="99" t="s">
        <v>77</v>
      </c>
      <c r="I233" s="99" t="s">
        <v>77</v>
      </c>
      <c r="J233" s="98" t="s">
        <v>485</v>
      </c>
      <c r="K233" s="100" t="s">
        <v>90</v>
      </c>
      <c r="L233" s="98" t="s">
        <v>91</v>
      </c>
      <c r="M233" s="98"/>
      <c r="N233" s="102" t="s">
        <v>1959</v>
      </c>
      <c r="O233" s="99"/>
      <c r="P233" s="99" t="s">
        <v>77</v>
      </c>
      <c r="Q233" s="99"/>
      <c r="R233" s="99" t="s">
        <v>77</v>
      </c>
      <c r="S233" s="98" t="s">
        <v>78</v>
      </c>
      <c r="T233" s="99" t="s">
        <v>77</v>
      </c>
      <c r="U233" s="99" t="s">
        <v>2724</v>
      </c>
      <c r="V233" s="99" t="s">
        <v>2902</v>
      </c>
      <c r="W233" s="99" t="s">
        <v>2903</v>
      </c>
      <c r="X233" s="103" t="s">
        <v>2894</v>
      </c>
      <c r="Y233" s="103" t="s">
        <v>2904</v>
      </c>
      <c r="Z233" s="103" t="s">
        <v>2905</v>
      </c>
      <c r="AA233" s="98"/>
      <c r="AB233" s="98" t="s">
        <v>2906</v>
      </c>
      <c r="AC233" s="98" t="s">
        <v>2907</v>
      </c>
      <c r="AD233" s="98" t="s">
        <v>2908</v>
      </c>
      <c r="AE233" s="103" t="s">
        <v>2909</v>
      </c>
      <c r="AF233" s="103" t="s">
        <v>2910</v>
      </c>
      <c r="AG233" s="103" t="s">
        <v>2408</v>
      </c>
      <c r="AH233" s="98"/>
      <c r="AI233" s="98"/>
      <c r="AJ233" s="98"/>
      <c r="AK233" s="98"/>
      <c r="AL233" s="103"/>
      <c r="AM233" s="103"/>
      <c r="AN233" s="103"/>
      <c r="AO233" s="98"/>
      <c r="AP233" s="98"/>
      <c r="AQ233" s="98"/>
      <c r="AR233" s="98"/>
      <c r="AS233" s="103"/>
      <c r="AT233" s="103"/>
      <c r="AU233" s="103"/>
      <c r="AV233" s="98"/>
      <c r="AW233" s="98"/>
      <c r="AX233" s="99">
        <v>11.25</v>
      </c>
      <c r="AY233" s="99">
        <v>13009</v>
      </c>
      <c r="AZ233" s="39">
        <f t="shared" ref="AZ233:AZ254" si="153">IF(G233="R",AY233,"NA")</f>
        <v>13009</v>
      </c>
      <c r="BA233" s="39" t="str">
        <f t="shared" ref="BA233:BA254" si="154">IF(C233&lt;120,CONCATENATE(C233," ", E233),CONCATENATE("120/160"," ",E233))</f>
        <v>40 AD</v>
      </c>
      <c r="BB233" s="35">
        <f t="shared" si="136"/>
        <v>26</v>
      </c>
      <c r="BC233" s="35" t="str">
        <f t="shared" ref="BC233:BC254" si="155">IF(AZ233="NA","NA",TEXT(AZ233/24/60/60,"hh:mm:ss"))</f>
        <v>03:36:49</v>
      </c>
      <c r="BD233" s="35">
        <f t="shared" ref="BD233:BD254" si="156">IF(BB233="NA",0,205-BB233*5)</f>
        <v>75</v>
      </c>
      <c r="BE233" s="40">
        <f t="shared" ref="BE233:BE254" si="157">-(SECOND(BC233-BJ233)/60+MINUTE(BC233-BJ233)+HOUR(BC233-BJ233)*60)</f>
        <v>-93.866666666666674</v>
      </c>
      <c r="BF233" s="41">
        <f t="shared" ref="BF233:BF254" si="158">IF(BB233="NA",0,MAX(D233-0.00000001*F233,D233+BD233+BE233))</f>
        <v>37.999999819999999</v>
      </c>
      <c r="BG233" s="35" t="str">
        <f t="shared" ref="BG233:BG254" si="159">UPPER((CONCATENATE(K233," ",L233)))</f>
        <v>CATALINA ORTUZAR ORPHANOPOULOS</v>
      </c>
      <c r="BH233" s="35" t="str">
        <f t="shared" ref="BH233:BH254" si="160">UPPER(CONCATENATE(BG233, " - ",N233))</f>
        <v>CATALINA ORTUZAR ORPHANOPOULOS - MC CHAMULLO</v>
      </c>
      <c r="BI233" s="35" t="e">
        <f>VLOOKUP(BG233,Equipos!$A$2:$B$105,2,0)</f>
        <v>#N/A</v>
      </c>
      <c r="BJ233" s="35" t="str">
        <f t="shared" ref="BJ233:BJ254" si="161">IF(BB233=1,BC233,BJ232)</f>
        <v>02:02:57</v>
      </c>
      <c r="BK233" s="35" t="e">
        <f>VLOOKUP(BG233,'Base Jinetes FEI'!$M$5:$N$341,2,0)</f>
        <v>#N/A</v>
      </c>
      <c r="BL233" s="35" t="e">
        <f>VLOOKUP(BG233,'Base Jinetes FEI'!$M$5:$O$341,3,0)</f>
        <v>#N/A</v>
      </c>
      <c r="BN233" s="35">
        <f t="shared" ref="BN233:BN254" si="162">IF(BF233&gt;1,1,0)</f>
        <v>1</v>
      </c>
      <c r="BO233" s="35">
        <f t="shared" si="113"/>
        <v>232</v>
      </c>
    </row>
    <row r="234" spans="1:67" ht="14.4" x14ac:dyDescent="0.3">
      <c r="A234" s="35" t="str">
        <f t="shared" ref="A234:B234" si="163">A233</f>
        <v>LLAYLLAY 21 II</v>
      </c>
      <c r="B234" s="35" t="str">
        <f t="shared" si="163"/>
        <v>NAC</v>
      </c>
      <c r="C234" s="35">
        <f t="shared" si="149"/>
        <v>40</v>
      </c>
      <c r="D234" s="35">
        <f t="shared" si="149"/>
        <v>38</v>
      </c>
      <c r="E234" s="35" t="str">
        <f t="shared" si="149"/>
        <v>AD</v>
      </c>
      <c r="F234" s="97" t="s">
        <v>121</v>
      </c>
      <c r="G234" s="98" t="s">
        <v>84</v>
      </c>
      <c r="H234" s="99" t="s">
        <v>77</v>
      </c>
      <c r="I234" s="99" t="s">
        <v>77</v>
      </c>
      <c r="J234" s="98"/>
      <c r="K234" s="100" t="s">
        <v>2911</v>
      </c>
      <c r="L234" s="98" t="s">
        <v>2912</v>
      </c>
      <c r="M234" s="98"/>
      <c r="N234" s="102" t="s">
        <v>2913</v>
      </c>
      <c r="O234" s="99"/>
      <c r="P234" s="99" t="s">
        <v>77</v>
      </c>
      <c r="Q234" s="99"/>
      <c r="R234" s="99" t="s">
        <v>77</v>
      </c>
      <c r="S234" s="98" t="s">
        <v>78</v>
      </c>
      <c r="T234" s="99" t="s">
        <v>77</v>
      </c>
      <c r="U234" s="99" t="s">
        <v>2724</v>
      </c>
      <c r="V234" s="99" t="s">
        <v>2914</v>
      </c>
      <c r="W234" s="99" t="s">
        <v>2915</v>
      </c>
      <c r="X234" s="103" t="s">
        <v>2916</v>
      </c>
      <c r="Y234" s="103" t="s">
        <v>2917</v>
      </c>
      <c r="Z234" s="103" t="s">
        <v>2918</v>
      </c>
      <c r="AA234" s="98"/>
      <c r="AB234" s="98" t="s">
        <v>2919</v>
      </c>
      <c r="AC234" s="98" t="s">
        <v>2920</v>
      </c>
      <c r="AD234" s="98" t="s">
        <v>2921</v>
      </c>
      <c r="AE234" s="103" t="s">
        <v>2793</v>
      </c>
      <c r="AF234" s="103" t="s">
        <v>1980</v>
      </c>
      <c r="AG234" s="103" t="s">
        <v>2922</v>
      </c>
      <c r="AH234" s="98" t="s">
        <v>175</v>
      </c>
      <c r="AI234" s="98"/>
      <c r="AJ234" s="98"/>
      <c r="AK234" s="98"/>
      <c r="AL234" s="103"/>
      <c r="AM234" s="103"/>
      <c r="AN234" s="103"/>
      <c r="AO234" s="98"/>
      <c r="AP234" s="98"/>
      <c r="AQ234" s="98"/>
      <c r="AR234" s="98"/>
      <c r="AS234" s="103"/>
      <c r="AT234" s="103"/>
      <c r="AU234" s="103"/>
      <c r="AV234" s="98"/>
      <c r="AW234" s="98"/>
      <c r="AX234" s="99">
        <v>15.57</v>
      </c>
      <c r="AY234" s="99">
        <v>9549</v>
      </c>
      <c r="AZ234" s="39" t="str">
        <f t="shared" si="153"/>
        <v>NA</v>
      </c>
      <c r="BA234" s="39" t="str">
        <f t="shared" si="154"/>
        <v>40 AD</v>
      </c>
      <c r="BB234" s="35" t="str">
        <f t="shared" si="136"/>
        <v>NA</v>
      </c>
      <c r="BC234" s="35" t="str">
        <f t="shared" si="155"/>
        <v>NA</v>
      </c>
      <c r="BD234" s="35">
        <f t="shared" si="156"/>
        <v>0</v>
      </c>
      <c r="BE234" s="40" t="e">
        <f t="shared" si="157"/>
        <v>#VALUE!</v>
      </c>
      <c r="BF234" s="41">
        <f t="shared" si="158"/>
        <v>0</v>
      </c>
      <c r="BG234" s="35" t="str">
        <f t="shared" si="159"/>
        <v>JOSE ANTONIO ACHONDO</v>
      </c>
      <c r="BH234" s="35" t="str">
        <f t="shared" si="160"/>
        <v>JOSE ANTONIO ACHONDO - KASSIL</v>
      </c>
      <c r="BI234" s="35" t="e">
        <f>VLOOKUP(BG234,Equipos!$A$2:$B$105,2,0)</f>
        <v>#N/A</v>
      </c>
      <c r="BJ234" s="35" t="str">
        <f t="shared" si="161"/>
        <v>02:02:57</v>
      </c>
      <c r="BK234" s="35" t="e">
        <f>VLOOKUP(BG234,'Base Jinetes FEI'!$M$5:$N$341,2,0)</f>
        <v>#N/A</v>
      </c>
      <c r="BL234" s="35" t="e">
        <f>VLOOKUP(BG234,'Base Jinetes FEI'!$M$5:$O$341,3,0)</f>
        <v>#N/A</v>
      </c>
      <c r="BN234" s="35">
        <f t="shared" si="162"/>
        <v>0</v>
      </c>
      <c r="BO234" s="35">
        <f t="shared" si="113"/>
        <v>233</v>
      </c>
    </row>
    <row r="235" spans="1:67" ht="14.4" x14ac:dyDescent="0.3">
      <c r="A235" s="35" t="str">
        <f t="shared" ref="A235:B235" si="164">A234</f>
        <v>LLAYLLAY 21 II</v>
      </c>
      <c r="B235" s="35" t="str">
        <f t="shared" si="164"/>
        <v>NAC</v>
      </c>
      <c r="C235" s="35">
        <f t="shared" si="149"/>
        <v>40</v>
      </c>
      <c r="D235" s="35">
        <f t="shared" si="149"/>
        <v>38</v>
      </c>
      <c r="E235" s="35" t="str">
        <f t="shared" si="149"/>
        <v>AD</v>
      </c>
      <c r="F235" s="97" t="s">
        <v>105</v>
      </c>
      <c r="G235" s="98" t="s">
        <v>84</v>
      </c>
      <c r="H235" s="99" t="s">
        <v>77</v>
      </c>
      <c r="I235" s="99" t="s">
        <v>77</v>
      </c>
      <c r="J235" s="98" t="s">
        <v>521</v>
      </c>
      <c r="K235" s="100" t="s">
        <v>405</v>
      </c>
      <c r="L235" s="98" t="s">
        <v>406</v>
      </c>
      <c r="M235" s="98"/>
      <c r="N235" s="102" t="s">
        <v>1545</v>
      </c>
      <c r="O235" s="99"/>
      <c r="P235" s="99" t="s">
        <v>77</v>
      </c>
      <c r="Q235" s="99"/>
      <c r="R235" s="99" t="s">
        <v>77</v>
      </c>
      <c r="S235" s="98" t="s">
        <v>78</v>
      </c>
      <c r="T235" s="99" t="s">
        <v>77</v>
      </c>
      <c r="U235" s="99" t="s">
        <v>2724</v>
      </c>
      <c r="V235" s="99" t="s">
        <v>2923</v>
      </c>
      <c r="W235" s="99" t="s">
        <v>2924</v>
      </c>
      <c r="X235" s="103" t="s">
        <v>2389</v>
      </c>
      <c r="Y235" s="103" t="s">
        <v>2925</v>
      </c>
      <c r="Z235" s="103" t="s">
        <v>2926</v>
      </c>
      <c r="AA235" s="98"/>
      <c r="AB235" s="98" t="s">
        <v>2927</v>
      </c>
      <c r="AC235" s="98" t="s">
        <v>2928</v>
      </c>
      <c r="AD235" s="98" t="s">
        <v>2929</v>
      </c>
      <c r="AE235" s="103" t="s">
        <v>344</v>
      </c>
      <c r="AF235" s="103" t="s">
        <v>172</v>
      </c>
      <c r="AG235" s="103" t="s">
        <v>2930</v>
      </c>
      <c r="AH235" s="98" t="s">
        <v>175</v>
      </c>
      <c r="AI235" s="98"/>
      <c r="AJ235" s="98"/>
      <c r="AK235" s="98"/>
      <c r="AL235" s="103"/>
      <c r="AM235" s="103"/>
      <c r="AN235" s="103"/>
      <c r="AO235" s="98"/>
      <c r="AP235" s="98"/>
      <c r="AQ235" s="98"/>
      <c r="AR235" s="98"/>
      <c r="AS235" s="103"/>
      <c r="AT235" s="103"/>
      <c r="AU235" s="103"/>
      <c r="AV235" s="98"/>
      <c r="AW235" s="98"/>
      <c r="AX235" s="99">
        <v>14.49</v>
      </c>
      <c r="AY235" s="99">
        <v>9753</v>
      </c>
      <c r="AZ235" s="39" t="str">
        <f t="shared" si="153"/>
        <v>NA</v>
      </c>
      <c r="BA235" s="39" t="str">
        <f t="shared" si="154"/>
        <v>40 AD</v>
      </c>
      <c r="BB235" s="35" t="str">
        <f t="shared" si="136"/>
        <v>NA</v>
      </c>
      <c r="BC235" s="35" t="str">
        <f t="shared" si="155"/>
        <v>NA</v>
      </c>
      <c r="BD235" s="35">
        <f t="shared" si="156"/>
        <v>0</v>
      </c>
      <c r="BE235" s="40" t="e">
        <f t="shared" si="157"/>
        <v>#VALUE!</v>
      </c>
      <c r="BF235" s="41">
        <f t="shared" si="158"/>
        <v>0</v>
      </c>
      <c r="BG235" s="35" t="str">
        <f t="shared" si="159"/>
        <v>RENI  MULLER</v>
      </c>
      <c r="BH235" s="35" t="str">
        <f t="shared" si="160"/>
        <v>RENI  MULLER - BENU</v>
      </c>
      <c r="BI235" s="35" t="e">
        <f>VLOOKUP(BG235,Equipos!$A$2:$B$105,2,0)</f>
        <v>#N/A</v>
      </c>
      <c r="BJ235" s="35" t="str">
        <f t="shared" si="161"/>
        <v>02:02:57</v>
      </c>
      <c r="BK235" s="35" t="e">
        <f>VLOOKUP(BG235,'Base Jinetes FEI'!$M$5:$N$341,2,0)</f>
        <v>#N/A</v>
      </c>
      <c r="BL235" s="35" t="e">
        <f>VLOOKUP(BG235,'Base Jinetes FEI'!$M$5:$O$341,3,0)</f>
        <v>#N/A</v>
      </c>
      <c r="BN235" s="35">
        <f t="shared" si="162"/>
        <v>0</v>
      </c>
      <c r="BO235" s="35">
        <f t="shared" si="113"/>
        <v>234</v>
      </c>
    </row>
    <row r="236" spans="1:67" ht="14.4" x14ac:dyDescent="0.3">
      <c r="A236" s="35" t="str">
        <f t="shared" ref="A236:B236" si="165">A235</f>
        <v>LLAYLLAY 21 II</v>
      </c>
      <c r="B236" s="35" t="str">
        <f t="shared" si="165"/>
        <v>NAC</v>
      </c>
      <c r="C236" s="35">
        <f t="shared" si="149"/>
        <v>40</v>
      </c>
      <c r="D236" s="35">
        <f t="shared" si="149"/>
        <v>38</v>
      </c>
      <c r="E236" s="35" t="str">
        <f t="shared" si="149"/>
        <v>AD</v>
      </c>
      <c r="F236" s="97" t="s">
        <v>123</v>
      </c>
      <c r="G236" s="98" t="s">
        <v>84</v>
      </c>
      <c r="H236" s="99" t="s">
        <v>77</v>
      </c>
      <c r="I236" s="99" t="s">
        <v>77</v>
      </c>
      <c r="J236" s="98"/>
      <c r="K236" s="100" t="s">
        <v>260</v>
      </c>
      <c r="L236" s="98" t="s">
        <v>1552</v>
      </c>
      <c r="M236" s="98"/>
      <c r="N236" s="102" t="s">
        <v>2931</v>
      </c>
      <c r="O236" s="99"/>
      <c r="P236" s="99" t="s">
        <v>77</v>
      </c>
      <c r="Q236" s="99"/>
      <c r="R236" s="99" t="s">
        <v>77</v>
      </c>
      <c r="S236" s="98" t="s">
        <v>78</v>
      </c>
      <c r="T236" s="99" t="s">
        <v>77</v>
      </c>
      <c r="U236" s="99" t="s">
        <v>2724</v>
      </c>
      <c r="V236" s="99" t="s">
        <v>2932</v>
      </c>
      <c r="W236" s="99" t="s">
        <v>2933</v>
      </c>
      <c r="X236" s="103" t="s">
        <v>2474</v>
      </c>
      <c r="Y236" s="103" t="s">
        <v>2460</v>
      </c>
      <c r="Z236" s="103" t="s">
        <v>2934</v>
      </c>
      <c r="AA236" s="98"/>
      <c r="AB236" s="98" t="s">
        <v>2935</v>
      </c>
      <c r="AC236" s="98" t="s">
        <v>2936</v>
      </c>
      <c r="AD236" s="98" t="s">
        <v>2937</v>
      </c>
      <c r="AE236" s="103" t="s">
        <v>2938</v>
      </c>
      <c r="AF236" s="103" t="s">
        <v>2668</v>
      </c>
      <c r="AG236" s="103" t="s">
        <v>2939</v>
      </c>
      <c r="AH236" s="98" t="s">
        <v>175</v>
      </c>
      <c r="AI236" s="98"/>
      <c r="AJ236" s="98"/>
      <c r="AK236" s="98"/>
      <c r="AL236" s="103"/>
      <c r="AM236" s="103"/>
      <c r="AN236" s="103"/>
      <c r="AO236" s="98"/>
      <c r="AP236" s="98"/>
      <c r="AQ236" s="98"/>
      <c r="AR236" s="98"/>
      <c r="AS236" s="103"/>
      <c r="AT236" s="103"/>
      <c r="AU236" s="103"/>
      <c r="AV236" s="98"/>
      <c r="AW236" s="98"/>
      <c r="AX236" s="99">
        <v>14.59</v>
      </c>
      <c r="AY236" s="99">
        <v>9755</v>
      </c>
      <c r="AZ236" s="39" t="str">
        <f t="shared" si="153"/>
        <v>NA</v>
      </c>
      <c r="BA236" s="39" t="str">
        <f t="shared" si="154"/>
        <v>40 AD</v>
      </c>
      <c r="BB236" s="35" t="str">
        <f t="shared" si="136"/>
        <v>NA</v>
      </c>
      <c r="BC236" s="35" t="str">
        <f t="shared" si="155"/>
        <v>NA</v>
      </c>
      <c r="BD236" s="35">
        <f t="shared" si="156"/>
        <v>0</v>
      </c>
      <c r="BE236" s="40" t="e">
        <f t="shared" si="157"/>
        <v>#VALUE!</v>
      </c>
      <c r="BF236" s="41">
        <f t="shared" si="158"/>
        <v>0</v>
      </c>
      <c r="BG236" s="35" t="str">
        <f t="shared" si="159"/>
        <v>CAMILA QUEZADAS</v>
      </c>
      <c r="BH236" s="35" t="str">
        <f t="shared" si="160"/>
        <v>CAMILA QUEZADAS - KUMRAM CAST</v>
      </c>
      <c r="BI236" s="35" t="e">
        <f>VLOOKUP(BG236,Equipos!$A$2:$B$105,2,0)</f>
        <v>#N/A</v>
      </c>
      <c r="BJ236" s="35" t="str">
        <f t="shared" si="161"/>
        <v>02:02:57</v>
      </c>
      <c r="BK236" s="35" t="e">
        <f>VLOOKUP(BG236,'Base Jinetes FEI'!$M$5:$N$341,2,0)</f>
        <v>#N/A</v>
      </c>
      <c r="BL236" s="35" t="e">
        <f>VLOOKUP(BG236,'Base Jinetes FEI'!$M$5:$O$341,3,0)</f>
        <v>#N/A</v>
      </c>
      <c r="BN236" s="35">
        <f t="shared" si="162"/>
        <v>0</v>
      </c>
      <c r="BO236" s="35">
        <f t="shared" si="113"/>
        <v>235</v>
      </c>
    </row>
    <row r="237" spans="1:67" ht="14.4" x14ac:dyDescent="0.3">
      <c r="A237" s="35" t="str">
        <f t="shared" ref="A237:B237" si="166">A236</f>
        <v>LLAYLLAY 21 II</v>
      </c>
      <c r="B237" s="35" t="str">
        <f t="shared" si="166"/>
        <v>NAC</v>
      </c>
      <c r="C237" s="35">
        <f t="shared" si="149"/>
        <v>40</v>
      </c>
      <c r="D237" s="35">
        <f t="shared" si="149"/>
        <v>38</v>
      </c>
      <c r="E237" s="35" t="str">
        <f t="shared" si="149"/>
        <v>AD</v>
      </c>
      <c r="F237" s="97" t="s">
        <v>2940</v>
      </c>
      <c r="G237" s="98" t="s">
        <v>84</v>
      </c>
      <c r="H237" s="99" t="s">
        <v>77</v>
      </c>
      <c r="I237" s="99" t="s">
        <v>77</v>
      </c>
      <c r="J237" s="98"/>
      <c r="K237" s="100" t="s">
        <v>297</v>
      </c>
      <c r="L237" s="98" t="s">
        <v>298</v>
      </c>
      <c r="M237" s="98"/>
      <c r="N237" s="102" t="s">
        <v>2941</v>
      </c>
      <c r="O237" s="99"/>
      <c r="P237" s="99" t="s">
        <v>77</v>
      </c>
      <c r="Q237" s="99"/>
      <c r="R237" s="99" t="s">
        <v>77</v>
      </c>
      <c r="S237" s="98" t="s">
        <v>78</v>
      </c>
      <c r="T237" s="99" t="s">
        <v>77</v>
      </c>
      <c r="U237" s="99" t="s">
        <v>2724</v>
      </c>
      <c r="V237" s="99" t="s">
        <v>2942</v>
      </c>
      <c r="W237" s="99" t="s">
        <v>2943</v>
      </c>
      <c r="X237" s="103" t="s">
        <v>326</v>
      </c>
      <c r="Y237" s="103" t="s">
        <v>709</v>
      </c>
      <c r="Z237" s="103" t="s">
        <v>2944</v>
      </c>
      <c r="AA237" s="98" t="s">
        <v>175</v>
      </c>
      <c r="AB237" s="98"/>
      <c r="AC237" s="98"/>
      <c r="AD237" s="98"/>
      <c r="AE237" s="103"/>
      <c r="AF237" s="103"/>
      <c r="AG237" s="103"/>
      <c r="AH237" s="98"/>
      <c r="AI237" s="98"/>
      <c r="AJ237" s="98"/>
      <c r="AK237" s="98"/>
      <c r="AL237" s="103"/>
      <c r="AM237" s="103"/>
      <c r="AN237" s="103"/>
      <c r="AO237" s="98"/>
      <c r="AP237" s="98"/>
      <c r="AQ237" s="98"/>
      <c r="AR237" s="98"/>
      <c r="AS237" s="103"/>
      <c r="AT237" s="103"/>
      <c r="AU237" s="103"/>
      <c r="AV237" s="98"/>
      <c r="AW237" s="98"/>
      <c r="AX237" s="99">
        <v>16.149999999999999</v>
      </c>
      <c r="AY237" s="99">
        <v>4586</v>
      </c>
      <c r="AZ237" s="39" t="str">
        <f t="shared" si="153"/>
        <v>NA</v>
      </c>
      <c r="BA237" s="39" t="str">
        <f t="shared" si="154"/>
        <v>40 AD</v>
      </c>
      <c r="BB237" s="35" t="str">
        <f t="shared" si="136"/>
        <v>NA</v>
      </c>
      <c r="BC237" s="35" t="str">
        <f t="shared" si="155"/>
        <v>NA</v>
      </c>
      <c r="BD237" s="35">
        <f t="shared" si="156"/>
        <v>0</v>
      </c>
      <c r="BE237" s="40" t="e">
        <f t="shared" si="157"/>
        <v>#VALUE!</v>
      </c>
      <c r="BF237" s="41">
        <f t="shared" si="158"/>
        <v>0</v>
      </c>
      <c r="BG237" s="35" t="str">
        <f t="shared" si="159"/>
        <v>SEBASTIAN IRRIBARRA CONA</v>
      </c>
      <c r="BH237" s="35" t="str">
        <f t="shared" si="160"/>
        <v>SEBASTIAN IRRIBARRA CONA - RB URRACA</v>
      </c>
      <c r="BI237" s="35" t="str">
        <f>VLOOKUP(BG237,Equipos!$A$2:$B$105,2,0)</f>
        <v>EL MOLINO B</v>
      </c>
      <c r="BJ237" s="35" t="str">
        <f t="shared" si="161"/>
        <v>02:02:57</v>
      </c>
      <c r="BK237" s="35" t="e">
        <f>VLOOKUP(BG237,'Base Jinetes FEI'!$M$5:$N$341,2,0)</f>
        <v>#N/A</v>
      </c>
      <c r="BL237" s="35" t="e">
        <f>VLOOKUP(BG237,'Base Jinetes FEI'!$M$5:$O$341,3,0)</f>
        <v>#N/A</v>
      </c>
      <c r="BN237" s="35">
        <f t="shared" si="162"/>
        <v>0</v>
      </c>
      <c r="BO237" s="35">
        <f t="shared" si="113"/>
        <v>236</v>
      </c>
    </row>
    <row r="238" spans="1:67" ht="14.4" x14ac:dyDescent="0.3">
      <c r="A238" s="35" t="str">
        <f t="shared" ref="A238:B238" si="167">A237</f>
        <v>LLAYLLAY 21 II</v>
      </c>
      <c r="B238" s="35" t="str">
        <f t="shared" si="167"/>
        <v>NAC</v>
      </c>
      <c r="C238" s="35">
        <f t="shared" si="149"/>
        <v>40</v>
      </c>
      <c r="D238" s="35">
        <f t="shared" si="149"/>
        <v>38</v>
      </c>
      <c r="E238" s="35" t="str">
        <f t="shared" si="149"/>
        <v>AD</v>
      </c>
      <c r="F238" s="97" t="s">
        <v>2945</v>
      </c>
      <c r="G238" s="98" t="s">
        <v>84</v>
      </c>
      <c r="H238" s="99" t="s">
        <v>77</v>
      </c>
      <c r="I238" s="99" t="s">
        <v>77</v>
      </c>
      <c r="J238" s="98"/>
      <c r="K238" s="100" t="s">
        <v>305</v>
      </c>
      <c r="L238" s="98" t="s">
        <v>813</v>
      </c>
      <c r="M238" s="98"/>
      <c r="N238" s="102" t="s">
        <v>2946</v>
      </c>
      <c r="O238" s="99"/>
      <c r="P238" s="99" t="s">
        <v>77</v>
      </c>
      <c r="Q238" s="99"/>
      <c r="R238" s="99" t="s">
        <v>77</v>
      </c>
      <c r="S238" s="98" t="s">
        <v>78</v>
      </c>
      <c r="T238" s="99" t="s">
        <v>77</v>
      </c>
      <c r="U238" s="99" t="s">
        <v>2724</v>
      </c>
      <c r="V238" s="99" t="s">
        <v>2947</v>
      </c>
      <c r="W238" s="99" t="s">
        <v>2948</v>
      </c>
      <c r="X238" s="103" t="s">
        <v>2674</v>
      </c>
      <c r="Y238" s="103" t="s">
        <v>709</v>
      </c>
      <c r="Z238" s="103" t="s">
        <v>2949</v>
      </c>
      <c r="AA238" s="98" t="s">
        <v>175</v>
      </c>
      <c r="AB238" s="98"/>
      <c r="AC238" s="98"/>
      <c r="AD238" s="98"/>
      <c r="AE238" s="103"/>
      <c r="AF238" s="103"/>
      <c r="AG238" s="103"/>
      <c r="AH238" s="98"/>
      <c r="AI238" s="98"/>
      <c r="AJ238" s="98"/>
      <c r="AK238" s="98"/>
      <c r="AL238" s="103"/>
      <c r="AM238" s="103"/>
      <c r="AN238" s="103"/>
      <c r="AO238" s="98"/>
      <c r="AP238" s="98"/>
      <c r="AQ238" s="98"/>
      <c r="AR238" s="98"/>
      <c r="AS238" s="103"/>
      <c r="AT238" s="103"/>
      <c r="AU238" s="103"/>
      <c r="AV238" s="98"/>
      <c r="AW238" s="98"/>
      <c r="AX238" s="99">
        <v>16.149999999999999</v>
      </c>
      <c r="AY238" s="99">
        <v>5137</v>
      </c>
      <c r="AZ238" s="39" t="str">
        <f t="shared" si="153"/>
        <v>NA</v>
      </c>
      <c r="BA238" s="39" t="str">
        <f t="shared" si="154"/>
        <v>40 AD</v>
      </c>
      <c r="BB238" s="35" t="str">
        <f t="shared" si="136"/>
        <v>NA</v>
      </c>
      <c r="BC238" s="35" t="str">
        <f t="shared" si="155"/>
        <v>NA</v>
      </c>
      <c r="BD238" s="35">
        <f t="shared" si="156"/>
        <v>0</v>
      </c>
      <c r="BE238" s="40" t="e">
        <f t="shared" si="157"/>
        <v>#VALUE!</v>
      </c>
      <c r="BF238" s="41">
        <f t="shared" si="158"/>
        <v>0</v>
      </c>
      <c r="BG238" s="35" t="str">
        <f t="shared" si="159"/>
        <v>MARIA JOSE QUEZADA</v>
      </c>
      <c r="BH238" s="35" t="str">
        <f t="shared" si="160"/>
        <v>MARIA JOSE QUEZADA - T INGLES</v>
      </c>
      <c r="BI238" s="35" t="e">
        <f>VLOOKUP(BG238,Equipos!$A$2:$B$105,2,0)</f>
        <v>#N/A</v>
      </c>
      <c r="BJ238" s="35" t="str">
        <f t="shared" si="161"/>
        <v>02:02:57</v>
      </c>
      <c r="BK238" s="35" t="e">
        <f>VLOOKUP(BG238,'Base Jinetes FEI'!$M$5:$N$341,2,0)</f>
        <v>#N/A</v>
      </c>
      <c r="BL238" s="35" t="e">
        <f>VLOOKUP(BG238,'Base Jinetes FEI'!$M$5:$O$341,3,0)</f>
        <v>#N/A</v>
      </c>
      <c r="BN238" s="35">
        <f t="shared" si="162"/>
        <v>0</v>
      </c>
      <c r="BO238" s="35">
        <f t="shared" si="113"/>
        <v>237</v>
      </c>
    </row>
    <row r="239" spans="1:67" ht="14.4" x14ac:dyDescent="0.3">
      <c r="A239" s="35" t="str">
        <f t="shared" ref="A239:B239" si="168">A238</f>
        <v>LLAYLLAY 21 II</v>
      </c>
      <c r="B239" s="35" t="str">
        <f t="shared" si="168"/>
        <v>NAC</v>
      </c>
      <c r="C239" s="35">
        <f t="shared" si="149"/>
        <v>40</v>
      </c>
      <c r="D239" s="35">
        <f t="shared" si="149"/>
        <v>38</v>
      </c>
      <c r="E239" s="35" t="s">
        <v>52</v>
      </c>
      <c r="F239" s="97" t="s">
        <v>85</v>
      </c>
      <c r="G239" s="98" t="s">
        <v>76</v>
      </c>
      <c r="H239" s="99" t="s">
        <v>77</v>
      </c>
      <c r="I239" s="99" t="s">
        <v>77</v>
      </c>
      <c r="J239" s="98"/>
      <c r="K239" s="100" t="s">
        <v>797</v>
      </c>
      <c r="L239" s="98" t="s">
        <v>2035</v>
      </c>
      <c r="M239" s="98"/>
      <c r="N239" s="102" t="s">
        <v>2021</v>
      </c>
      <c r="O239" s="99"/>
      <c r="P239" s="99" t="s">
        <v>77</v>
      </c>
      <c r="Q239" s="99"/>
      <c r="R239" s="99" t="s">
        <v>77</v>
      </c>
      <c r="S239" s="98" t="s">
        <v>78</v>
      </c>
      <c r="T239" s="99" t="s">
        <v>77</v>
      </c>
      <c r="U239" s="99" t="s">
        <v>377</v>
      </c>
      <c r="V239" s="99" t="s">
        <v>2626</v>
      </c>
      <c r="W239" s="99" t="s">
        <v>2627</v>
      </c>
      <c r="X239" s="103" t="s">
        <v>2628</v>
      </c>
      <c r="Y239" s="103" t="s">
        <v>2629</v>
      </c>
      <c r="Z239" s="103" t="s">
        <v>2630</v>
      </c>
      <c r="AA239" s="98"/>
      <c r="AB239" s="98" t="s">
        <v>2631</v>
      </c>
      <c r="AC239" s="98" t="s">
        <v>2632</v>
      </c>
      <c r="AD239" s="98" t="s">
        <v>2633</v>
      </c>
      <c r="AE239" s="103" t="s">
        <v>2634</v>
      </c>
      <c r="AF239" s="103" t="s">
        <v>2635</v>
      </c>
      <c r="AG239" s="103" t="s">
        <v>2636</v>
      </c>
      <c r="AH239" s="98"/>
      <c r="AI239" s="98"/>
      <c r="AJ239" s="98"/>
      <c r="AK239" s="98"/>
      <c r="AL239" s="103"/>
      <c r="AM239" s="103"/>
      <c r="AN239" s="103"/>
      <c r="AO239" s="98"/>
      <c r="AP239" s="98"/>
      <c r="AQ239" s="98"/>
      <c r="AR239" s="98"/>
      <c r="AS239" s="103"/>
      <c r="AT239" s="103"/>
      <c r="AU239" s="103"/>
      <c r="AV239" s="98"/>
      <c r="AW239" s="98"/>
      <c r="AX239" s="99">
        <v>16.61</v>
      </c>
      <c r="AY239" s="99">
        <v>8869</v>
      </c>
      <c r="AZ239" s="39">
        <f t="shared" si="153"/>
        <v>8869</v>
      </c>
      <c r="BA239" s="39" t="str">
        <f t="shared" si="154"/>
        <v>40 YR</v>
      </c>
      <c r="BB239" s="35">
        <f t="shared" si="136"/>
        <v>7</v>
      </c>
      <c r="BC239" s="35" t="str">
        <f t="shared" si="155"/>
        <v>02:27:49</v>
      </c>
      <c r="BD239" s="35">
        <f t="shared" si="156"/>
        <v>170</v>
      </c>
      <c r="BE239" s="40">
        <f t="shared" si="157"/>
        <v>-24.866666666666667</v>
      </c>
      <c r="BF239" s="41">
        <f t="shared" si="158"/>
        <v>183.13333333333333</v>
      </c>
      <c r="BG239" s="35" t="str">
        <f t="shared" si="159"/>
        <v>FERNANDA MANZUR</v>
      </c>
      <c r="BH239" s="35" t="str">
        <f t="shared" si="160"/>
        <v>FERNANDA MANZUR - MORENA</v>
      </c>
      <c r="BI239" s="35" t="str">
        <f>VLOOKUP(BG239,Equipos!$A$2:$B$105,2,0)</f>
        <v>RINCONADA B</v>
      </c>
      <c r="BJ239" s="35" t="str">
        <f t="shared" si="161"/>
        <v>02:02:57</v>
      </c>
      <c r="BK239" s="35" t="e">
        <f>VLOOKUP(BG239,'Base Jinetes FEI'!$M$5:$N$341,2,0)</f>
        <v>#N/A</v>
      </c>
      <c r="BL239" s="35" t="e">
        <f>VLOOKUP(BG239,'Base Jinetes FEI'!$M$5:$O$341,3,0)</f>
        <v>#N/A</v>
      </c>
      <c r="BN239" s="35">
        <f t="shared" si="162"/>
        <v>1</v>
      </c>
      <c r="BO239" s="35">
        <f t="shared" si="113"/>
        <v>238</v>
      </c>
    </row>
    <row r="240" spans="1:67" ht="14.4" x14ac:dyDescent="0.3">
      <c r="A240" s="35" t="str">
        <f t="shared" ref="A240:B240" si="169">A239</f>
        <v>LLAYLLAY 21 II</v>
      </c>
      <c r="B240" s="35" t="str">
        <f t="shared" si="169"/>
        <v>NAC</v>
      </c>
      <c r="C240" s="35">
        <f t="shared" si="149"/>
        <v>40</v>
      </c>
      <c r="D240" s="35">
        <f t="shared" si="149"/>
        <v>38</v>
      </c>
      <c r="E240" s="35" t="str">
        <f t="shared" si="149"/>
        <v>YR</v>
      </c>
      <c r="F240" s="97" t="s">
        <v>86</v>
      </c>
      <c r="G240" s="98" t="s">
        <v>76</v>
      </c>
      <c r="H240" s="99" t="s">
        <v>77</v>
      </c>
      <c r="I240" s="99" t="s">
        <v>77</v>
      </c>
      <c r="J240" s="98"/>
      <c r="K240" s="101" t="s">
        <v>921</v>
      </c>
      <c r="L240" s="98" t="s">
        <v>915</v>
      </c>
      <c r="M240" s="98"/>
      <c r="N240" s="102" t="s">
        <v>2637</v>
      </c>
      <c r="O240" s="99"/>
      <c r="P240" s="99" t="s">
        <v>77</v>
      </c>
      <c r="Q240" s="99"/>
      <c r="R240" s="99" t="s">
        <v>77</v>
      </c>
      <c r="S240" s="98" t="s">
        <v>78</v>
      </c>
      <c r="T240" s="99" t="s">
        <v>77</v>
      </c>
      <c r="U240" s="99" t="s">
        <v>377</v>
      </c>
      <c r="V240" s="99" t="s">
        <v>2638</v>
      </c>
      <c r="W240" s="99" t="s">
        <v>2639</v>
      </c>
      <c r="X240" s="103" t="s">
        <v>2640</v>
      </c>
      <c r="Y240" s="103" t="s">
        <v>248</v>
      </c>
      <c r="Z240" s="103" t="s">
        <v>2641</v>
      </c>
      <c r="AA240" s="98"/>
      <c r="AB240" s="98" t="s">
        <v>2642</v>
      </c>
      <c r="AC240" s="98" t="s">
        <v>2643</v>
      </c>
      <c r="AD240" s="98" t="s">
        <v>2644</v>
      </c>
      <c r="AE240" s="103" t="s">
        <v>2430</v>
      </c>
      <c r="AF240" s="103" t="s">
        <v>608</v>
      </c>
      <c r="AG240" s="103" t="s">
        <v>2645</v>
      </c>
      <c r="AH240" s="98"/>
      <c r="AI240" s="98"/>
      <c r="AJ240" s="98"/>
      <c r="AK240" s="98"/>
      <c r="AL240" s="103"/>
      <c r="AM240" s="103"/>
      <c r="AN240" s="103"/>
      <c r="AO240" s="98"/>
      <c r="AP240" s="98"/>
      <c r="AQ240" s="98"/>
      <c r="AR240" s="98"/>
      <c r="AS240" s="103"/>
      <c r="AT240" s="103"/>
      <c r="AU240" s="103"/>
      <c r="AV240" s="98"/>
      <c r="AW240" s="98"/>
      <c r="AX240" s="99">
        <v>16.829999999999998</v>
      </c>
      <c r="AY240" s="99">
        <v>8948</v>
      </c>
      <c r="AZ240" s="39">
        <f t="shared" si="153"/>
        <v>8948</v>
      </c>
      <c r="BA240" s="39" t="str">
        <f t="shared" si="154"/>
        <v>40 YR</v>
      </c>
      <c r="BB240" s="35">
        <f t="shared" si="136"/>
        <v>8</v>
      </c>
      <c r="BC240" s="35" t="str">
        <f t="shared" si="155"/>
        <v>02:29:08</v>
      </c>
      <c r="BD240" s="35">
        <f t="shared" si="156"/>
        <v>165</v>
      </c>
      <c r="BE240" s="40">
        <f t="shared" si="157"/>
        <v>-26.183333333333334</v>
      </c>
      <c r="BF240" s="41">
        <f t="shared" si="158"/>
        <v>176.81666666666666</v>
      </c>
      <c r="BG240" s="35" t="str">
        <f t="shared" si="159"/>
        <v>AGUSTINA CASTILLO</v>
      </c>
      <c r="BH240" s="35" t="str">
        <f t="shared" si="160"/>
        <v>AGUSTINA CASTILLO - TOWANDA</v>
      </c>
      <c r="BI240" s="35" t="str">
        <f>VLOOKUP(BG240,Equipos!$A$2:$B$105,2,0)</f>
        <v>RINCONADA A</v>
      </c>
      <c r="BJ240" s="35" t="str">
        <f t="shared" si="161"/>
        <v>02:02:57</v>
      </c>
      <c r="BK240" s="35" t="e">
        <f>VLOOKUP(BG240,'Base Jinetes FEI'!$M$5:$N$341,2,0)</f>
        <v>#N/A</v>
      </c>
      <c r="BL240" s="35" t="e">
        <f>VLOOKUP(BG240,'Base Jinetes FEI'!$M$5:$O$341,3,0)</f>
        <v>#N/A</v>
      </c>
      <c r="BN240" s="35">
        <f t="shared" si="162"/>
        <v>1</v>
      </c>
      <c r="BO240" s="35">
        <f t="shared" si="113"/>
        <v>239</v>
      </c>
    </row>
    <row r="241" spans="1:67" ht="14.4" x14ac:dyDescent="0.3">
      <c r="A241" s="35" t="str">
        <f t="shared" ref="A241:B241" si="170">A240</f>
        <v>LLAYLLAY 21 II</v>
      </c>
      <c r="B241" s="35" t="str">
        <f t="shared" si="170"/>
        <v>NAC</v>
      </c>
      <c r="C241" s="35">
        <f t="shared" si="149"/>
        <v>40</v>
      </c>
      <c r="D241" s="35">
        <f t="shared" si="149"/>
        <v>38</v>
      </c>
      <c r="E241" s="35" t="str">
        <f t="shared" si="149"/>
        <v>YR</v>
      </c>
      <c r="F241" s="97" t="s">
        <v>88</v>
      </c>
      <c r="G241" s="98" t="s">
        <v>76</v>
      </c>
      <c r="H241" s="99" t="s">
        <v>77</v>
      </c>
      <c r="I241" s="99" t="s">
        <v>77</v>
      </c>
      <c r="J241" s="98"/>
      <c r="K241" s="100" t="s">
        <v>914</v>
      </c>
      <c r="L241" s="98" t="s">
        <v>915</v>
      </c>
      <c r="M241" s="98"/>
      <c r="N241" s="102" t="s">
        <v>2013</v>
      </c>
      <c r="O241" s="99"/>
      <c r="P241" s="99" t="s">
        <v>77</v>
      </c>
      <c r="Q241" s="99"/>
      <c r="R241" s="99" t="s">
        <v>77</v>
      </c>
      <c r="S241" s="98" t="s">
        <v>78</v>
      </c>
      <c r="T241" s="99" t="s">
        <v>77</v>
      </c>
      <c r="U241" s="99" t="s">
        <v>377</v>
      </c>
      <c r="V241" s="99" t="s">
        <v>2646</v>
      </c>
      <c r="W241" s="99" t="s">
        <v>2647</v>
      </c>
      <c r="X241" s="103" t="s">
        <v>2648</v>
      </c>
      <c r="Y241" s="103" t="s">
        <v>775</v>
      </c>
      <c r="Z241" s="103" t="s">
        <v>2649</v>
      </c>
      <c r="AA241" s="98"/>
      <c r="AB241" s="98" t="s">
        <v>2650</v>
      </c>
      <c r="AC241" s="98" t="s">
        <v>2651</v>
      </c>
      <c r="AD241" s="98" t="s">
        <v>2652</v>
      </c>
      <c r="AE241" s="103" t="s">
        <v>2634</v>
      </c>
      <c r="AF241" s="103" t="s">
        <v>363</v>
      </c>
      <c r="AG241" s="103" t="s">
        <v>2653</v>
      </c>
      <c r="AH241" s="98"/>
      <c r="AI241" s="98"/>
      <c r="AJ241" s="98"/>
      <c r="AK241" s="98"/>
      <c r="AL241" s="103"/>
      <c r="AM241" s="103"/>
      <c r="AN241" s="103"/>
      <c r="AO241" s="98"/>
      <c r="AP241" s="98"/>
      <c r="AQ241" s="98"/>
      <c r="AR241" s="98"/>
      <c r="AS241" s="103"/>
      <c r="AT241" s="103"/>
      <c r="AU241" s="103"/>
      <c r="AV241" s="98"/>
      <c r="AW241" s="98"/>
      <c r="AX241" s="99">
        <v>16.77</v>
      </c>
      <c r="AY241" s="99">
        <v>8954</v>
      </c>
      <c r="AZ241" s="39">
        <f t="shared" si="153"/>
        <v>8954</v>
      </c>
      <c r="BA241" s="39" t="str">
        <f t="shared" si="154"/>
        <v>40 YR</v>
      </c>
      <c r="BB241" s="35">
        <f t="shared" si="136"/>
        <v>9</v>
      </c>
      <c r="BC241" s="35" t="str">
        <f t="shared" si="155"/>
        <v>02:29:14</v>
      </c>
      <c r="BD241" s="35">
        <f t="shared" si="156"/>
        <v>160</v>
      </c>
      <c r="BE241" s="40">
        <f t="shared" si="157"/>
        <v>-26.283333333333335</v>
      </c>
      <c r="BF241" s="41">
        <f t="shared" si="158"/>
        <v>171.71666666666667</v>
      </c>
      <c r="BG241" s="35" t="str">
        <f t="shared" si="159"/>
        <v>ALISON CASTILLO</v>
      </c>
      <c r="BH241" s="35" t="str">
        <f t="shared" si="160"/>
        <v>ALISON CASTILLO - BUENA MOZA</v>
      </c>
      <c r="BI241" s="35" t="str">
        <f>VLOOKUP(BG241,Equipos!$A$2:$B$105,2,0)</f>
        <v>RINCONADA A</v>
      </c>
      <c r="BJ241" s="35" t="str">
        <f t="shared" si="161"/>
        <v>02:02:57</v>
      </c>
      <c r="BK241" s="35" t="e">
        <f>VLOOKUP(BG241,'Base Jinetes FEI'!$M$5:$N$341,2,0)</f>
        <v>#N/A</v>
      </c>
      <c r="BL241" s="35" t="e">
        <f>VLOOKUP(BG241,'Base Jinetes FEI'!$M$5:$O$341,3,0)</f>
        <v>#N/A</v>
      </c>
      <c r="BN241" s="35">
        <f t="shared" si="162"/>
        <v>1</v>
      </c>
      <c r="BO241" s="35">
        <f t="shared" si="113"/>
        <v>240</v>
      </c>
    </row>
    <row r="242" spans="1:67" ht="14.4" x14ac:dyDescent="0.3">
      <c r="A242" s="35" t="str">
        <f t="shared" ref="A242:B242" si="171">A241</f>
        <v>LLAYLLAY 21 II</v>
      </c>
      <c r="B242" s="35" t="str">
        <f t="shared" si="171"/>
        <v>NAC</v>
      </c>
      <c r="C242" s="35">
        <f t="shared" si="149"/>
        <v>40</v>
      </c>
      <c r="D242" s="35">
        <f t="shared" si="149"/>
        <v>38</v>
      </c>
      <c r="E242" s="35" t="str">
        <f t="shared" si="149"/>
        <v>YR</v>
      </c>
      <c r="F242" s="97" t="s">
        <v>89</v>
      </c>
      <c r="G242" s="98" t="s">
        <v>76</v>
      </c>
      <c r="H242" s="99" t="s">
        <v>77</v>
      </c>
      <c r="I242" s="99" t="s">
        <v>77</v>
      </c>
      <c r="J242" s="98"/>
      <c r="K242" s="100" t="s">
        <v>1861</v>
      </c>
      <c r="L242" s="98" t="s">
        <v>915</v>
      </c>
      <c r="M242" s="98"/>
      <c r="N242" s="102" t="s">
        <v>2654</v>
      </c>
      <c r="O242" s="99"/>
      <c r="P242" s="99" t="s">
        <v>77</v>
      </c>
      <c r="Q242" s="99"/>
      <c r="R242" s="99" t="s">
        <v>77</v>
      </c>
      <c r="S242" s="98" t="s">
        <v>78</v>
      </c>
      <c r="T242" s="99" t="s">
        <v>77</v>
      </c>
      <c r="U242" s="99" t="s">
        <v>377</v>
      </c>
      <c r="V242" s="99" t="s">
        <v>2655</v>
      </c>
      <c r="W242" s="99" t="s">
        <v>2656</v>
      </c>
      <c r="X242" s="103" t="s">
        <v>2657</v>
      </c>
      <c r="Y242" s="103" t="s">
        <v>281</v>
      </c>
      <c r="Z242" s="103" t="s">
        <v>2658</v>
      </c>
      <c r="AA242" s="98"/>
      <c r="AB242" s="98" t="s">
        <v>2659</v>
      </c>
      <c r="AC242" s="98" t="s">
        <v>2660</v>
      </c>
      <c r="AD242" s="98" t="s">
        <v>2661</v>
      </c>
      <c r="AE242" s="103" t="s">
        <v>2662</v>
      </c>
      <c r="AF242" s="103" t="s">
        <v>2663</v>
      </c>
      <c r="AG242" s="103" t="s">
        <v>2664</v>
      </c>
      <c r="AH242" s="98"/>
      <c r="AI242" s="98"/>
      <c r="AJ242" s="98"/>
      <c r="AK242" s="98"/>
      <c r="AL242" s="103"/>
      <c r="AM242" s="103"/>
      <c r="AN242" s="103"/>
      <c r="AO242" s="98"/>
      <c r="AP242" s="98"/>
      <c r="AQ242" s="98"/>
      <c r="AR242" s="98"/>
      <c r="AS242" s="103"/>
      <c r="AT242" s="103"/>
      <c r="AU242" s="103"/>
      <c r="AV242" s="98"/>
      <c r="AW242" s="98"/>
      <c r="AX242" s="99">
        <v>14.47</v>
      </c>
      <c r="AY242" s="99">
        <v>9977</v>
      </c>
      <c r="AZ242" s="39">
        <f t="shared" si="153"/>
        <v>9977</v>
      </c>
      <c r="BA242" s="39" t="str">
        <f t="shared" si="154"/>
        <v>40 YR</v>
      </c>
      <c r="BB242" s="35">
        <f t="shared" si="136"/>
        <v>13</v>
      </c>
      <c r="BC242" s="35" t="str">
        <f t="shared" si="155"/>
        <v>02:46:17</v>
      </c>
      <c r="BD242" s="35">
        <f t="shared" si="156"/>
        <v>140</v>
      </c>
      <c r="BE242" s="40">
        <f t="shared" si="157"/>
        <v>-43.333333333333336</v>
      </c>
      <c r="BF242" s="41">
        <f t="shared" si="158"/>
        <v>134.66666666666666</v>
      </c>
      <c r="BG242" s="35" t="str">
        <f t="shared" si="159"/>
        <v>ANGEL CASTILLO</v>
      </c>
      <c r="BH242" s="35" t="str">
        <f t="shared" si="160"/>
        <v>ANGEL CASTILLO - CHAMPULLI ORDAGO</v>
      </c>
      <c r="BI242" s="35" t="str">
        <f>VLOOKUP(BG242,Equipos!$A$2:$B$105,2,0)</f>
        <v>RINCONADA B</v>
      </c>
      <c r="BJ242" s="35" t="str">
        <f t="shared" si="161"/>
        <v>02:02:57</v>
      </c>
      <c r="BK242" s="35" t="e">
        <f>VLOOKUP(BG242,'Base Jinetes FEI'!$M$5:$N$341,2,0)</f>
        <v>#N/A</v>
      </c>
      <c r="BL242" s="35" t="e">
        <f>VLOOKUP(BG242,'Base Jinetes FEI'!$M$5:$O$341,3,0)</f>
        <v>#N/A</v>
      </c>
      <c r="BN242" s="35">
        <f t="shared" si="162"/>
        <v>1</v>
      </c>
      <c r="BO242" s="35">
        <f t="shared" si="113"/>
        <v>241</v>
      </c>
    </row>
    <row r="243" spans="1:67" ht="14.4" x14ac:dyDescent="0.3">
      <c r="A243" s="35" t="str">
        <f t="shared" ref="A243:B243" si="172">A242</f>
        <v>LLAYLLAY 21 II</v>
      </c>
      <c r="B243" s="35" t="str">
        <f t="shared" si="172"/>
        <v>NAC</v>
      </c>
      <c r="C243" s="35">
        <f t="shared" si="149"/>
        <v>40</v>
      </c>
      <c r="D243" s="35">
        <f t="shared" si="149"/>
        <v>38</v>
      </c>
      <c r="E243" s="35" t="str">
        <f t="shared" si="149"/>
        <v>YR</v>
      </c>
      <c r="F243" s="97" t="s">
        <v>93</v>
      </c>
      <c r="G243" s="98" t="s">
        <v>76</v>
      </c>
      <c r="H243" s="99" t="s">
        <v>77</v>
      </c>
      <c r="I243" s="99" t="s">
        <v>77</v>
      </c>
      <c r="J243" s="98" t="s">
        <v>1360</v>
      </c>
      <c r="K243" s="100" t="s">
        <v>215</v>
      </c>
      <c r="L243" s="98" t="s">
        <v>364</v>
      </c>
      <c r="M243" s="98"/>
      <c r="N243" s="102" t="s">
        <v>2665</v>
      </c>
      <c r="O243" s="99"/>
      <c r="P243" s="99" t="s">
        <v>77</v>
      </c>
      <c r="Q243" s="99"/>
      <c r="R243" s="99" t="s">
        <v>77</v>
      </c>
      <c r="S243" s="98" t="s">
        <v>78</v>
      </c>
      <c r="T243" s="99" t="s">
        <v>77</v>
      </c>
      <c r="U243" s="99" t="s">
        <v>377</v>
      </c>
      <c r="V243" s="99" t="s">
        <v>2666</v>
      </c>
      <c r="W243" s="99" t="s">
        <v>2667</v>
      </c>
      <c r="X243" s="103" t="s">
        <v>2668</v>
      </c>
      <c r="Y243" s="103" t="s">
        <v>604</v>
      </c>
      <c r="Z243" s="103" t="s">
        <v>2669</v>
      </c>
      <c r="AA243" s="98"/>
      <c r="AB243" s="98" t="s">
        <v>2670</v>
      </c>
      <c r="AC243" s="98" t="s">
        <v>2671</v>
      </c>
      <c r="AD243" s="98" t="s">
        <v>2672</v>
      </c>
      <c r="AE243" s="103" t="s">
        <v>2673</v>
      </c>
      <c r="AF243" s="103" t="s">
        <v>2674</v>
      </c>
      <c r="AG243" s="103" t="s">
        <v>2675</v>
      </c>
      <c r="AH243" s="98"/>
      <c r="AI243" s="98"/>
      <c r="AJ243" s="98"/>
      <c r="AK243" s="98"/>
      <c r="AL243" s="103"/>
      <c r="AM243" s="103"/>
      <c r="AN243" s="103"/>
      <c r="AO243" s="98"/>
      <c r="AP243" s="98"/>
      <c r="AQ243" s="98"/>
      <c r="AR243" s="98"/>
      <c r="AS243" s="103"/>
      <c r="AT243" s="103"/>
      <c r="AU243" s="103"/>
      <c r="AV243" s="98"/>
      <c r="AW243" s="98"/>
      <c r="AX243" s="99">
        <v>14.27</v>
      </c>
      <c r="AY243" s="99">
        <v>10033</v>
      </c>
      <c r="AZ243" s="39">
        <f t="shared" si="153"/>
        <v>10033</v>
      </c>
      <c r="BA243" s="39" t="str">
        <f t="shared" si="154"/>
        <v>40 YR</v>
      </c>
      <c r="BB243" s="35">
        <f t="shared" si="136"/>
        <v>14</v>
      </c>
      <c r="BC243" s="35" t="str">
        <f t="shared" si="155"/>
        <v>02:47:13</v>
      </c>
      <c r="BD243" s="35">
        <f t="shared" si="156"/>
        <v>135</v>
      </c>
      <c r="BE243" s="40">
        <f t="shared" si="157"/>
        <v>-44.266666666666666</v>
      </c>
      <c r="BF243" s="41">
        <f t="shared" si="158"/>
        <v>128.73333333333335</v>
      </c>
      <c r="BG243" s="35" t="str">
        <f t="shared" si="159"/>
        <v>PIA SANCHEZ</v>
      </c>
      <c r="BH243" s="35" t="str">
        <f t="shared" si="160"/>
        <v>PIA SANCHEZ - AURORA</v>
      </c>
      <c r="BI243" s="35" t="e">
        <f>VLOOKUP(BG243,Equipos!$A$2:$B$105,2,0)</f>
        <v>#N/A</v>
      </c>
      <c r="BJ243" s="35" t="str">
        <f t="shared" si="161"/>
        <v>02:02:57</v>
      </c>
      <c r="BK243" s="35" t="e">
        <f>VLOOKUP(BG243,'Base Jinetes FEI'!$M$5:$N$341,2,0)</f>
        <v>#N/A</v>
      </c>
      <c r="BL243" s="35" t="e">
        <f>VLOOKUP(BG243,'Base Jinetes FEI'!$M$5:$O$341,3,0)</f>
        <v>#N/A</v>
      </c>
      <c r="BN243" s="35">
        <f t="shared" si="162"/>
        <v>1</v>
      </c>
      <c r="BO243" s="35">
        <f t="shared" si="113"/>
        <v>242</v>
      </c>
    </row>
    <row r="244" spans="1:67" ht="14.4" x14ac:dyDescent="0.3">
      <c r="A244" s="35" t="str">
        <f t="shared" ref="A244:B244" si="173">A243</f>
        <v>LLAYLLAY 21 II</v>
      </c>
      <c r="B244" s="35" t="str">
        <f t="shared" si="173"/>
        <v>NAC</v>
      </c>
      <c r="C244" s="35">
        <f t="shared" si="149"/>
        <v>40</v>
      </c>
      <c r="D244" s="35">
        <f t="shared" si="149"/>
        <v>38</v>
      </c>
      <c r="E244" s="35" t="str">
        <f t="shared" si="149"/>
        <v>YR</v>
      </c>
      <c r="F244" s="97" t="s">
        <v>96</v>
      </c>
      <c r="G244" s="98" t="s">
        <v>76</v>
      </c>
      <c r="H244" s="99" t="s">
        <v>77</v>
      </c>
      <c r="I244" s="99" t="s">
        <v>77</v>
      </c>
      <c r="J244" s="98"/>
      <c r="K244" s="100" t="s">
        <v>2676</v>
      </c>
      <c r="L244" s="98" t="s">
        <v>2621</v>
      </c>
      <c r="M244" s="98"/>
      <c r="N244" s="102" t="s">
        <v>2677</v>
      </c>
      <c r="O244" s="99"/>
      <c r="P244" s="99" t="s">
        <v>77</v>
      </c>
      <c r="Q244" s="99"/>
      <c r="R244" s="99" t="s">
        <v>77</v>
      </c>
      <c r="S244" s="98" t="s">
        <v>78</v>
      </c>
      <c r="T244" s="99" t="s">
        <v>77</v>
      </c>
      <c r="U244" s="99" t="s">
        <v>377</v>
      </c>
      <c r="V244" s="99" t="s">
        <v>2678</v>
      </c>
      <c r="W244" s="99" t="s">
        <v>2679</v>
      </c>
      <c r="X244" s="103" t="s">
        <v>2680</v>
      </c>
      <c r="Y244" s="103" t="s">
        <v>384</v>
      </c>
      <c r="Z244" s="103" t="s">
        <v>2681</v>
      </c>
      <c r="AA244" s="98"/>
      <c r="AB244" s="98" t="s">
        <v>2682</v>
      </c>
      <c r="AC244" s="98" t="s">
        <v>2683</v>
      </c>
      <c r="AD244" s="98" t="s">
        <v>2684</v>
      </c>
      <c r="AE244" s="103" t="s">
        <v>2685</v>
      </c>
      <c r="AF244" s="103" t="s">
        <v>514</v>
      </c>
      <c r="AG244" s="103" t="s">
        <v>2686</v>
      </c>
      <c r="AH244" s="98"/>
      <c r="AI244" s="98"/>
      <c r="AJ244" s="98"/>
      <c r="AK244" s="98"/>
      <c r="AL244" s="103"/>
      <c r="AM244" s="103"/>
      <c r="AN244" s="103"/>
      <c r="AO244" s="98"/>
      <c r="AP244" s="98"/>
      <c r="AQ244" s="98"/>
      <c r="AR244" s="98"/>
      <c r="AS244" s="103"/>
      <c r="AT244" s="103"/>
      <c r="AU244" s="103"/>
      <c r="AV244" s="98"/>
      <c r="AW244" s="98"/>
      <c r="AX244" s="99">
        <v>15.09</v>
      </c>
      <c r="AY244" s="99">
        <v>10065</v>
      </c>
      <c r="AZ244" s="39">
        <f t="shared" si="153"/>
        <v>10065</v>
      </c>
      <c r="BA244" s="39" t="str">
        <f t="shared" si="154"/>
        <v>40 YR</v>
      </c>
      <c r="BB244" s="35">
        <f t="shared" si="136"/>
        <v>15</v>
      </c>
      <c r="BC244" s="35" t="str">
        <f t="shared" si="155"/>
        <v>02:47:45</v>
      </c>
      <c r="BD244" s="35">
        <f t="shared" si="156"/>
        <v>130</v>
      </c>
      <c r="BE244" s="40">
        <f t="shared" si="157"/>
        <v>-44.8</v>
      </c>
      <c r="BF244" s="41">
        <f t="shared" si="158"/>
        <v>123.2</v>
      </c>
      <c r="BG244" s="35" t="str">
        <f t="shared" si="159"/>
        <v>ISIDORA FUENTES</v>
      </c>
      <c r="BH244" s="35" t="str">
        <f t="shared" si="160"/>
        <v>ISIDORA FUENTES - LO CAMPO COQUITO</v>
      </c>
      <c r="BI244" s="35" t="e">
        <f>VLOOKUP(BG244,Equipos!$A$2:$B$105,2,0)</f>
        <v>#N/A</v>
      </c>
      <c r="BJ244" s="35" t="str">
        <f t="shared" si="161"/>
        <v>02:02:57</v>
      </c>
      <c r="BK244" s="35" t="e">
        <f>VLOOKUP(BG244,'Base Jinetes FEI'!$M$5:$N$341,2,0)</f>
        <v>#N/A</v>
      </c>
      <c r="BL244" s="35" t="e">
        <f>VLOOKUP(BG244,'Base Jinetes FEI'!$M$5:$O$341,3,0)</f>
        <v>#N/A</v>
      </c>
      <c r="BN244" s="35">
        <f t="shared" si="162"/>
        <v>1</v>
      </c>
      <c r="BO244" s="35">
        <f t="shared" si="113"/>
        <v>243</v>
      </c>
    </row>
    <row r="245" spans="1:67" ht="14.4" x14ac:dyDescent="0.3">
      <c r="A245" s="35" t="str">
        <f t="shared" ref="A245:B245" si="174">A244</f>
        <v>LLAYLLAY 21 II</v>
      </c>
      <c r="B245" s="35" t="str">
        <f t="shared" si="174"/>
        <v>NAC</v>
      </c>
      <c r="C245" s="35">
        <f t="shared" si="149"/>
        <v>40</v>
      </c>
      <c r="D245" s="35">
        <f t="shared" si="149"/>
        <v>38</v>
      </c>
      <c r="E245" s="35" t="str">
        <f t="shared" si="149"/>
        <v>YR</v>
      </c>
      <c r="F245" s="97" t="s">
        <v>97</v>
      </c>
      <c r="G245" s="98" t="s">
        <v>76</v>
      </c>
      <c r="H245" s="99" t="s">
        <v>77</v>
      </c>
      <c r="I245" s="99" t="s">
        <v>77</v>
      </c>
      <c r="J245" s="98"/>
      <c r="K245" s="100" t="s">
        <v>222</v>
      </c>
      <c r="L245" s="98" t="s">
        <v>2027</v>
      </c>
      <c r="M245" s="98"/>
      <c r="N245" s="102" t="s">
        <v>2687</v>
      </c>
      <c r="O245" s="99"/>
      <c r="P245" s="99" t="s">
        <v>77</v>
      </c>
      <c r="Q245" s="99"/>
      <c r="R245" s="99" t="s">
        <v>77</v>
      </c>
      <c r="S245" s="98" t="s">
        <v>78</v>
      </c>
      <c r="T245" s="99" t="s">
        <v>77</v>
      </c>
      <c r="U245" s="99" t="s">
        <v>377</v>
      </c>
      <c r="V245" s="99" t="s">
        <v>2688</v>
      </c>
      <c r="W245" s="99" t="s">
        <v>2689</v>
      </c>
      <c r="X245" s="103" t="s">
        <v>2690</v>
      </c>
      <c r="Y245" s="103" t="s">
        <v>2691</v>
      </c>
      <c r="Z245" s="103" t="s">
        <v>2692</v>
      </c>
      <c r="AA245" s="98"/>
      <c r="AB245" s="98" t="s">
        <v>2693</v>
      </c>
      <c r="AC245" s="98" t="s">
        <v>2660</v>
      </c>
      <c r="AD245" s="98" t="s">
        <v>2694</v>
      </c>
      <c r="AE245" s="103" t="s">
        <v>2695</v>
      </c>
      <c r="AF245" s="103" t="s">
        <v>172</v>
      </c>
      <c r="AG245" s="103" t="s">
        <v>2696</v>
      </c>
      <c r="AH245" s="98"/>
      <c r="AI245" s="98"/>
      <c r="AJ245" s="98"/>
      <c r="AK245" s="98"/>
      <c r="AL245" s="103"/>
      <c r="AM245" s="103"/>
      <c r="AN245" s="103"/>
      <c r="AO245" s="98"/>
      <c r="AP245" s="98"/>
      <c r="AQ245" s="98"/>
      <c r="AR245" s="98"/>
      <c r="AS245" s="103"/>
      <c r="AT245" s="103"/>
      <c r="AU245" s="103"/>
      <c r="AV245" s="98"/>
      <c r="AW245" s="98"/>
      <c r="AX245" s="99">
        <v>15.11</v>
      </c>
      <c r="AY245" s="99">
        <v>10098</v>
      </c>
      <c r="AZ245" s="39">
        <f t="shared" si="153"/>
        <v>10098</v>
      </c>
      <c r="BA245" s="39" t="str">
        <f t="shared" si="154"/>
        <v>40 YR</v>
      </c>
      <c r="BB245" s="35">
        <f t="shared" si="136"/>
        <v>16</v>
      </c>
      <c r="BC245" s="35" t="str">
        <f t="shared" si="155"/>
        <v>02:48:18</v>
      </c>
      <c r="BD245" s="35">
        <f t="shared" si="156"/>
        <v>125</v>
      </c>
      <c r="BE245" s="40">
        <f t="shared" si="157"/>
        <v>-45.35</v>
      </c>
      <c r="BF245" s="41">
        <f t="shared" si="158"/>
        <v>117.65</v>
      </c>
      <c r="BG245" s="35" t="str">
        <f t="shared" si="159"/>
        <v>FERNANDO LAGOS DIAZ</v>
      </c>
      <c r="BH245" s="35" t="str">
        <f t="shared" si="160"/>
        <v>FERNANDO LAGOS DIAZ - ITAITI</v>
      </c>
      <c r="BI245" s="35" t="str">
        <f>VLOOKUP(BG245,Equipos!$A$2:$B$105,2,0)</f>
        <v>RINCONADA B</v>
      </c>
      <c r="BJ245" s="35" t="str">
        <f t="shared" si="161"/>
        <v>02:02:57</v>
      </c>
      <c r="BK245" s="35" t="e">
        <f>VLOOKUP(BG245,'Base Jinetes FEI'!$M$5:$N$341,2,0)</f>
        <v>#N/A</v>
      </c>
      <c r="BL245" s="35" t="e">
        <f>VLOOKUP(BG245,'Base Jinetes FEI'!$M$5:$O$341,3,0)</f>
        <v>#N/A</v>
      </c>
      <c r="BN245" s="35">
        <f t="shared" si="162"/>
        <v>1</v>
      </c>
      <c r="BO245" s="35">
        <f t="shared" si="113"/>
        <v>244</v>
      </c>
    </row>
    <row r="246" spans="1:67" ht="14.4" x14ac:dyDescent="0.3">
      <c r="A246" s="35" t="str">
        <f t="shared" ref="A246:E254" si="175">A245</f>
        <v>LLAYLLAY 21 II</v>
      </c>
      <c r="B246" s="35" t="str">
        <f t="shared" si="175"/>
        <v>NAC</v>
      </c>
      <c r="C246" s="35">
        <f t="shared" si="175"/>
        <v>40</v>
      </c>
      <c r="D246" s="35">
        <f t="shared" si="175"/>
        <v>38</v>
      </c>
      <c r="E246" s="35" t="str">
        <f t="shared" si="175"/>
        <v>YR</v>
      </c>
      <c r="F246" s="97" t="s">
        <v>75</v>
      </c>
      <c r="G246" s="98" t="s">
        <v>76</v>
      </c>
      <c r="H246" s="99" t="s">
        <v>77</v>
      </c>
      <c r="I246" s="99" t="s">
        <v>77</v>
      </c>
      <c r="J246" s="98"/>
      <c r="K246" s="100" t="s">
        <v>2697</v>
      </c>
      <c r="L246" s="98" t="s">
        <v>2698</v>
      </c>
      <c r="M246" s="98"/>
      <c r="N246" s="102" t="s">
        <v>2699</v>
      </c>
      <c r="O246" s="99"/>
      <c r="P246" s="99" t="s">
        <v>77</v>
      </c>
      <c r="Q246" s="99"/>
      <c r="R246" s="99" t="s">
        <v>77</v>
      </c>
      <c r="S246" s="98" t="s">
        <v>78</v>
      </c>
      <c r="T246" s="99" t="s">
        <v>77</v>
      </c>
      <c r="U246" s="99" t="s">
        <v>377</v>
      </c>
      <c r="V246" s="99" t="s">
        <v>2700</v>
      </c>
      <c r="W246" s="99" t="s">
        <v>2701</v>
      </c>
      <c r="X246" s="103" t="s">
        <v>2702</v>
      </c>
      <c r="Y246" s="103" t="s">
        <v>2703</v>
      </c>
      <c r="Z246" s="103" t="s">
        <v>2704</v>
      </c>
      <c r="AA246" s="98"/>
      <c r="AB246" s="98" t="s">
        <v>2705</v>
      </c>
      <c r="AC246" s="98" t="s">
        <v>2706</v>
      </c>
      <c r="AD246" s="98" t="s">
        <v>2707</v>
      </c>
      <c r="AE246" s="103" t="s">
        <v>2708</v>
      </c>
      <c r="AF246" s="103" t="s">
        <v>2709</v>
      </c>
      <c r="AG246" s="103" t="s">
        <v>2710</v>
      </c>
      <c r="AH246" s="98"/>
      <c r="AI246" s="98"/>
      <c r="AJ246" s="98"/>
      <c r="AK246" s="98"/>
      <c r="AL246" s="103"/>
      <c r="AM246" s="103"/>
      <c r="AN246" s="103"/>
      <c r="AO246" s="98"/>
      <c r="AP246" s="98"/>
      <c r="AQ246" s="98"/>
      <c r="AR246" s="98"/>
      <c r="AS246" s="103"/>
      <c r="AT246" s="103"/>
      <c r="AU246" s="103"/>
      <c r="AV246" s="98"/>
      <c r="AW246" s="98"/>
      <c r="AX246" s="99">
        <v>14.47</v>
      </c>
      <c r="AY246" s="99">
        <v>10170</v>
      </c>
      <c r="AZ246" s="39">
        <f t="shared" si="153"/>
        <v>10170</v>
      </c>
      <c r="BA246" s="39" t="str">
        <f t="shared" si="154"/>
        <v>40 YR</v>
      </c>
      <c r="BB246" s="35">
        <f t="shared" si="136"/>
        <v>17</v>
      </c>
      <c r="BC246" s="35" t="str">
        <f t="shared" si="155"/>
        <v>02:49:30</v>
      </c>
      <c r="BD246" s="35">
        <f t="shared" si="156"/>
        <v>120</v>
      </c>
      <c r="BE246" s="40">
        <f t="shared" si="157"/>
        <v>-46.55</v>
      </c>
      <c r="BF246" s="41">
        <f t="shared" si="158"/>
        <v>111.45</v>
      </c>
      <c r="BG246" s="35" t="str">
        <f t="shared" si="159"/>
        <v>BEATRIZ LOPEZ</v>
      </c>
      <c r="BH246" s="35" t="str">
        <f t="shared" si="160"/>
        <v>BEATRIZ LOPEZ - LO CAMPO CIMARRON</v>
      </c>
      <c r="BI246" s="35" t="e">
        <f>VLOOKUP(BG246,Equipos!$A$2:$B$105,2,0)</f>
        <v>#N/A</v>
      </c>
      <c r="BJ246" s="35" t="str">
        <f t="shared" si="161"/>
        <v>02:02:57</v>
      </c>
      <c r="BK246" s="35" t="e">
        <f>VLOOKUP(BG246,'Base Jinetes FEI'!$M$5:$N$341,2,0)</f>
        <v>#N/A</v>
      </c>
      <c r="BL246" s="35" t="e">
        <f>VLOOKUP(BG246,'Base Jinetes FEI'!$M$5:$O$341,3,0)</f>
        <v>#N/A</v>
      </c>
      <c r="BN246" s="35">
        <f t="shared" si="162"/>
        <v>1</v>
      </c>
      <c r="BO246" s="35">
        <f t="shared" si="113"/>
        <v>245</v>
      </c>
    </row>
    <row r="247" spans="1:67" ht="14.4" x14ac:dyDescent="0.3">
      <c r="A247" s="35" t="str">
        <f t="shared" ref="A247:B247" si="176">A246</f>
        <v>LLAYLLAY 21 II</v>
      </c>
      <c r="B247" s="35" t="str">
        <f t="shared" si="176"/>
        <v>NAC</v>
      </c>
      <c r="C247" s="35">
        <f t="shared" si="175"/>
        <v>40</v>
      </c>
      <c r="D247" s="35">
        <f t="shared" si="175"/>
        <v>38</v>
      </c>
      <c r="E247" s="35" t="str">
        <f t="shared" si="175"/>
        <v>YR</v>
      </c>
      <c r="F247" s="97" t="s">
        <v>98</v>
      </c>
      <c r="G247" s="98" t="s">
        <v>84</v>
      </c>
      <c r="H247" s="99" t="s">
        <v>77</v>
      </c>
      <c r="I247" s="99" t="s">
        <v>77</v>
      </c>
      <c r="J247" s="98"/>
      <c r="K247" s="100" t="s">
        <v>2711</v>
      </c>
      <c r="L247" s="98" t="s">
        <v>2712</v>
      </c>
      <c r="M247" s="98"/>
      <c r="N247" s="102" t="s">
        <v>2713</v>
      </c>
      <c r="O247" s="99"/>
      <c r="P247" s="99" t="s">
        <v>77</v>
      </c>
      <c r="Q247" s="99"/>
      <c r="R247" s="99" t="s">
        <v>77</v>
      </c>
      <c r="S247" s="98" t="s">
        <v>78</v>
      </c>
      <c r="T247" s="99" t="s">
        <v>77</v>
      </c>
      <c r="U247" s="99" t="s">
        <v>377</v>
      </c>
      <c r="V247" s="99" t="s">
        <v>2714</v>
      </c>
      <c r="W247" s="99" t="s">
        <v>2715</v>
      </c>
      <c r="X247" s="103" t="s">
        <v>2020</v>
      </c>
      <c r="Y247" s="103" t="s">
        <v>849</v>
      </c>
      <c r="Z247" s="103" t="s">
        <v>2716</v>
      </c>
      <c r="AA247" s="98"/>
      <c r="AB247" s="98" t="s">
        <v>2717</v>
      </c>
      <c r="AC247" s="98" t="s">
        <v>2718</v>
      </c>
      <c r="AD247" s="98" t="s">
        <v>2719</v>
      </c>
      <c r="AE247" s="103" t="s">
        <v>2720</v>
      </c>
      <c r="AF247" s="103" t="s">
        <v>892</v>
      </c>
      <c r="AG247" s="103" t="s">
        <v>2016</v>
      </c>
      <c r="AH247" s="98" t="s">
        <v>175</v>
      </c>
      <c r="AI247" s="98"/>
      <c r="AJ247" s="98"/>
      <c r="AK247" s="98"/>
      <c r="AL247" s="103"/>
      <c r="AM247" s="103"/>
      <c r="AN247" s="103"/>
      <c r="AO247" s="98"/>
      <c r="AP247" s="98"/>
      <c r="AQ247" s="98"/>
      <c r="AR247" s="98"/>
      <c r="AS247" s="103"/>
      <c r="AT247" s="103"/>
      <c r="AU247" s="103"/>
      <c r="AV247" s="98"/>
      <c r="AW247" s="98"/>
      <c r="AX247" s="99">
        <v>15.73</v>
      </c>
      <c r="AY247" s="99">
        <v>10046</v>
      </c>
      <c r="AZ247" s="39" t="str">
        <f t="shared" si="153"/>
        <v>NA</v>
      </c>
      <c r="BA247" s="39" t="str">
        <f t="shared" si="154"/>
        <v>40 YR</v>
      </c>
      <c r="BB247" s="35" t="str">
        <f t="shared" si="136"/>
        <v>NA</v>
      </c>
      <c r="BC247" s="35" t="str">
        <f t="shared" si="155"/>
        <v>NA</v>
      </c>
      <c r="BD247" s="35">
        <f t="shared" si="156"/>
        <v>0</v>
      </c>
      <c r="BE247" s="40" t="e">
        <f t="shared" si="157"/>
        <v>#VALUE!</v>
      </c>
      <c r="BF247" s="41">
        <f t="shared" si="158"/>
        <v>0</v>
      </c>
      <c r="BG247" s="35" t="str">
        <f t="shared" si="159"/>
        <v>ENRIQUE COFRE</v>
      </c>
      <c r="BH247" s="35" t="str">
        <f t="shared" si="160"/>
        <v>ENRIQUE COFRE - AISHA</v>
      </c>
      <c r="BI247" s="35" t="str">
        <f>VLOOKUP(BG247,Equipos!$A$2:$B$105,2,0)</f>
        <v>COLCHAGUA</v>
      </c>
      <c r="BJ247" s="35" t="str">
        <f t="shared" si="161"/>
        <v>02:02:57</v>
      </c>
      <c r="BK247" s="35" t="e">
        <f>VLOOKUP(BG247,'Base Jinetes FEI'!$M$5:$N$341,2,0)</f>
        <v>#N/A</v>
      </c>
      <c r="BL247" s="35" t="e">
        <f>VLOOKUP(BG247,'Base Jinetes FEI'!$M$5:$O$341,3,0)</f>
        <v>#N/A</v>
      </c>
      <c r="BN247" s="35">
        <f t="shared" si="162"/>
        <v>0</v>
      </c>
      <c r="BO247" s="35">
        <f t="shared" si="113"/>
        <v>246</v>
      </c>
    </row>
    <row r="248" spans="1:67" ht="14.4" x14ac:dyDescent="0.3">
      <c r="A248" s="35" t="str">
        <f t="shared" ref="A248:B248" si="177">A247</f>
        <v>LLAYLLAY 21 II</v>
      </c>
      <c r="B248" s="35" t="str">
        <f t="shared" si="177"/>
        <v>NAC</v>
      </c>
      <c r="C248" s="35">
        <v>20</v>
      </c>
      <c r="D248" s="35">
        <v>19</v>
      </c>
      <c r="E248" s="35" t="s">
        <v>2999</v>
      </c>
      <c r="F248" s="97" t="s">
        <v>85</v>
      </c>
      <c r="G248" s="98" t="s">
        <v>76</v>
      </c>
      <c r="H248" s="99" t="s">
        <v>77</v>
      </c>
      <c r="I248" s="99" t="s">
        <v>77</v>
      </c>
      <c r="J248" s="98"/>
      <c r="K248" s="100" t="s">
        <v>142</v>
      </c>
      <c r="L248" s="98" t="s">
        <v>2950</v>
      </c>
      <c r="M248" s="98"/>
      <c r="N248" s="102" t="s">
        <v>2951</v>
      </c>
      <c r="O248" s="99"/>
      <c r="P248" s="99" t="s">
        <v>77</v>
      </c>
      <c r="Q248" s="99"/>
      <c r="R248" s="99" t="s">
        <v>77</v>
      </c>
      <c r="S248" s="98" t="s">
        <v>78</v>
      </c>
      <c r="T248" s="99" t="s">
        <v>77</v>
      </c>
      <c r="U248" s="99" t="s">
        <v>2952</v>
      </c>
      <c r="V248" s="99" t="s">
        <v>2953</v>
      </c>
      <c r="W248" s="99" t="s">
        <v>2954</v>
      </c>
      <c r="X248" s="103" t="s">
        <v>284</v>
      </c>
      <c r="Y248" s="103" t="s">
        <v>610</v>
      </c>
      <c r="Z248" s="103" t="s">
        <v>2955</v>
      </c>
      <c r="AA248" s="98"/>
      <c r="AB248" s="98"/>
      <c r="AC248" s="98"/>
      <c r="AD248" s="98"/>
      <c r="AE248" s="103"/>
      <c r="AF248" s="103"/>
      <c r="AG248" s="103"/>
      <c r="AH248" s="98"/>
      <c r="AI248" s="98"/>
      <c r="AJ248" s="98"/>
      <c r="AK248" s="98"/>
      <c r="AL248" s="103"/>
      <c r="AM248" s="103"/>
      <c r="AN248" s="103"/>
      <c r="AO248" s="98"/>
      <c r="AP248" s="98"/>
      <c r="AQ248" s="98"/>
      <c r="AR248" s="98"/>
      <c r="AS248" s="103"/>
      <c r="AT248" s="103"/>
      <c r="AU248" s="103"/>
      <c r="AV248" s="98"/>
      <c r="AW248" s="98"/>
      <c r="AX248" s="99">
        <v>16.690000000000001</v>
      </c>
      <c r="AY248" s="99">
        <v>4534</v>
      </c>
      <c r="AZ248" s="39">
        <f t="shared" si="153"/>
        <v>4534</v>
      </c>
      <c r="BA248" s="39" t="str">
        <f t="shared" si="154"/>
        <v>20 PR</v>
      </c>
      <c r="BB248" s="35">
        <f>IF(G248="R",RANK(AZ248,$AZ$248:$AZ$254,1), "NA")</f>
        <v>1</v>
      </c>
      <c r="BC248" s="35" t="str">
        <f t="shared" si="155"/>
        <v>01:15:34</v>
      </c>
      <c r="BD248" s="35">
        <f t="shared" si="156"/>
        <v>200</v>
      </c>
      <c r="BE248" s="40">
        <f t="shared" si="157"/>
        <v>0</v>
      </c>
      <c r="BF248" s="41">
        <f t="shared" si="158"/>
        <v>219</v>
      </c>
      <c r="BG248" s="35" t="str">
        <f t="shared" si="159"/>
        <v>TRINIDAD BRANDT</v>
      </c>
      <c r="BH248" s="35" t="str">
        <f t="shared" si="160"/>
        <v>TRINIDAD BRANDT - BALA</v>
      </c>
      <c r="BI248" s="35" t="e">
        <f>VLOOKUP(BG248,Equipos!$A$2:$B$105,2,0)</f>
        <v>#N/A</v>
      </c>
      <c r="BJ248" s="35" t="str">
        <f t="shared" si="161"/>
        <v>01:15:34</v>
      </c>
      <c r="BK248" s="35" t="e">
        <f>VLOOKUP(BG248,'Base Jinetes FEI'!$M$5:$N$341,2,0)</f>
        <v>#N/A</v>
      </c>
      <c r="BL248" s="35" t="e">
        <f>VLOOKUP(BG248,'Base Jinetes FEI'!$M$5:$O$341,3,0)</f>
        <v>#N/A</v>
      </c>
      <c r="BN248" s="35">
        <f t="shared" si="162"/>
        <v>1</v>
      </c>
      <c r="BO248" s="35">
        <f t="shared" si="113"/>
        <v>247</v>
      </c>
    </row>
    <row r="249" spans="1:67" ht="14.4" x14ac:dyDescent="0.3">
      <c r="A249" s="35" t="str">
        <f t="shared" ref="A249:B249" si="178">A248</f>
        <v>LLAYLLAY 21 II</v>
      </c>
      <c r="B249" s="35" t="str">
        <f t="shared" si="178"/>
        <v>NAC</v>
      </c>
      <c r="C249" s="35">
        <f t="shared" si="175"/>
        <v>20</v>
      </c>
      <c r="D249" s="35">
        <f t="shared" si="175"/>
        <v>19</v>
      </c>
      <c r="E249" s="35" t="str">
        <f t="shared" si="175"/>
        <v>PR</v>
      </c>
      <c r="F249" s="97" t="s">
        <v>86</v>
      </c>
      <c r="G249" s="98" t="s">
        <v>76</v>
      </c>
      <c r="H249" s="99" t="s">
        <v>77</v>
      </c>
      <c r="I249" s="99" t="s">
        <v>77</v>
      </c>
      <c r="J249" s="98"/>
      <c r="K249" s="101" t="s">
        <v>2956</v>
      </c>
      <c r="L249" s="98" t="s">
        <v>2957</v>
      </c>
      <c r="M249" s="98"/>
      <c r="N249" s="102" t="s">
        <v>2958</v>
      </c>
      <c r="O249" s="99"/>
      <c r="P249" s="99" t="s">
        <v>77</v>
      </c>
      <c r="Q249" s="99"/>
      <c r="R249" s="99" t="s">
        <v>77</v>
      </c>
      <c r="S249" s="98" t="s">
        <v>78</v>
      </c>
      <c r="T249" s="99" t="s">
        <v>77</v>
      </c>
      <c r="U249" s="99" t="s">
        <v>2952</v>
      </c>
      <c r="V249" s="99" t="s">
        <v>2959</v>
      </c>
      <c r="W249" s="99" t="s">
        <v>2960</v>
      </c>
      <c r="X249" s="103" t="s">
        <v>2961</v>
      </c>
      <c r="Y249" s="103" t="s">
        <v>2962</v>
      </c>
      <c r="Z249" s="103" t="s">
        <v>2963</v>
      </c>
      <c r="AA249" s="98"/>
      <c r="AB249" s="98"/>
      <c r="AC249" s="98"/>
      <c r="AD249" s="98"/>
      <c r="AE249" s="103"/>
      <c r="AF249" s="103"/>
      <c r="AG249" s="103"/>
      <c r="AH249" s="98"/>
      <c r="AI249" s="98"/>
      <c r="AJ249" s="98"/>
      <c r="AK249" s="98"/>
      <c r="AL249" s="103"/>
      <c r="AM249" s="103"/>
      <c r="AN249" s="103"/>
      <c r="AO249" s="98"/>
      <c r="AP249" s="98"/>
      <c r="AQ249" s="98"/>
      <c r="AR249" s="98"/>
      <c r="AS249" s="103"/>
      <c r="AT249" s="103"/>
      <c r="AU249" s="103"/>
      <c r="AV249" s="98"/>
      <c r="AW249" s="98"/>
      <c r="AX249" s="99">
        <v>16.68</v>
      </c>
      <c r="AY249" s="99">
        <v>4537</v>
      </c>
      <c r="AZ249" s="39">
        <f t="shared" si="153"/>
        <v>4537</v>
      </c>
      <c r="BA249" s="39" t="str">
        <f t="shared" si="154"/>
        <v>20 PR</v>
      </c>
      <c r="BB249" s="35">
        <f t="shared" ref="BB249:BB254" si="179">IF(G249="R",RANK(AZ249,$AZ$248:$AZ$254,1), "NA")</f>
        <v>2</v>
      </c>
      <c r="BC249" s="35" t="str">
        <f t="shared" si="155"/>
        <v>01:15:37</v>
      </c>
      <c r="BD249" s="35">
        <f t="shared" si="156"/>
        <v>195</v>
      </c>
      <c r="BE249" s="40">
        <f t="shared" si="157"/>
        <v>-0.05</v>
      </c>
      <c r="BF249" s="41">
        <f t="shared" si="158"/>
        <v>213.95</v>
      </c>
      <c r="BG249" s="35" t="str">
        <f t="shared" si="159"/>
        <v>MARCO URENDA</v>
      </c>
      <c r="BH249" s="35" t="str">
        <f t="shared" si="160"/>
        <v>MARCO URENDA - ANULEP</v>
      </c>
      <c r="BI249" s="35" t="e">
        <f>VLOOKUP(BG249,Equipos!$A$2:$B$105,2,0)</f>
        <v>#N/A</v>
      </c>
      <c r="BJ249" s="35" t="str">
        <f t="shared" si="161"/>
        <v>01:15:34</v>
      </c>
      <c r="BK249" s="35" t="e">
        <f>VLOOKUP(BG249,'Base Jinetes FEI'!$M$5:$N$341,2,0)</f>
        <v>#N/A</v>
      </c>
      <c r="BL249" s="35" t="e">
        <f>VLOOKUP(BG249,'Base Jinetes FEI'!$M$5:$O$341,3,0)</f>
        <v>#N/A</v>
      </c>
      <c r="BN249" s="35">
        <f t="shared" si="162"/>
        <v>1</v>
      </c>
      <c r="BO249" s="35">
        <f t="shared" si="113"/>
        <v>248</v>
      </c>
    </row>
    <row r="250" spans="1:67" ht="14.4" x14ac:dyDescent="0.3">
      <c r="A250" s="35" t="str">
        <f t="shared" ref="A250:B250" si="180">A249</f>
        <v>LLAYLLAY 21 II</v>
      </c>
      <c r="B250" s="35" t="str">
        <f t="shared" si="180"/>
        <v>NAC</v>
      </c>
      <c r="C250" s="35">
        <f t="shared" si="175"/>
        <v>20</v>
      </c>
      <c r="D250" s="35">
        <f t="shared" si="175"/>
        <v>19</v>
      </c>
      <c r="E250" s="35" t="str">
        <f t="shared" si="175"/>
        <v>PR</v>
      </c>
      <c r="F250" s="97" t="s">
        <v>88</v>
      </c>
      <c r="G250" s="98" t="s">
        <v>76</v>
      </c>
      <c r="H250" s="99" t="s">
        <v>77</v>
      </c>
      <c r="I250" s="99" t="s">
        <v>77</v>
      </c>
      <c r="J250" s="98"/>
      <c r="K250" s="100" t="s">
        <v>2964</v>
      </c>
      <c r="L250" s="98" t="s">
        <v>2957</v>
      </c>
      <c r="M250" s="98"/>
      <c r="N250" s="102" t="s">
        <v>2965</v>
      </c>
      <c r="O250" s="99"/>
      <c r="P250" s="99" t="s">
        <v>77</v>
      </c>
      <c r="Q250" s="99"/>
      <c r="R250" s="99" t="s">
        <v>77</v>
      </c>
      <c r="S250" s="98" t="s">
        <v>78</v>
      </c>
      <c r="T250" s="99" t="s">
        <v>77</v>
      </c>
      <c r="U250" s="99" t="s">
        <v>2952</v>
      </c>
      <c r="V250" s="99" t="s">
        <v>2966</v>
      </c>
      <c r="W250" s="99" t="s">
        <v>2967</v>
      </c>
      <c r="X250" s="103" t="s">
        <v>2613</v>
      </c>
      <c r="Y250" s="103" t="s">
        <v>806</v>
      </c>
      <c r="Z250" s="103" t="s">
        <v>2968</v>
      </c>
      <c r="AA250" s="98"/>
      <c r="AB250" s="98"/>
      <c r="AC250" s="98"/>
      <c r="AD250" s="98"/>
      <c r="AE250" s="103"/>
      <c r="AF250" s="103"/>
      <c r="AG250" s="103"/>
      <c r="AH250" s="98"/>
      <c r="AI250" s="98"/>
      <c r="AJ250" s="98"/>
      <c r="AK250" s="98"/>
      <c r="AL250" s="103"/>
      <c r="AM250" s="103"/>
      <c r="AN250" s="103"/>
      <c r="AO250" s="98"/>
      <c r="AP250" s="98"/>
      <c r="AQ250" s="98"/>
      <c r="AR250" s="98"/>
      <c r="AS250" s="103"/>
      <c r="AT250" s="103"/>
      <c r="AU250" s="103"/>
      <c r="AV250" s="98"/>
      <c r="AW250" s="98"/>
      <c r="AX250" s="99">
        <v>16.62</v>
      </c>
      <c r="AY250" s="99">
        <v>4543</v>
      </c>
      <c r="AZ250" s="39">
        <f t="shared" si="153"/>
        <v>4543</v>
      </c>
      <c r="BA250" s="39" t="str">
        <f t="shared" si="154"/>
        <v>20 PR</v>
      </c>
      <c r="BB250" s="35">
        <f t="shared" si="179"/>
        <v>3</v>
      </c>
      <c r="BC250" s="35" t="str">
        <f t="shared" si="155"/>
        <v>01:15:43</v>
      </c>
      <c r="BD250" s="35">
        <f t="shared" si="156"/>
        <v>190</v>
      </c>
      <c r="BE250" s="40">
        <f t="shared" si="157"/>
        <v>-0.15</v>
      </c>
      <c r="BF250" s="41">
        <f t="shared" si="158"/>
        <v>208.85</v>
      </c>
      <c r="BG250" s="35" t="str">
        <f t="shared" si="159"/>
        <v>VICTORIA URENDA</v>
      </c>
      <c r="BH250" s="35" t="str">
        <f t="shared" si="160"/>
        <v>VICTORIA URENDA - PASCUALA</v>
      </c>
      <c r="BI250" s="35" t="e">
        <f>VLOOKUP(BG250,Equipos!$A$2:$B$105,2,0)</f>
        <v>#N/A</v>
      </c>
      <c r="BJ250" s="35" t="str">
        <f t="shared" si="161"/>
        <v>01:15:34</v>
      </c>
      <c r="BK250" s="35" t="e">
        <f>VLOOKUP(BG250,'Base Jinetes FEI'!$M$5:$N$341,2,0)</f>
        <v>#N/A</v>
      </c>
      <c r="BL250" s="35" t="e">
        <f>VLOOKUP(BG250,'Base Jinetes FEI'!$M$5:$O$341,3,0)</f>
        <v>#N/A</v>
      </c>
      <c r="BN250" s="35">
        <f t="shared" si="162"/>
        <v>1</v>
      </c>
      <c r="BO250" s="35">
        <f t="shared" si="113"/>
        <v>249</v>
      </c>
    </row>
    <row r="251" spans="1:67" ht="14.4" x14ac:dyDescent="0.3">
      <c r="A251" s="35" t="str">
        <f t="shared" ref="A251:B251" si="181">A250</f>
        <v>LLAYLLAY 21 II</v>
      </c>
      <c r="B251" s="35" t="str">
        <f t="shared" si="181"/>
        <v>NAC</v>
      </c>
      <c r="C251" s="35">
        <f t="shared" si="175"/>
        <v>20</v>
      </c>
      <c r="D251" s="35">
        <f t="shared" si="175"/>
        <v>19</v>
      </c>
      <c r="E251" s="35" t="str">
        <f t="shared" si="175"/>
        <v>PR</v>
      </c>
      <c r="F251" s="97" t="s">
        <v>89</v>
      </c>
      <c r="G251" s="98" t="s">
        <v>76</v>
      </c>
      <c r="H251" s="99" t="s">
        <v>77</v>
      </c>
      <c r="I251" s="99" t="s">
        <v>77</v>
      </c>
      <c r="J251" s="98"/>
      <c r="K251" s="100" t="s">
        <v>104</v>
      </c>
      <c r="L251" s="98" t="s">
        <v>2969</v>
      </c>
      <c r="M251" s="98"/>
      <c r="N251" s="102" t="s">
        <v>2970</v>
      </c>
      <c r="O251" s="99"/>
      <c r="P251" s="99" t="s">
        <v>77</v>
      </c>
      <c r="Q251" s="99"/>
      <c r="R251" s="99" t="s">
        <v>77</v>
      </c>
      <c r="S251" s="98" t="s">
        <v>78</v>
      </c>
      <c r="T251" s="99" t="s">
        <v>77</v>
      </c>
      <c r="U251" s="99" t="s">
        <v>2952</v>
      </c>
      <c r="V251" s="99" t="s">
        <v>2971</v>
      </c>
      <c r="W251" s="99" t="s">
        <v>2972</v>
      </c>
      <c r="X251" s="103" t="s">
        <v>2973</v>
      </c>
      <c r="Y251" s="103" t="s">
        <v>2974</v>
      </c>
      <c r="Z251" s="103" t="s">
        <v>2975</v>
      </c>
      <c r="AA251" s="98"/>
      <c r="AB251" s="98"/>
      <c r="AC251" s="98"/>
      <c r="AD251" s="98"/>
      <c r="AE251" s="103"/>
      <c r="AF251" s="103"/>
      <c r="AG251" s="103"/>
      <c r="AH251" s="98"/>
      <c r="AI251" s="98"/>
      <c r="AJ251" s="98"/>
      <c r="AK251" s="98"/>
      <c r="AL251" s="103"/>
      <c r="AM251" s="103"/>
      <c r="AN251" s="103"/>
      <c r="AO251" s="98"/>
      <c r="AP251" s="98"/>
      <c r="AQ251" s="98"/>
      <c r="AR251" s="98"/>
      <c r="AS251" s="103"/>
      <c r="AT251" s="103"/>
      <c r="AU251" s="103"/>
      <c r="AV251" s="98"/>
      <c r="AW251" s="98"/>
      <c r="AX251" s="99">
        <v>16.64</v>
      </c>
      <c r="AY251" s="99">
        <v>4689</v>
      </c>
      <c r="AZ251" s="39">
        <f t="shared" si="153"/>
        <v>4689</v>
      </c>
      <c r="BA251" s="39" t="str">
        <f t="shared" si="154"/>
        <v>20 PR</v>
      </c>
      <c r="BB251" s="35">
        <f t="shared" si="179"/>
        <v>4</v>
      </c>
      <c r="BC251" s="35" t="str">
        <f t="shared" si="155"/>
        <v>01:18:09</v>
      </c>
      <c r="BD251" s="35">
        <f t="shared" si="156"/>
        <v>185</v>
      </c>
      <c r="BE251" s="40">
        <f t="shared" si="157"/>
        <v>-2.5833333333333335</v>
      </c>
      <c r="BF251" s="41">
        <f t="shared" si="158"/>
        <v>201.41666666666666</v>
      </c>
      <c r="BG251" s="35" t="str">
        <f t="shared" si="159"/>
        <v>CARLOS ORTIZ</v>
      </c>
      <c r="BH251" s="35" t="str">
        <f t="shared" si="160"/>
        <v>CARLOS ORTIZ - MOISES</v>
      </c>
      <c r="BI251" s="35" t="e">
        <f>VLOOKUP(BG251,Equipos!$A$2:$B$105,2,0)</f>
        <v>#N/A</v>
      </c>
      <c r="BJ251" s="35" t="str">
        <f t="shared" si="161"/>
        <v>01:15:34</v>
      </c>
      <c r="BK251" s="35" t="e">
        <f>VLOOKUP(BG251,'Base Jinetes FEI'!$M$5:$N$341,2,0)</f>
        <v>#N/A</v>
      </c>
      <c r="BL251" s="35" t="e">
        <f>VLOOKUP(BG251,'Base Jinetes FEI'!$M$5:$O$341,3,0)</f>
        <v>#N/A</v>
      </c>
      <c r="BN251" s="35">
        <f t="shared" si="162"/>
        <v>1</v>
      </c>
      <c r="BO251" s="35">
        <f t="shared" si="113"/>
        <v>250</v>
      </c>
    </row>
    <row r="252" spans="1:67" ht="14.4" x14ac:dyDescent="0.3">
      <c r="A252" s="35" t="str">
        <f t="shared" ref="A252:B252" si="182">A251</f>
        <v>LLAYLLAY 21 II</v>
      </c>
      <c r="B252" s="35" t="str">
        <f t="shared" si="182"/>
        <v>NAC</v>
      </c>
      <c r="C252" s="35">
        <f t="shared" si="175"/>
        <v>20</v>
      </c>
      <c r="D252" s="35">
        <f t="shared" si="175"/>
        <v>19</v>
      </c>
      <c r="E252" s="35" t="str">
        <f t="shared" si="175"/>
        <v>PR</v>
      </c>
      <c r="F252" s="97" t="s">
        <v>93</v>
      </c>
      <c r="G252" s="98" t="s">
        <v>76</v>
      </c>
      <c r="H252" s="99" t="s">
        <v>77</v>
      </c>
      <c r="I252" s="99" t="s">
        <v>77</v>
      </c>
      <c r="J252" s="98"/>
      <c r="K252" s="100" t="s">
        <v>2976</v>
      </c>
      <c r="L252" s="98" t="s">
        <v>2950</v>
      </c>
      <c r="M252" s="98"/>
      <c r="N252" s="102" t="s">
        <v>2977</v>
      </c>
      <c r="O252" s="99"/>
      <c r="P252" s="99" t="s">
        <v>77</v>
      </c>
      <c r="Q252" s="99"/>
      <c r="R252" s="99" t="s">
        <v>77</v>
      </c>
      <c r="S252" s="98" t="s">
        <v>78</v>
      </c>
      <c r="T252" s="99" t="s">
        <v>77</v>
      </c>
      <c r="U252" s="99" t="s">
        <v>2952</v>
      </c>
      <c r="V252" s="99" t="s">
        <v>2978</v>
      </c>
      <c r="W252" s="99" t="s">
        <v>2979</v>
      </c>
      <c r="X252" s="103" t="s">
        <v>2980</v>
      </c>
      <c r="Y252" s="103" t="s">
        <v>857</v>
      </c>
      <c r="Z252" s="103" t="s">
        <v>2981</v>
      </c>
      <c r="AA252" s="98"/>
      <c r="AB252" s="98"/>
      <c r="AC252" s="98"/>
      <c r="AD252" s="98"/>
      <c r="AE252" s="103"/>
      <c r="AF252" s="103"/>
      <c r="AG252" s="103"/>
      <c r="AH252" s="98"/>
      <c r="AI252" s="98"/>
      <c r="AJ252" s="98"/>
      <c r="AK252" s="98"/>
      <c r="AL252" s="103"/>
      <c r="AM252" s="103"/>
      <c r="AN252" s="103"/>
      <c r="AO252" s="98"/>
      <c r="AP252" s="98"/>
      <c r="AQ252" s="98"/>
      <c r="AR252" s="98"/>
      <c r="AS252" s="103"/>
      <c r="AT252" s="103"/>
      <c r="AU252" s="103"/>
      <c r="AV252" s="98"/>
      <c r="AW252" s="98"/>
      <c r="AX252" s="99">
        <v>16.73</v>
      </c>
      <c r="AY252" s="99">
        <v>4693</v>
      </c>
      <c r="AZ252" s="39">
        <f t="shared" si="153"/>
        <v>4693</v>
      </c>
      <c r="BA252" s="39" t="str">
        <f t="shared" si="154"/>
        <v>20 PR</v>
      </c>
      <c r="BB252" s="35">
        <f t="shared" si="179"/>
        <v>5</v>
      </c>
      <c r="BC252" s="35" t="str">
        <f t="shared" si="155"/>
        <v>01:18:13</v>
      </c>
      <c r="BD252" s="35">
        <f t="shared" si="156"/>
        <v>180</v>
      </c>
      <c r="BE252" s="40">
        <f t="shared" si="157"/>
        <v>-2.65</v>
      </c>
      <c r="BF252" s="41">
        <f t="shared" si="158"/>
        <v>196.35</v>
      </c>
      <c r="BG252" s="35" t="str">
        <f t="shared" si="159"/>
        <v>ANGELITA BRANDT</v>
      </c>
      <c r="BH252" s="35" t="str">
        <f t="shared" si="160"/>
        <v>ANGELITA BRANDT - MACAO</v>
      </c>
      <c r="BI252" s="35" t="e">
        <f>VLOOKUP(BG252,Equipos!$A$2:$B$105,2,0)</f>
        <v>#N/A</v>
      </c>
      <c r="BJ252" s="35" t="str">
        <f t="shared" si="161"/>
        <v>01:15:34</v>
      </c>
      <c r="BK252" s="35" t="e">
        <f>VLOOKUP(BG252,'Base Jinetes FEI'!$M$5:$N$341,2,0)</f>
        <v>#N/A</v>
      </c>
      <c r="BL252" s="35" t="e">
        <f>VLOOKUP(BG252,'Base Jinetes FEI'!$M$5:$O$341,3,0)</f>
        <v>#N/A</v>
      </c>
      <c r="BN252" s="35">
        <f t="shared" si="162"/>
        <v>1</v>
      </c>
      <c r="BO252" s="35">
        <f t="shared" si="113"/>
        <v>251</v>
      </c>
    </row>
    <row r="253" spans="1:67" ht="14.4" x14ac:dyDescent="0.3">
      <c r="A253" s="35" t="str">
        <f t="shared" ref="A253:B253" si="183">A252</f>
        <v>LLAYLLAY 21 II</v>
      </c>
      <c r="B253" s="35" t="str">
        <f t="shared" si="183"/>
        <v>NAC</v>
      </c>
      <c r="C253" s="35">
        <f t="shared" si="175"/>
        <v>20</v>
      </c>
      <c r="D253" s="35">
        <f t="shared" si="175"/>
        <v>19</v>
      </c>
      <c r="E253" s="35" t="str">
        <f t="shared" si="175"/>
        <v>PR</v>
      </c>
      <c r="F253" s="97" t="s">
        <v>96</v>
      </c>
      <c r="G253" s="98" t="s">
        <v>76</v>
      </c>
      <c r="H253" s="99" t="s">
        <v>77</v>
      </c>
      <c r="I253" s="99" t="s">
        <v>77</v>
      </c>
      <c r="J253" s="98"/>
      <c r="K253" s="100" t="s">
        <v>2982</v>
      </c>
      <c r="L253" s="98" t="s">
        <v>2983</v>
      </c>
      <c r="M253" s="98" t="s">
        <v>2984</v>
      </c>
      <c r="N253" s="102" t="s">
        <v>2985</v>
      </c>
      <c r="O253" s="99"/>
      <c r="P253" s="99" t="s">
        <v>77</v>
      </c>
      <c r="Q253" s="99"/>
      <c r="R253" s="99" t="s">
        <v>77</v>
      </c>
      <c r="S253" s="98" t="s">
        <v>78</v>
      </c>
      <c r="T253" s="99" t="s">
        <v>77</v>
      </c>
      <c r="U253" s="99" t="s">
        <v>2952</v>
      </c>
      <c r="V253" s="99" t="s">
        <v>2986</v>
      </c>
      <c r="W253" s="99" t="s">
        <v>2987</v>
      </c>
      <c r="X253" s="103" t="s">
        <v>736</v>
      </c>
      <c r="Y253" s="103" t="s">
        <v>2988</v>
      </c>
      <c r="Z253" s="103" t="s">
        <v>2989</v>
      </c>
      <c r="AA253" s="98"/>
      <c r="AB253" s="98"/>
      <c r="AC253" s="98"/>
      <c r="AD253" s="98"/>
      <c r="AE253" s="103"/>
      <c r="AF253" s="103"/>
      <c r="AG253" s="103"/>
      <c r="AH253" s="98"/>
      <c r="AI253" s="98"/>
      <c r="AJ253" s="98"/>
      <c r="AK253" s="98"/>
      <c r="AL253" s="103"/>
      <c r="AM253" s="103"/>
      <c r="AN253" s="103"/>
      <c r="AO253" s="98"/>
      <c r="AP253" s="98"/>
      <c r="AQ253" s="98"/>
      <c r="AR253" s="98"/>
      <c r="AS253" s="103"/>
      <c r="AT253" s="103"/>
      <c r="AU253" s="103"/>
      <c r="AV253" s="98"/>
      <c r="AW253" s="98"/>
      <c r="AX253" s="99">
        <v>16.82</v>
      </c>
      <c r="AY253" s="99">
        <v>4750</v>
      </c>
      <c r="AZ253" s="39">
        <f t="shared" si="153"/>
        <v>4750</v>
      </c>
      <c r="BA253" s="39" t="str">
        <f t="shared" si="154"/>
        <v>20 PR</v>
      </c>
      <c r="BB253" s="35">
        <f t="shared" si="179"/>
        <v>6</v>
      </c>
      <c r="BC253" s="35" t="str">
        <f t="shared" si="155"/>
        <v>01:19:10</v>
      </c>
      <c r="BD253" s="35">
        <f t="shared" si="156"/>
        <v>175</v>
      </c>
      <c r="BE253" s="40">
        <f t="shared" si="157"/>
        <v>-3.6</v>
      </c>
      <c r="BF253" s="41">
        <f t="shared" si="158"/>
        <v>190.4</v>
      </c>
      <c r="BG253" s="35" t="str">
        <f t="shared" si="159"/>
        <v>ALFONSO BAROILHET</v>
      </c>
      <c r="BH253" s="35" t="str">
        <f t="shared" si="160"/>
        <v>ALFONSO BAROILHET - EMIR</v>
      </c>
      <c r="BI253" s="35" t="e">
        <f>VLOOKUP(BG253,Equipos!$A$2:$B$105,2,0)</f>
        <v>#N/A</v>
      </c>
      <c r="BJ253" s="35" t="str">
        <f t="shared" si="161"/>
        <v>01:15:34</v>
      </c>
      <c r="BK253" s="35" t="e">
        <f>VLOOKUP(BG253,'Base Jinetes FEI'!$M$5:$N$341,2,0)</f>
        <v>#N/A</v>
      </c>
      <c r="BL253" s="35" t="e">
        <f>VLOOKUP(BG253,'Base Jinetes FEI'!$M$5:$O$341,3,0)</f>
        <v>#N/A</v>
      </c>
      <c r="BN253" s="35">
        <f t="shared" si="162"/>
        <v>1</v>
      </c>
      <c r="BO253" s="35">
        <f t="shared" si="113"/>
        <v>252</v>
      </c>
    </row>
    <row r="254" spans="1:67" ht="14.4" x14ac:dyDescent="0.3">
      <c r="A254" s="35" t="str">
        <f t="shared" ref="A254:B254" si="184">A253</f>
        <v>LLAYLLAY 21 II</v>
      </c>
      <c r="B254" s="35" t="str">
        <f t="shared" si="184"/>
        <v>NAC</v>
      </c>
      <c r="C254" s="35">
        <f t="shared" si="175"/>
        <v>20</v>
      </c>
      <c r="D254" s="35">
        <f t="shared" si="175"/>
        <v>19</v>
      </c>
      <c r="E254" s="35" t="str">
        <f t="shared" si="175"/>
        <v>PR</v>
      </c>
      <c r="F254" s="97" t="s">
        <v>97</v>
      </c>
      <c r="G254" s="98" t="s">
        <v>76</v>
      </c>
      <c r="H254" s="99" t="s">
        <v>77</v>
      </c>
      <c r="I254" s="99" t="s">
        <v>77</v>
      </c>
      <c r="J254" s="98"/>
      <c r="K254" s="100" t="s">
        <v>2990</v>
      </c>
      <c r="L254" s="98" t="s">
        <v>2991</v>
      </c>
      <c r="M254" s="98" t="s">
        <v>2992</v>
      </c>
      <c r="N254" s="102" t="s">
        <v>2993</v>
      </c>
      <c r="O254" s="99"/>
      <c r="P254" s="99" t="s">
        <v>77</v>
      </c>
      <c r="Q254" s="99"/>
      <c r="R254" s="99" t="s">
        <v>77</v>
      </c>
      <c r="S254" s="98" t="s">
        <v>78</v>
      </c>
      <c r="T254" s="99" t="s">
        <v>77</v>
      </c>
      <c r="U254" s="99" t="s">
        <v>2952</v>
      </c>
      <c r="V254" s="99" t="s">
        <v>2994</v>
      </c>
      <c r="W254" s="99" t="s">
        <v>2995</v>
      </c>
      <c r="X254" s="103" t="s">
        <v>2996</v>
      </c>
      <c r="Y254" s="103" t="s">
        <v>725</v>
      </c>
      <c r="Z254" s="103" t="s">
        <v>2997</v>
      </c>
      <c r="AA254" s="98"/>
      <c r="AB254" s="98"/>
      <c r="AC254" s="98"/>
      <c r="AD254" s="98"/>
      <c r="AE254" s="103"/>
      <c r="AF254" s="103"/>
      <c r="AG254" s="103"/>
      <c r="AH254" s="98"/>
      <c r="AI254" s="98"/>
      <c r="AJ254" s="98"/>
      <c r="AK254" s="98"/>
      <c r="AL254" s="103"/>
      <c r="AM254" s="103"/>
      <c r="AN254" s="103"/>
      <c r="AO254" s="98"/>
      <c r="AP254" s="98"/>
      <c r="AQ254" s="98"/>
      <c r="AR254" s="98"/>
      <c r="AS254" s="103"/>
      <c r="AT254" s="103"/>
      <c r="AU254" s="103"/>
      <c r="AV254" s="98"/>
      <c r="AW254" s="98"/>
      <c r="AX254" s="99">
        <v>16.809999999999999</v>
      </c>
      <c r="AY254" s="99">
        <v>4820</v>
      </c>
      <c r="AZ254" s="39">
        <f t="shared" si="153"/>
        <v>4820</v>
      </c>
      <c r="BA254" s="39" t="str">
        <f t="shared" si="154"/>
        <v>20 PR</v>
      </c>
      <c r="BB254" s="35">
        <f t="shared" si="179"/>
        <v>7</v>
      </c>
      <c r="BC254" s="35" t="str">
        <f t="shared" si="155"/>
        <v>01:20:20</v>
      </c>
      <c r="BD254" s="35">
        <f t="shared" si="156"/>
        <v>170</v>
      </c>
      <c r="BE254" s="40">
        <f t="shared" si="157"/>
        <v>-4.7666666666666666</v>
      </c>
      <c r="BF254" s="41">
        <f t="shared" si="158"/>
        <v>184.23333333333332</v>
      </c>
      <c r="BG254" s="35" t="str">
        <f t="shared" si="159"/>
        <v>GAELA HOURCQ</v>
      </c>
      <c r="BH254" s="35" t="str">
        <f t="shared" si="160"/>
        <v>GAELA HOURCQ - HIDRA</v>
      </c>
      <c r="BI254" s="35" t="e">
        <f>VLOOKUP(BG254,Equipos!$A$2:$B$105,2,0)</f>
        <v>#N/A</v>
      </c>
      <c r="BJ254" s="35" t="str">
        <f t="shared" si="161"/>
        <v>01:15:34</v>
      </c>
      <c r="BK254" s="35" t="e">
        <f>VLOOKUP(BG254,'Base Jinetes FEI'!$M$5:$N$341,2,0)</f>
        <v>#N/A</v>
      </c>
      <c r="BL254" s="35" t="e">
        <f>VLOOKUP(BG254,'Base Jinetes FEI'!$M$5:$O$341,3,0)</f>
        <v>#N/A</v>
      </c>
      <c r="BN254" s="35">
        <f t="shared" si="162"/>
        <v>1</v>
      </c>
      <c r="BO254" s="35">
        <f t="shared" si="113"/>
        <v>253</v>
      </c>
    </row>
  </sheetData>
  <autoFilter ref="A1:CP25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H526"/>
  <sheetViews>
    <sheetView showGridLines="0" view="pageBreakPreview" zoomScaleNormal="70" zoomScaleSheetLayoutView="100" workbookViewId="0">
      <selection activeCell="C17" sqref="C17"/>
    </sheetView>
  </sheetViews>
  <sheetFormatPr baseColWidth="10" defaultRowHeight="14.4" x14ac:dyDescent="0.3"/>
  <cols>
    <col min="1" max="1" width="4.33203125" style="6" customWidth="1"/>
    <col min="2" max="2" width="44.5546875" customWidth="1"/>
    <col min="3" max="3" width="18" style="46" customWidth="1"/>
    <col min="4" max="4" width="21.6640625" style="46" customWidth="1"/>
    <col min="5" max="5" width="21.5546875" style="46" customWidth="1"/>
    <col min="6" max="6" width="10" style="47" customWidth="1"/>
    <col min="7" max="7" width="10" style="46" customWidth="1"/>
    <col min="8" max="8" width="10" style="26" customWidth="1"/>
  </cols>
  <sheetData>
    <row r="1" spans="1:8" x14ac:dyDescent="0.3">
      <c r="B1" s="2" t="s">
        <v>5</v>
      </c>
      <c r="C1" s="5" t="s">
        <v>317</v>
      </c>
    </row>
    <row r="2" spans="1:8" ht="45" customHeight="1" x14ac:dyDescent="0.3">
      <c r="A2" s="110" t="s">
        <v>200</v>
      </c>
      <c r="B2" s="110"/>
      <c r="C2" s="110"/>
      <c r="D2" s="110"/>
      <c r="E2" s="110"/>
      <c r="F2" s="110"/>
      <c r="G2" s="110"/>
    </row>
    <row r="3" spans="1:8" x14ac:dyDescent="0.3">
      <c r="A3" s="15"/>
      <c r="C3" s="2" t="s">
        <v>460</v>
      </c>
      <c r="D3" s="11"/>
      <c r="E3" s="51"/>
      <c r="F3"/>
      <c r="G3"/>
      <c r="H3"/>
    </row>
    <row r="4" spans="1:8" x14ac:dyDescent="0.3">
      <c r="A4" s="16"/>
      <c r="B4" s="21" t="s">
        <v>60</v>
      </c>
      <c r="C4" s="6" t="s">
        <v>462</v>
      </c>
      <c r="D4" s="6" t="s">
        <v>461</v>
      </c>
      <c r="E4" s="54" t="s">
        <v>463</v>
      </c>
      <c r="F4"/>
      <c r="G4"/>
      <c r="H4"/>
    </row>
    <row r="5" spans="1:8" x14ac:dyDescent="0.3">
      <c r="A5" s="17"/>
      <c r="C5" s="9"/>
      <c r="D5" s="9"/>
      <c r="E5" s="52" t="e">
        <f>D5/C5</f>
        <v>#DIV/0!</v>
      </c>
      <c r="F5"/>
      <c r="G5"/>
      <c r="H5"/>
    </row>
    <row r="6" spans="1:8" x14ac:dyDescent="0.3">
      <c r="C6"/>
      <c r="D6"/>
      <c r="E6" s="53" t="e">
        <f t="shared" ref="E6:E13" si="0">D6/C6</f>
        <v>#DIV/0!</v>
      </c>
      <c r="F6"/>
      <c r="G6"/>
      <c r="H6"/>
    </row>
    <row r="7" spans="1:8" x14ac:dyDescent="0.3">
      <c r="A7" s="6">
        <v>1</v>
      </c>
      <c r="C7"/>
      <c r="D7"/>
      <c r="E7" s="52" t="e">
        <f t="shared" si="0"/>
        <v>#DIV/0!</v>
      </c>
      <c r="F7"/>
      <c r="G7"/>
      <c r="H7"/>
    </row>
    <row r="8" spans="1:8" x14ac:dyDescent="0.3">
      <c r="A8" s="6" t="str">
        <f t="shared" ref="A8:A71" si="1">IF(A7="",1,IF(B7="","",A7+1))</f>
        <v/>
      </c>
      <c r="C8"/>
      <c r="D8"/>
      <c r="E8" s="53" t="e">
        <f t="shared" si="0"/>
        <v>#DIV/0!</v>
      </c>
      <c r="F8"/>
      <c r="G8"/>
      <c r="H8"/>
    </row>
    <row r="9" spans="1:8" x14ac:dyDescent="0.3">
      <c r="A9" s="6">
        <f t="shared" si="1"/>
        <v>1</v>
      </c>
      <c r="C9"/>
      <c r="D9"/>
      <c r="E9" s="52" t="e">
        <f t="shared" si="0"/>
        <v>#DIV/0!</v>
      </c>
      <c r="F9"/>
      <c r="G9"/>
      <c r="H9"/>
    </row>
    <row r="10" spans="1:8" x14ac:dyDescent="0.3">
      <c r="A10" s="6" t="str">
        <f>IF(A9="",1,IF(B9="","",A9+1))</f>
        <v/>
      </c>
      <c r="C10"/>
      <c r="D10"/>
      <c r="E10" s="53" t="e">
        <f t="shared" si="0"/>
        <v>#DIV/0!</v>
      </c>
      <c r="F10"/>
      <c r="G10"/>
      <c r="H10"/>
    </row>
    <row r="11" spans="1:8" x14ac:dyDescent="0.3">
      <c r="A11" s="6">
        <f t="shared" si="1"/>
        <v>1</v>
      </c>
      <c r="C11"/>
      <c r="D11"/>
      <c r="E11" s="52" t="e">
        <f t="shared" si="0"/>
        <v>#DIV/0!</v>
      </c>
      <c r="F11"/>
      <c r="G11"/>
      <c r="H11"/>
    </row>
    <row r="12" spans="1:8" x14ac:dyDescent="0.3">
      <c r="A12" s="6" t="str">
        <f t="shared" si="1"/>
        <v/>
      </c>
      <c r="C12"/>
      <c r="D12"/>
      <c r="E12" s="53" t="e">
        <f t="shared" si="0"/>
        <v>#DIV/0!</v>
      </c>
      <c r="F12"/>
      <c r="G12"/>
      <c r="H12"/>
    </row>
    <row r="13" spans="1:8" x14ac:dyDescent="0.3">
      <c r="A13" s="6">
        <f t="shared" si="1"/>
        <v>1</v>
      </c>
      <c r="C13"/>
      <c r="D13"/>
      <c r="E13" s="52" t="e">
        <f t="shared" si="0"/>
        <v>#DIV/0!</v>
      </c>
      <c r="F13"/>
      <c r="G13"/>
      <c r="H13"/>
    </row>
    <row r="14" spans="1:8" x14ac:dyDescent="0.3">
      <c r="A14" s="6" t="str">
        <f t="shared" si="1"/>
        <v/>
      </c>
      <c r="C14"/>
      <c r="D14"/>
      <c r="E14"/>
      <c r="F14"/>
      <c r="G14"/>
      <c r="H14"/>
    </row>
    <row r="15" spans="1:8" x14ac:dyDescent="0.3">
      <c r="A15" s="6">
        <f t="shared" si="1"/>
        <v>1</v>
      </c>
      <c r="C15"/>
      <c r="D15"/>
      <c r="E15"/>
      <c r="F15"/>
      <c r="G15"/>
      <c r="H15"/>
    </row>
    <row r="16" spans="1:8" x14ac:dyDescent="0.3">
      <c r="A16" s="6" t="str">
        <f t="shared" si="1"/>
        <v/>
      </c>
      <c r="C16"/>
      <c r="D16"/>
      <c r="E16"/>
      <c r="F16"/>
      <c r="G16"/>
      <c r="H16"/>
    </row>
    <row r="17" spans="1:8" x14ac:dyDescent="0.3">
      <c r="A17" s="6">
        <f t="shared" si="1"/>
        <v>1</v>
      </c>
      <c r="C17"/>
      <c r="D17"/>
      <c r="E17"/>
      <c r="F17"/>
      <c r="G17"/>
      <c r="H17"/>
    </row>
    <row r="18" spans="1:8" x14ac:dyDescent="0.3">
      <c r="A18" s="6" t="str">
        <f t="shared" si="1"/>
        <v/>
      </c>
      <c r="C18"/>
      <c r="D18"/>
      <c r="E18"/>
      <c r="F18"/>
      <c r="G18"/>
      <c r="H18"/>
    </row>
    <row r="19" spans="1:8" x14ac:dyDescent="0.3">
      <c r="A19" s="6">
        <f t="shared" si="1"/>
        <v>1</v>
      </c>
      <c r="C19"/>
      <c r="D19"/>
      <c r="E19"/>
      <c r="F19"/>
      <c r="G19"/>
      <c r="H19"/>
    </row>
    <row r="20" spans="1:8" x14ac:dyDescent="0.3">
      <c r="A20" s="6" t="str">
        <f t="shared" si="1"/>
        <v/>
      </c>
      <c r="C20"/>
      <c r="D20"/>
      <c r="E20"/>
      <c r="F20"/>
      <c r="G20"/>
      <c r="H20"/>
    </row>
    <row r="21" spans="1:8" x14ac:dyDescent="0.3">
      <c r="A21" s="6">
        <f t="shared" si="1"/>
        <v>1</v>
      </c>
      <c r="C21"/>
      <c r="D21"/>
      <c r="E21"/>
      <c r="F21"/>
      <c r="G21"/>
      <c r="H21"/>
    </row>
    <row r="22" spans="1:8" x14ac:dyDescent="0.3">
      <c r="A22" s="6" t="str">
        <f t="shared" si="1"/>
        <v/>
      </c>
      <c r="C22"/>
      <c r="D22"/>
      <c r="E22"/>
      <c r="F22"/>
      <c r="G22"/>
      <c r="H22"/>
    </row>
    <row r="23" spans="1:8" x14ac:dyDescent="0.3">
      <c r="A23" s="6">
        <f t="shared" si="1"/>
        <v>1</v>
      </c>
      <c r="C23"/>
      <c r="D23"/>
      <c r="E23"/>
      <c r="F23"/>
      <c r="G23"/>
      <c r="H23"/>
    </row>
    <row r="24" spans="1:8" x14ac:dyDescent="0.3">
      <c r="A24" s="6" t="str">
        <f t="shared" si="1"/>
        <v/>
      </c>
      <c r="C24"/>
      <c r="D24"/>
      <c r="E24"/>
      <c r="F24"/>
      <c r="G24"/>
      <c r="H24"/>
    </row>
    <row r="25" spans="1:8" x14ac:dyDescent="0.3">
      <c r="A25" s="6">
        <f t="shared" si="1"/>
        <v>1</v>
      </c>
      <c r="C25"/>
      <c r="D25"/>
      <c r="E25"/>
      <c r="F25"/>
      <c r="G25"/>
      <c r="H25"/>
    </row>
    <row r="26" spans="1:8" x14ac:dyDescent="0.3">
      <c r="A26" s="6" t="str">
        <f t="shared" si="1"/>
        <v/>
      </c>
      <c r="C26"/>
      <c r="D26"/>
      <c r="E26"/>
      <c r="F26"/>
      <c r="G26"/>
      <c r="H26"/>
    </row>
    <row r="27" spans="1:8" x14ac:dyDescent="0.3">
      <c r="A27" s="6">
        <f t="shared" si="1"/>
        <v>1</v>
      </c>
      <c r="C27"/>
      <c r="D27"/>
      <c r="E27"/>
      <c r="F27"/>
      <c r="G27"/>
      <c r="H27"/>
    </row>
    <row r="28" spans="1:8" x14ac:dyDescent="0.3">
      <c r="A28" s="6" t="str">
        <f>IF(A27="",1,IF(B27="","",A27+1))</f>
        <v/>
      </c>
      <c r="C28"/>
      <c r="D28"/>
      <c r="E28"/>
      <c r="F28"/>
      <c r="G28"/>
      <c r="H28"/>
    </row>
    <row r="29" spans="1:8" x14ac:dyDescent="0.3">
      <c r="A29" s="6">
        <f t="shared" si="1"/>
        <v>1</v>
      </c>
      <c r="C29"/>
      <c r="D29"/>
      <c r="E29"/>
      <c r="F29"/>
      <c r="G29"/>
      <c r="H29"/>
    </row>
    <row r="30" spans="1:8" x14ac:dyDescent="0.3">
      <c r="A30" s="6" t="str">
        <f t="shared" si="1"/>
        <v/>
      </c>
      <c r="C30"/>
      <c r="D30"/>
      <c r="E30"/>
      <c r="F30"/>
      <c r="G30"/>
      <c r="H30"/>
    </row>
    <row r="31" spans="1:8" x14ac:dyDescent="0.3">
      <c r="A31" s="6">
        <f t="shared" si="1"/>
        <v>1</v>
      </c>
      <c r="C31"/>
      <c r="D31"/>
      <c r="E31"/>
      <c r="F31"/>
      <c r="G31"/>
      <c r="H31"/>
    </row>
    <row r="32" spans="1:8" x14ac:dyDescent="0.3">
      <c r="A32" s="6" t="str">
        <f t="shared" si="1"/>
        <v/>
      </c>
      <c r="C32"/>
      <c r="D32"/>
      <c r="E32"/>
      <c r="F32"/>
      <c r="G32"/>
      <c r="H32"/>
    </row>
    <row r="33" spans="1:8" x14ac:dyDescent="0.3">
      <c r="A33" s="6">
        <f t="shared" si="1"/>
        <v>1</v>
      </c>
      <c r="C33"/>
      <c r="D33"/>
      <c r="E33"/>
      <c r="F33"/>
      <c r="G33"/>
      <c r="H33"/>
    </row>
    <row r="34" spans="1:8" x14ac:dyDescent="0.3">
      <c r="A34" s="6" t="str">
        <f t="shared" si="1"/>
        <v/>
      </c>
      <c r="C34"/>
      <c r="D34"/>
      <c r="E34"/>
      <c r="F34"/>
      <c r="G34"/>
      <c r="H34"/>
    </row>
    <row r="35" spans="1:8" x14ac:dyDescent="0.3">
      <c r="A35" s="6">
        <f t="shared" si="1"/>
        <v>1</v>
      </c>
      <c r="C35"/>
      <c r="D35"/>
      <c r="E35"/>
      <c r="F35"/>
      <c r="G35"/>
      <c r="H35"/>
    </row>
    <row r="36" spans="1:8" x14ac:dyDescent="0.3">
      <c r="A36" s="6" t="str">
        <f t="shared" si="1"/>
        <v/>
      </c>
      <c r="C36"/>
      <c r="D36"/>
      <c r="E36"/>
      <c r="F36"/>
      <c r="G36"/>
      <c r="H36"/>
    </row>
    <row r="37" spans="1:8" x14ac:dyDescent="0.3">
      <c r="A37" s="6">
        <f t="shared" si="1"/>
        <v>1</v>
      </c>
      <c r="C37"/>
      <c r="D37"/>
      <c r="E37"/>
      <c r="F37"/>
      <c r="G37"/>
      <c r="H37"/>
    </row>
    <row r="38" spans="1:8" x14ac:dyDescent="0.3">
      <c r="A38" s="6" t="str">
        <f t="shared" si="1"/>
        <v/>
      </c>
      <c r="C38"/>
      <c r="D38"/>
      <c r="E38"/>
      <c r="F38"/>
      <c r="G38"/>
      <c r="H38"/>
    </row>
    <row r="39" spans="1:8" x14ac:dyDescent="0.3">
      <c r="A39" s="6">
        <f t="shared" si="1"/>
        <v>1</v>
      </c>
      <c r="C39"/>
      <c r="D39"/>
      <c r="E39"/>
      <c r="F39"/>
      <c r="G39"/>
      <c r="H39"/>
    </row>
    <row r="40" spans="1:8" x14ac:dyDescent="0.3">
      <c r="A40" s="6" t="str">
        <f t="shared" si="1"/>
        <v/>
      </c>
      <c r="C40"/>
      <c r="D40"/>
      <c r="E40"/>
      <c r="F40"/>
      <c r="G40"/>
      <c r="H40"/>
    </row>
    <row r="41" spans="1:8" x14ac:dyDescent="0.3">
      <c r="A41" s="6">
        <f t="shared" si="1"/>
        <v>1</v>
      </c>
      <c r="C41"/>
      <c r="D41"/>
      <c r="E41"/>
      <c r="F41"/>
      <c r="G41"/>
      <c r="H41"/>
    </row>
    <row r="42" spans="1:8" x14ac:dyDescent="0.3">
      <c r="A42" s="6" t="str">
        <f t="shared" si="1"/>
        <v/>
      </c>
      <c r="C42"/>
      <c r="D42"/>
      <c r="E42"/>
      <c r="F42"/>
      <c r="G42"/>
      <c r="H42"/>
    </row>
    <row r="43" spans="1:8" x14ac:dyDescent="0.3">
      <c r="A43" s="6">
        <f t="shared" si="1"/>
        <v>1</v>
      </c>
      <c r="C43"/>
      <c r="D43"/>
      <c r="E43"/>
      <c r="F43"/>
      <c r="G43"/>
      <c r="H43"/>
    </row>
    <row r="44" spans="1:8" x14ac:dyDescent="0.3">
      <c r="A44" s="6" t="str">
        <f t="shared" si="1"/>
        <v/>
      </c>
      <c r="C44"/>
      <c r="D44"/>
      <c r="E44"/>
      <c r="F44"/>
      <c r="G44"/>
      <c r="H44"/>
    </row>
    <row r="45" spans="1:8" x14ac:dyDescent="0.3">
      <c r="A45" s="6">
        <f t="shared" si="1"/>
        <v>1</v>
      </c>
      <c r="C45"/>
      <c r="D45"/>
      <c r="E45"/>
      <c r="F45"/>
      <c r="G45"/>
      <c r="H45"/>
    </row>
    <row r="46" spans="1:8" x14ac:dyDescent="0.3">
      <c r="A46" s="6" t="str">
        <f t="shared" si="1"/>
        <v/>
      </c>
      <c r="C46"/>
      <c r="D46"/>
      <c r="E46"/>
      <c r="F46"/>
      <c r="G46"/>
      <c r="H46"/>
    </row>
    <row r="47" spans="1:8" x14ac:dyDescent="0.3">
      <c r="A47" s="6">
        <f t="shared" si="1"/>
        <v>1</v>
      </c>
      <c r="C47"/>
      <c r="D47"/>
      <c r="E47"/>
      <c r="F47"/>
      <c r="G47"/>
      <c r="H47"/>
    </row>
    <row r="48" spans="1:8" x14ac:dyDescent="0.3">
      <c r="A48" s="6" t="str">
        <f t="shared" si="1"/>
        <v/>
      </c>
      <c r="C48"/>
      <c r="D48"/>
      <c r="E48"/>
      <c r="F48"/>
      <c r="G48"/>
      <c r="H48"/>
    </row>
    <row r="49" spans="1:8" x14ac:dyDescent="0.3">
      <c r="A49" s="6">
        <f t="shared" si="1"/>
        <v>1</v>
      </c>
      <c r="C49"/>
      <c r="D49"/>
      <c r="E49"/>
      <c r="F49"/>
      <c r="G49"/>
      <c r="H49"/>
    </row>
    <row r="50" spans="1:8" x14ac:dyDescent="0.3">
      <c r="A50" s="6" t="str">
        <f t="shared" si="1"/>
        <v/>
      </c>
      <c r="C50"/>
      <c r="D50"/>
      <c r="E50"/>
      <c r="F50"/>
      <c r="G50"/>
      <c r="H50"/>
    </row>
    <row r="51" spans="1:8" x14ac:dyDescent="0.3">
      <c r="A51" s="6">
        <f t="shared" si="1"/>
        <v>1</v>
      </c>
      <c r="C51"/>
      <c r="D51"/>
      <c r="E51"/>
      <c r="F51"/>
      <c r="G51"/>
      <c r="H51"/>
    </row>
    <row r="52" spans="1:8" x14ac:dyDescent="0.3">
      <c r="A52" s="6" t="str">
        <f t="shared" si="1"/>
        <v/>
      </c>
      <c r="C52"/>
      <c r="D52"/>
      <c r="E52"/>
      <c r="F52"/>
      <c r="G52"/>
      <c r="H52"/>
    </row>
    <row r="53" spans="1:8" x14ac:dyDescent="0.3">
      <c r="A53" s="6">
        <f t="shared" si="1"/>
        <v>1</v>
      </c>
      <c r="C53"/>
      <c r="D53"/>
      <c r="E53"/>
      <c r="F53"/>
      <c r="G53"/>
      <c r="H53"/>
    </row>
    <row r="54" spans="1:8" x14ac:dyDescent="0.3">
      <c r="A54" s="6" t="str">
        <f t="shared" si="1"/>
        <v/>
      </c>
      <c r="C54"/>
      <c r="D54"/>
      <c r="E54"/>
      <c r="F54"/>
      <c r="G54"/>
      <c r="H54"/>
    </row>
    <row r="55" spans="1:8" x14ac:dyDescent="0.3">
      <c r="A55" s="6">
        <f t="shared" si="1"/>
        <v>1</v>
      </c>
      <c r="C55"/>
      <c r="D55"/>
      <c r="E55"/>
      <c r="F55"/>
      <c r="G55"/>
      <c r="H55"/>
    </row>
    <row r="56" spans="1:8" x14ac:dyDescent="0.3">
      <c r="A56" s="6" t="str">
        <f t="shared" si="1"/>
        <v/>
      </c>
      <c r="C56"/>
      <c r="D56"/>
      <c r="E56"/>
      <c r="F56"/>
      <c r="G56"/>
      <c r="H56"/>
    </row>
    <row r="57" spans="1:8" x14ac:dyDescent="0.3">
      <c r="A57" s="6">
        <f t="shared" si="1"/>
        <v>1</v>
      </c>
      <c r="C57"/>
      <c r="D57"/>
      <c r="E57"/>
      <c r="F57"/>
      <c r="G57"/>
      <c r="H57"/>
    </row>
    <row r="58" spans="1:8" x14ac:dyDescent="0.3">
      <c r="A58" s="6" t="str">
        <f t="shared" si="1"/>
        <v/>
      </c>
      <c r="C58"/>
      <c r="D58"/>
      <c r="E58"/>
      <c r="F58"/>
      <c r="G58"/>
      <c r="H58"/>
    </row>
    <row r="59" spans="1:8" x14ac:dyDescent="0.3">
      <c r="A59" s="6">
        <f t="shared" si="1"/>
        <v>1</v>
      </c>
      <c r="C59"/>
      <c r="D59"/>
      <c r="E59"/>
      <c r="F59"/>
      <c r="G59"/>
      <c r="H59"/>
    </row>
    <row r="60" spans="1:8" x14ac:dyDescent="0.3">
      <c r="A60" s="6" t="str">
        <f t="shared" si="1"/>
        <v/>
      </c>
      <c r="C60"/>
      <c r="D60"/>
      <c r="E60"/>
      <c r="F60"/>
      <c r="G60"/>
      <c r="H60"/>
    </row>
    <row r="61" spans="1:8" x14ac:dyDescent="0.3">
      <c r="A61" s="6">
        <f t="shared" si="1"/>
        <v>1</v>
      </c>
      <c r="C61"/>
      <c r="D61"/>
      <c r="E61"/>
      <c r="F61"/>
      <c r="G61"/>
      <c r="H61"/>
    </row>
    <row r="62" spans="1:8" x14ac:dyDescent="0.3">
      <c r="A62" s="6" t="str">
        <f t="shared" si="1"/>
        <v/>
      </c>
      <c r="C62"/>
      <c r="D62"/>
      <c r="E62"/>
      <c r="F62"/>
      <c r="G62"/>
      <c r="H62"/>
    </row>
    <row r="63" spans="1:8" x14ac:dyDescent="0.3">
      <c r="A63" s="6">
        <f t="shared" si="1"/>
        <v>1</v>
      </c>
      <c r="C63"/>
      <c r="D63"/>
      <c r="E63"/>
      <c r="F63"/>
      <c r="G63"/>
      <c r="H63"/>
    </row>
    <row r="64" spans="1:8" x14ac:dyDescent="0.3">
      <c r="A64" s="6" t="str">
        <f t="shared" si="1"/>
        <v/>
      </c>
      <c r="C64"/>
      <c r="D64"/>
      <c r="E64"/>
      <c r="F64"/>
      <c r="G64"/>
      <c r="H64"/>
    </row>
    <row r="65" spans="1:8" x14ac:dyDescent="0.3">
      <c r="A65" s="6">
        <f t="shared" si="1"/>
        <v>1</v>
      </c>
      <c r="C65"/>
      <c r="D65"/>
      <c r="E65"/>
      <c r="F65"/>
      <c r="G65"/>
      <c r="H65"/>
    </row>
    <row r="66" spans="1:8" x14ac:dyDescent="0.3">
      <c r="A66" s="6" t="str">
        <f t="shared" si="1"/>
        <v/>
      </c>
      <c r="C66"/>
      <c r="D66"/>
      <c r="E66"/>
      <c r="F66"/>
      <c r="G66"/>
      <c r="H66"/>
    </row>
    <row r="67" spans="1:8" x14ac:dyDescent="0.3">
      <c r="A67" s="6">
        <f t="shared" si="1"/>
        <v>1</v>
      </c>
      <c r="C67"/>
      <c r="D67"/>
      <c r="E67"/>
      <c r="F67"/>
      <c r="G67"/>
      <c r="H67"/>
    </row>
    <row r="68" spans="1:8" x14ac:dyDescent="0.3">
      <c r="A68" s="6" t="str">
        <f t="shared" si="1"/>
        <v/>
      </c>
      <c r="C68"/>
      <c r="D68"/>
      <c r="E68"/>
      <c r="F68"/>
      <c r="G68"/>
      <c r="H68"/>
    </row>
    <row r="69" spans="1:8" x14ac:dyDescent="0.3">
      <c r="A69" s="6">
        <f t="shared" si="1"/>
        <v>1</v>
      </c>
      <c r="C69"/>
      <c r="D69"/>
      <c r="E69"/>
      <c r="F69"/>
      <c r="G69"/>
      <c r="H69"/>
    </row>
    <row r="70" spans="1:8" x14ac:dyDescent="0.3">
      <c r="A70" s="6" t="str">
        <f t="shared" si="1"/>
        <v/>
      </c>
      <c r="C70"/>
      <c r="D70"/>
      <c r="E70"/>
      <c r="F70"/>
      <c r="G70"/>
      <c r="H70"/>
    </row>
    <row r="71" spans="1:8" x14ac:dyDescent="0.3">
      <c r="A71" s="6">
        <f t="shared" si="1"/>
        <v>1</v>
      </c>
      <c r="C71"/>
      <c r="D71"/>
      <c r="E71"/>
      <c r="F71"/>
      <c r="G71"/>
      <c r="H71"/>
    </row>
    <row r="72" spans="1:8" x14ac:dyDescent="0.3">
      <c r="A72" s="6" t="str">
        <f t="shared" ref="A72:A135" si="2">IF(A71="",1,IF(B71="","",A71+1))</f>
        <v/>
      </c>
      <c r="C72"/>
      <c r="D72"/>
      <c r="E72"/>
      <c r="F72"/>
      <c r="G72"/>
      <c r="H72"/>
    </row>
    <row r="73" spans="1:8" x14ac:dyDescent="0.3">
      <c r="A73" s="6">
        <f t="shared" si="2"/>
        <v>1</v>
      </c>
      <c r="C73"/>
      <c r="D73"/>
      <c r="E73"/>
      <c r="F73"/>
      <c r="G73"/>
      <c r="H73"/>
    </row>
    <row r="74" spans="1:8" x14ac:dyDescent="0.3">
      <c r="A74" s="6" t="str">
        <f t="shared" si="2"/>
        <v/>
      </c>
      <c r="C74"/>
      <c r="D74"/>
      <c r="E74"/>
      <c r="F74"/>
      <c r="G74"/>
      <c r="H74"/>
    </row>
    <row r="75" spans="1:8" x14ac:dyDescent="0.3">
      <c r="A75" s="6">
        <f t="shared" si="2"/>
        <v>1</v>
      </c>
      <c r="C75"/>
      <c r="D75"/>
      <c r="E75"/>
      <c r="F75"/>
      <c r="G75"/>
      <c r="H75"/>
    </row>
    <row r="76" spans="1:8" x14ac:dyDescent="0.3">
      <c r="A76" s="6" t="str">
        <f t="shared" si="2"/>
        <v/>
      </c>
      <c r="C76"/>
      <c r="D76"/>
      <c r="E76"/>
      <c r="F76"/>
      <c r="G76"/>
      <c r="H76"/>
    </row>
    <row r="77" spans="1:8" x14ac:dyDescent="0.3">
      <c r="A77" s="6">
        <f t="shared" si="2"/>
        <v>1</v>
      </c>
      <c r="C77"/>
      <c r="D77"/>
      <c r="E77"/>
      <c r="F77"/>
      <c r="G77"/>
      <c r="H77"/>
    </row>
    <row r="78" spans="1:8" x14ac:dyDescent="0.3">
      <c r="A78" s="6" t="str">
        <f t="shared" si="2"/>
        <v/>
      </c>
      <c r="C78"/>
      <c r="D78"/>
      <c r="E78"/>
      <c r="F78"/>
      <c r="G78"/>
      <c r="H78"/>
    </row>
    <row r="79" spans="1:8" x14ac:dyDescent="0.3">
      <c r="A79" s="6">
        <f t="shared" si="2"/>
        <v>1</v>
      </c>
      <c r="C79"/>
      <c r="D79"/>
      <c r="E79"/>
      <c r="F79"/>
      <c r="G79"/>
      <c r="H79"/>
    </row>
    <row r="80" spans="1:8" x14ac:dyDescent="0.3">
      <c r="A80" s="6" t="str">
        <f t="shared" si="2"/>
        <v/>
      </c>
      <c r="C80"/>
      <c r="D80"/>
      <c r="E80"/>
      <c r="F80"/>
      <c r="G80"/>
      <c r="H80"/>
    </row>
    <row r="81" spans="1:8" x14ac:dyDescent="0.3">
      <c r="A81" s="6">
        <f t="shared" si="2"/>
        <v>1</v>
      </c>
      <c r="C81"/>
      <c r="D81"/>
      <c r="E81"/>
      <c r="F81"/>
      <c r="G81"/>
      <c r="H81"/>
    </row>
    <row r="82" spans="1:8" x14ac:dyDescent="0.3">
      <c r="A82" s="6" t="str">
        <f t="shared" si="2"/>
        <v/>
      </c>
      <c r="C82"/>
      <c r="D82"/>
      <c r="E82"/>
      <c r="F82"/>
      <c r="G82"/>
      <c r="H82"/>
    </row>
    <row r="83" spans="1:8" x14ac:dyDescent="0.3">
      <c r="A83" s="6">
        <f t="shared" si="2"/>
        <v>1</v>
      </c>
      <c r="C83"/>
      <c r="D83"/>
      <c r="E83"/>
      <c r="F83"/>
      <c r="G83"/>
      <c r="H83"/>
    </row>
    <row r="84" spans="1:8" x14ac:dyDescent="0.3">
      <c r="A84" s="6" t="str">
        <f t="shared" si="2"/>
        <v/>
      </c>
      <c r="C84"/>
      <c r="D84"/>
      <c r="E84"/>
      <c r="F84"/>
      <c r="G84"/>
      <c r="H84"/>
    </row>
    <row r="85" spans="1:8" x14ac:dyDescent="0.3">
      <c r="A85" s="6">
        <f t="shared" si="2"/>
        <v>1</v>
      </c>
      <c r="C85"/>
      <c r="D85"/>
      <c r="E85"/>
      <c r="F85"/>
      <c r="G85"/>
      <c r="H85"/>
    </row>
    <row r="86" spans="1:8" x14ac:dyDescent="0.3">
      <c r="A86" s="6" t="str">
        <f t="shared" si="2"/>
        <v/>
      </c>
      <c r="C86"/>
      <c r="D86"/>
      <c r="E86"/>
      <c r="F86"/>
      <c r="G86"/>
      <c r="H86"/>
    </row>
    <row r="87" spans="1:8" x14ac:dyDescent="0.3">
      <c r="A87" s="6">
        <f t="shared" si="2"/>
        <v>1</v>
      </c>
      <c r="C87"/>
      <c r="D87"/>
      <c r="E87"/>
      <c r="F87"/>
      <c r="G87"/>
      <c r="H87"/>
    </row>
    <row r="88" spans="1:8" x14ac:dyDescent="0.3">
      <c r="A88" s="6" t="str">
        <f t="shared" si="2"/>
        <v/>
      </c>
      <c r="C88"/>
      <c r="D88"/>
      <c r="E88"/>
      <c r="F88"/>
      <c r="G88"/>
      <c r="H88"/>
    </row>
    <row r="89" spans="1:8" x14ac:dyDescent="0.3">
      <c r="A89" s="6">
        <f t="shared" si="2"/>
        <v>1</v>
      </c>
      <c r="C89"/>
      <c r="D89"/>
      <c r="E89"/>
      <c r="F89"/>
      <c r="G89"/>
      <c r="H89"/>
    </row>
    <row r="90" spans="1:8" x14ac:dyDescent="0.3">
      <c r="A90" s="6" t="str">
        <f t="shared" si="2"/>
        <v/>
      </c>
      <c r="C90"/>
      <c r="D90"/>
      <c r="E90"/>
      <c r="F90"/>
      <c r="G90"/>
      <c r="H90"/>
    </row>
    <row r="91" spans="1:8" x14ac:dyDescent="0.3">
      <c r="A91" s="6">
        <f t="shared" si="2"/>
        <v>1</v>
      </c>
      <c r="C91"/>
      <c r="D91"/>
      <c r="E91"/>
      <c r="F91"/>
      <c r="G91"/>
      <c r="H91"/>
    </row>
    <row r="92" spans="1:8" x14ac:dyDescent="0.3">
      <c r="A92" s="6" t="str">
        <f t="shared" si="2"/>
        <v/>
      </c>
      <c r="C92"/>
      <c r="D92"/>
      <c r="E92"/>
      <c r="F92"/>
      <c r="G92"/>
      <c r="H92"/>
    </row>
    <row r="93" spans="1:8" x14ac:dyDescent="0.3">
      <c r="A93" s="6">
        <f t="shared" si="2"/>
        <v>1</v>
      </c>
      <c r="C93"/>
      <c r="D93"/>
      <c r="E93"/>
      <c r="F93"/>
      <c r="G93"/>
      <c r="H93"/>
    </row>
    <row r="94" spans="1:8" x14ac:dyDescent="0.3">
      <c r="A94" s="6" t="str">
        <f t="shared" si="2"/>
        <v/>
      </c>
      <c r="C94"/>
      <c r="D94"/>
      <c r="E94"/>
      <c r="F94"/>
      <c r="G94"/>
      <c r="H94"/>
    </row>
    <row r="95" spans="1:8" x14ac:dyDescent="0.3">
      <c r="A95" s="6">
        <f t="shared" si="2"/>
        <v>1</v>
      </c>
      <c r="C95"/>
      <c r="D95"/>
      <c r="E95"/>
      <c r="F95"/>
      <c r="G95"/>
      <c r="H95"/>
    </row>
    <row r="96" spans="1:8" x14ac:dyDescent="0.3">
      <c r="A96" s="6" t="str">
        <f t="shared" si="2"/>
        <v/>
      </c>
      <c r="C96"/>
      <c r="D96"/>
      <c r="E96"/>
      <c r="F96"/>
      <c r="G96"/>
      <c r="H96"/>
    </row>
    <row r="97" spans="1:8" x14ac:dyDescent="0.3">
      <c r="A97" s="6">
        <f t="shared" si="2"/>
        <v>1</v>
      </c>
      <c r="C97"/>
      <c r="D97"/>
      <c r="E97"/>
      <c r="F97"/>
      <c r="G97"/>
      <c r="H97"/>
    </row>
    <row r="98" spans="1:8" x14ac:dyDescent="0.3">
      <c r="A98" s="6" t="str">
        <f t="shared" si="2"/>
        <v/>
      </c>
      <c r="C98"/>
      <c r="D98"/>
      <c r="E98"/>
      <c r="F98"/>
      <c r="G98"/>
      <c r="H98"/>
    </row>
    <row r="99" spans="1:8" x14ac:dyDescent="0.3">
      <c r="A99" s="6">
        <f t="shared" si="2"/>
        <v>1</v>
      </c>
      <c r="C99"/>
      <c r="D99"/>
      <c r="E99"/>
      <c r="F99"/>
      <c r="G99"/>
      <c r="H99"/>
    </row>
    <row r="100" spans="1:8" x14ac:dyDescent="0.3">
      <c r="A100" s="6" t="str">
        <f t="shared" si="2"/>
        <v/>
      </c>
      <c r="C100"/>
      <c r="D100"/>
      <c r="E100"/>
      <c r="F100"/>
      <c r="G100"/>
      <c r="H100"/>
    </row>
    <row r="101" spans="1:8" x14ac:dyDescent="0.3">
      <c r="A101" s="6">
        <f t="shared" si="2"/>
        <v>1</v>
      </c>
      <c r="C101"/>
      <c r="D101"/>
      <c r="E101"/>
      <c r="F101"/>
      <c r="G101"/>
      <c r="H101"/>
    </row>
    <row r="102" spans="1:8" x14ac:dyDescent="0.3">
      <c r="A102" s="6" t="str">
        <f t="shared" si="2"/>
        <v/>
      </c>
      <c r="C102"/>
      <c r="D102"/>
      <c r="E102"/>
      <c r="F102"/>
      <c r="G102"/>
      <c r="H102"/>
    </row>
    <row r="103" spans="1:8" x14ac:dyDescent="0.3">
      <c r="A103" s="6">
        <f t="shared" si="2"/>
        <v>1</v>
      </c>
      <c r="C103"/>
      <c r="D103"/>
      <c r="E103"/>
      <c r="F103"/>
      <c r="G103"/>
      <c r="H103"/>
    </row>
    <row r="104" spans="1:8" x14ac:dyDescent="0.3">
      <c r="A104" s="6" t="str">
        <f t="shared" si="2"/>
        <v/>
      </c>
      <c r="C104"/>
      <c r="D104"/>
      <c r="E104"/>
      <c r="F104"/>
      <c r="G104"/>
      <c r="H104"/>
    </row>
    <row r="105" spans="1:8" x14ac:dyDescent="0.3">
      <c r="A105" s="6">
        <f t="shared" si="2"/>
        <v>1</v>
      </c>
      <c r="C105"/>
      <c r="D105"/>
      <c r="E105"/>
      <c r="F105"/>
      <c r="G105"/>
      <c r="H105"/>
    </row>
    <row r="106" spans="1:8" x14ac:dyDescent="0.3">
      <c r="A106" s="6" t="str">
        <f t="shared" si="2"/>
        <v/>
      </c>
      <c r="C106"/>
      <c r="D106"/>
      <c r="E106"/>
      <c r="F106"/>
      <c r="G106"/>
      <c r="H106"/>
    </row>
    <row r="107" spans="1:8" x14ac:dyDescent="0.3">
      <c r="A107" s="6">
        <f t="shared" si="2"/>
        <v>1</v>
      </c>
      <c r="C107"/>
      <c r="D107"/>
      <c r="E107"/>
      <c r="F107"/>
      <c r="G107"/>
      <c r="H107"/>
    </row>
    <row r="108" spans="1:8" x14ac:dyDescent="0.3">
      <c r="A108" s="6" t="str">
        <f t="shared" si="2"/>
        <v/>
      </c>
      <c r="C108"/>
      <c r="D108"/>
      <c r="E108"/>
      <c r="F108"/>
      <c r="G108"/>
      <c r="H108"/>
    </row>
    <row r="109" spans="1:8" x14ac:dyDescent="0.3">
      <c r="A109" s="6">
        <f t="shared" si="2"/>
        <v>1</v>
      </c>
      <c r="C109"/>
      <c r="D109"/>
      <c r="E109"/>
      <c r="F109"/>
      <c r="G109"/>
      <c r="H109"/>
    </row>
    <row r="110" spans="1:8" x14ac:dyDescent="0.3">
      <c r="A110" s="6" t="str">
        <f t="shared" si="2"/>
        <v/>
      </c>
      <c r="C110"/>
      <c r="D110"/>
      <c r="E110"/>
      <c r="F110"/>
      <c r="G110"/>
      <c r="H110"/>
    </row>
    <row r="111" spans="1:8" x14ac:dyDescent="0.3">
      <c r="A111" s="6">
        <f t="shared" si="2"/>
        <v>1</v>
      </c>
      <c r="C111"/>
      <c r="D111"/>
      <c r="E111"/>
      <c r="F111"/>
      <c r="G111"/>
      <c r="H111"/>
    </row>
    <row r="112" spans="1:8" x14ac:dyDescent="0.3">
      <c r="A112" s="6" t="str">
        <f t="shared" si="2"/>
        <v/>
      </c>
      <c r="C112"/>
      <c r="D112"/>
      <c r="E112"/>
      <c r="F112"/>
      <c r="G112"/>
      <c r="H112"/>
    </row>
    <row r="113" spans="1:8" x14ac:dyDescent="0.3">
      <c r="A113" s="6">
        <f t="shared" si="2"/>
        <v>1</v>
      </c>
      <c r="C113"/>
      <c r="D113"/>
      <c r="E113"/>
      <c r="F113"/>
      <c r="G113"/>
      <c r="H113"/>
    </row>
    <row r="114" spans="1:8" x14ac:dyDescent="0.3">
      <c r="A114" s="6" t="str">
        <f t="shared" si="2"/>
        <v/>
      </c>
      <c r="C114"/>
      <c r="D114"/>
      <c r="E114"/>
      <c r="F114"/>
      <c r="G114"/>
      <c r="H114"/>
    </row>
    <row r="115" spans="1:8" x14ac:dyDescent="0.3">
      <c r="A115" s="6">
        <f t="shared" si="2"/>
        <v>1</v>
      </c>
      <c r="C115"/>
      <c r="D115"/>
      <c r="E115"/>
      <c r="F115"/>
      <c r="G115"/>
      <c r="H115"/>
    </row>
    <row r="116" spans="1:8" x14ac:dyDescent="0.3">
      <c r="A116" s="6" t="str">
        <f t="shared" si="2"/>
        <v/>
      </c>
      <c r="C116"/>
      <c r="D116"/>
      <c r="E116"/>
      <c r="F116"/>
      <c r="G116"/>
      <c r="H116"/>
    </row>
    <row r="117" spans="1:8" x14ac:dyDescent="0.3">
      <c r="A117" s="6">
        <f t="shared" si="2"/>
        <v>1</v>
      </c>
      <c r="C117"/>
      <c r="D117"/>
      <c r="E117"/>
      <c r="F117"/>
      <c r="G117"/>
      <c r="H117"/>
    </row>
    <row r="118" spans="1:8" x14ac:dyDescent="0.3">
      <c r="A118" s="6" t="str">
        <f t="shared" si="2"/>
        <v/>
      </c>
      <c r="C118"/>
      <c r="D118"/>
      <c r="E118"/>
      <c r="F118"/>
      <c r="G118"/>
      <c r="H118"/>
    </row>
    <row r="119" spans="1:8" x14ac:dyDescent="0.3">
      <c r="C119"/>
      <c r="D119"/>
      <c r="E119"/>
      <c r="F119"/>
      <c r="G119"/>
      <c r="H119"/>
    </row>
    <row r="120" spans="1:8" x14ac:dyDescent="0.3">
      <c r="A120" s="6">
        <f t="shared" si="2"/>
        <v>1</v>
      </c>
      <c r="C120"/>
      <c r="D120"/>
      <c r="E120"/>
      <c r="F120"/>
      <c r="G120"/>
      <c r="H120"/>
    </row>
    <row r="121" spans="1:8" x14ac:dyDescent="0.3">
      <c r="A121" s="6" t="str">
        <f t="shared" si="2"/>
        <v/>
      </c>
      <c r="C121"/>
      <c r="D121"/>
      <c r="E121"/>
      <c r="F121"/>
      <c r="G121"/>
      <c r="H121"/>
    </row>
    <row r="122" spans="1:8" x14ac:dyDescent="0.3">
      <c r="A122" s="6">
        <f t="shared" si="2"/>
        <v>1</v>
      </c>
      <c r="C122"/>
      <c r="D122"/>
      <c r="E122"/>
      <c r="F122"/>
      <c r="G122"/>
      <c r="H122"/>
    </row>
    <row r="123" spans="1:8" x14ac:dyDescent="0.3">
      <c r="A123" s="6" t="str">
        <f t="shared" si="2"/>
        <v/>
      </c>
      <c r="C123"/>
      <c r="D123"/>
      <c r="E123"/>
      <c r="F123"/>
      <c r="G123"/>
      <c r="H123"/>
    </row>
    <row r="124" spans="1:8" x14ac:dyDescent="0.3">
      <c r="A124" s="6">
        <f t="shared" si="2"/>
        <v>1</v>
      </c>
      <c r="C124"/>
      <c r="D124"/>
      <c r="E124"/>
      <c r="F124"/>
      <c r="G124"/>
      <c r="H124"/>
    </row>
    <row r="125" spans="1:8" x14ac:dyDescent="0.3">
      <c r="A125" s="6" t="str">
        <f t="shared" si="2"/>
        <v/>
      </c>
      <c r="C125"/>
      <c r="D125"/>
      <c r="E125"/>
      <c r="F125"/>
      <c r="G125"/>
      <c r="H125"/>
    </row>
    <row r="126" spans="1:8" x14ac:dyDescent="0.3">
      <c r="A126" s="6">
        <f t="shared" si="2"/>
        <v>1</v>
      </c>
      <c r="C126"/>
      <c r="D126"/>
      <c r="E126"/>
      <c r="F126"/>
      <c r="G126"/>
      <c r="H126"/>
    </row>
    <row r="127" spans="1:8" x14ac:dyDescent="0.3">
      <c r="A127" s="6" t="str">
        <f t="shared" si="2"/>
        <v/>
      </c>
      <c r="C127"/>
      <c r="D127"/>
      <c r="E127"/>
      <c r="F127"/>
      <c r="G127"/>
      <c r="H127"/>
    </row>
    <row r="128" spans="1:8" x14ac:dyDescent="0.3">
      <c r="A128" s="6">
        <f t="shared" si="2"/>
        <v>1</v>
      </c>
      <c r="C128"/>
      <c r="D128"/>
      <c r="E128"/>
      <c r="F128"/>
      <c r="G128"/>
      <c r="H128"/>
    </row>
    <row r="129" spans="1:8" x14ac:dyDescent="0.3">
      <c r="A129" s="6" t="str">
        <f t="shared" si="2"/>
        <v/>
      </c>
      <c r="C129"/>
      <c r="D129"/>
      <c r="E129"/>
      <c r="F129"/>
      <c r="G129"/>
      <c r="H129"/>
    </row>
    <row r="130" spans="1:8" x14ac:dyDescent="0.3">
      <c r="A130" s="6">
        <f t="shared" si="2"/>
        <v>1</v>
      </c>
      <c r="C130"/>
      <c r="D130"/>
      <c r="E130"/>
      <c r="F130"/>
      <c r="G130"/>
      <c r="H130"/>
    </row>
    <row r="131" spans="1:8" x14ac:dyDescent="0.3">
      <c r="A131" s="6" t="str">
        <f t="shared" si="2"/>
        <v/>
      </c>
      <c r="C131"/>
      <c r="D131"/>
      <c r="E131"/>
      <c r="F131"/>
      <c r="G131"/>
      <c r="H131"/>
    </row>
    <row r="132" spans="1:8" x14ac:dyDescent="0.3">
      <c r="A132" s="6">
        <f t="shared" si="2"/>
        <v>1</v>
      </c>
      <c r="C132"/>
      <c r="D132"/>
      <c r="E132"/>
      <c r="F132"/>
      <c r="G132"/>
      <c r="H132"/>
    </row>
    <row r="133" spans="1:8" x14ac:dyDescent="0.3">
      <c r="A133" s="6" t="str">
        <f t="shared" si="2"/>
        <v/>
      </c>
      <c r="C133"/>
      <c r="D133"/>
      <c r="E133"/>
      <c r="F133"/>
      <c r="G133"/>
      <c r="H133"/>
    </row>
    <row r="134" spans="1:8" x14ac:dyDescent="0.3">
      <c r="A134" s="6">
        <f t="shared" si="2"/>
        <v>1</v>
      </c>
      <c r="C134"/>
      <c r="D134"/>
      <c r="E134"/>
      <c r="F134"/>
      <c r="G134"/>
      <c r="H134"/>
    </row>
    <row r="135" spans="1:8" x14ac:dyDescent="0.3">
      <c r="A135" s="6" t="str">
        <f t="shared" si="2"/>
        <v/>
      </c>
      <c r="C135"/>
      <c r="D135"/>
      <c r="E135"/>
      <c r="F135"/>
      <c r="G135"/>
      <c r="H135"/>
    </row>
    <row r="136" spans="1:8" x14ac:dyDescent="0.3">
      <c r="A136" s="6">
        <f t="shared" ref="A136:A199" si="3">IF(A135="",1,IF(B135="","",A135+1))</f>
        <v>1</v>
      </c>
      <c r="C136"/>
      <c r="D136"/>
      <c r="E136"/>
      <c r="F136"/>
      <c r="G136"/>
      <c r="H136"/>
    </row>
    <row r="137" spans="1:8" x14ac:dyDescent="0.3">
      <c r="A137" s="6" t="str">
        <f t="shared" si="3"/>
        <v/>
      </c>
      <c r="C137"/>
      <c r="D137"/>
      <c r="E137"/>
      <c r="F137"/>
      <c r="G137"/>
      <c r="H137"/>
    </row>
    <row r="138" spans="1:8" x14ac:dyDescent="0.3">
      <c r="A138" s="6">
        <f t="shared" si="3"/>
        <v>1</v>
      </c>
      <c r="C138"/>
      <c r="D138"/>
      <c r="E138"/>
      <c r="F138"/>
      <c r="G138"/>
      <c r="H138"/>
    </row>
    <row r="139" spans="1:8" x14ac:dyDescent="0.3">
      <c r="A139" s="6" t="str">
        <f t="shared" si="3"/>
        <v/>
      </c>
      <c r="C139"/>
      <c r="D139"/>
      <c r="E139"/>
      <c r="F139"/>
      <c r="G139"/>
      <c r="H139"/>
    </row>
    <row r="140" spans="1:8" x14ac:dyDescent="0.3">
      <c r="A140" s="6">
        <f t="shared" si="3"/>
        <v>1</v>
      </c>
      <c r="C140"/>
      <c r="D140"/>
      <c r="E140"/>
      <c r="F140"/>
      <c r="G140"/>
      <c r="H140"/>
    </row>
    <row r="141" spans="1:8" x14ac:dyDescent="0.3">
      <c r="A141" s="6" t="str">
        <f t="shared" si="3"/>
        <v/>
      </c>
      <c r="C141"/>
      <c r="D141"/>
      <c r="E141"/>
      <c r="F141"/>
      <c r="G141"/>
      <c r="H141"/>
    </row>
    <row r="142" spans="1:8" x14ac:dyDescent="0.3">
      <c r="A142" s="6">
        <f t="shared" si="3"/>
        <v>1</v>
      </c>
      <c r="C142"/>
      <c r="D142"/>
      <c r="E142"/>
      <c r="F142"/>
      <c r="G142"/>
      <c r="H142"/>
    </row>
    <row r="143" spans="1:8" x14ac:dyDescent="0.3">
      <c r="A143" s="6" t="str">
        <f t="shared" si="3"/>
        <v/>
      </c>
      <c r="C143"/>
      <c r="D143"/>
      <c r="E143"/>
      <c r="F143"/>
      <c r="G143"/>
      <c r="H143"/>
    </row>
    <row r="144" spans="1:8" x14ac:dyDescent="0.3">
      <c r="A144" s="6">
        <f t="shared" si="3"/>
        <v>1</v>
      </c>
      <c r="C144"/>
      <c r="D144"/>
      <c r="E144"/>
      <c r="F144"/>
      <c r="G144"/>
      <c r="H144"/>
    </row>
    <row r="145" spans="1:8" x14ac:dyDescent="0.3">
      <c r="A145" s="6" t="str">
        <f t="shared" si="3"/>
        <v/>
      </c>
      <c r="C145"/>
      <c r="D145"/>
      <c r="E145"/>
      <c r="F145"/>
      <c r="G145"/>
      <c r="H145"/>
    </row>
    <row r="146" spans="1:8" x14ac:dyDescent="0.3">
      <c r="A146" s="6">
        <f t="shared" si="3"/>
        <v>1</v>
      </c>
      <c r="C146"/>
      <c r="D146"/>
      <c r="E146"/>
      <c r="F146"/>
      <c r="G146"/>
      <c r="H146"/>
    </row>
    <row r="147" spans="1:8" x14ac:dyDescent="0.3">
      <c r="A147" s="6" t="str">
        <f t="shared" si="3"/>
        <v/>
      </c>
      <c r="C147"/>
      <c r="D147"/>
      <c r="E147"/>
      <c r="F147"/>
      <c r="G147"/>
      <c r="H147"/>
    </row>
    <row r="148" spans="1:8" x14ac:dyDescent="0.3">
      <c r="A148" s="6">
        <f t="shared" si="3"/>
        <v>1</v>
      </c>
      <c r="C148"/>
      <c r="D148"/>
      <c r="E148"/>
      <c r="F148"/>
      <c r="G148"/>
      <c r="H148"/>
    </row>
    <row r="149" spans="1:8" x14ac:dyDescent="0.3">
      <c r="A149" s="6" t="str">
        <f t="shared" si="3"/>
        <v/>
      </c>
      <c r="C149"/>
      <c r="D149"/>
      <c r="E149"/>
      <c r="F149"/>
      <c r="G149"/>
      <c r="H149"/>
    </row>
    <row r="150" spans="1:8" x14ac:dyDescent="0.3">
      <c r="A150" s="6">
        <f t="shared" si="3"/>
        <v>1</v>
      </c>
      <c r="C150"/>
      <c r="D150"/>
      <c r="E150"/>
      <c r="F150"/>
      <c r="G150"/>
      <c r="H150"/>
    </row>
    <row r="151" spans="1:8" x14ac:dyDescent="0.3">
      <c r="A151" s="6" t="str">
        <f t="shared" si="3"/>
        <v/>
      </c>
      <c r="C151"/>
      <c r="D151"/>
      <c r="E151"/>
      <c r="F151"/>
      <c r="G151"/>
      <c r="H151"/>
    </row>
    <row r="152" spans="1:8" x14ac:dyDescent="0.3">
      <c r="A152" s="6">
        <f t="shared" si="3"/>
        <v>1</v>
      </c>
      <c r="C152"/>
      <c r="D152"/>
      <c r="E152"/>
      <c r="F152"/>
      <c r="G152"/>
      <c r="H152"/>
    </row>
    <row r="153" spans="1:8" x14ac:dyDescent="0.3">
      <c r="A153" s="6" t="str">
        <f t="shared" si="3"/>
        <v/>
      </c>
      <c r="C153"/>
      <c r="D153"/>
      <c r="E153"/>
      <c r="F153"/>
      <c r="G153"/>
      <c r="H153"/>
    </row>
    <row r="154" spans="1:8" x14ac:dyDescent="0.3">
      <c r="A154" s="6">
        <f t="shared" si="3"/>
        <v>1</v>
      </c>
      <c r="C154"/>
      <c r="D154"/>
      <c r="E154"/>
      <c r="F154"/>
      <c r="G154"/>
      <c r="H154"/>
    </row>
    <row r="155" spans="1:8" x14ac:dyDescent="0.3">
      <c r="A155" s="6" t="str">
        <f t="shared" si="3"/>
        <v/>
      </c>
      <c r="C155"/>
      <c r="D155"/>
      <c r="E155"/>
      <c r="F155"/>
      <c r="G155"/>
      <c r="H155"/>
    </row>
    <row r="156" spans="1:8" x14ac:dyDescent="0.3">
      <c r="A156" s="6">
        <f t="shared" si="3"/>
        <v>1</v>
      </c>
      <c r="C156"/>
      <c r="D156"/>
      <c r="E156"/>
      <c r="F156"/>
      <c r="G156"/>
      <c r="H156"/>
    </row>
    <row r="157" spans="1:8" x14ac:dyDescent="0.3">
      <c r="A157" s="6" t="str">
        <f t="shared" si="3"/>
        <v/>
      </c>
      <c r="C157"/>
      <c r="D157"/>
      <c r="E157"/>
      <c r="F157"/>
      <c r="G157"/>
      <c r="H157"/>
    </row>
    <row r="158" spans="1:8" x14ac:dyDescent="0.3">
      <c r="A158" s="6">
        <f t="shared" si="3"/>
        <v>1</v>
      </c>
      <c r="C158"/>
      <c r="D158"/>
      <c r="E158"/>
      <c r="F158"/>
      <c r="G158"/>
      <c r="H158"/>
    </row>
    <row r="159" spans="1:8" x14ac:dyDescent="0.3">
      <c r="A159" s="6" t="str">
        <f t="shared" si="3"/>
        <v/>
      </c>
      <c r="C159"/>
      <c r="D159"/>
      <c r="E159"/>
      <c r="F159"/>
      <c r="G159"/>
      <c r="H159"/>
    </row>
    <row r="160" spans="1:8" x14ac:dyDescent="0.3">
      <c r="A160" s="6">
        <f t="shared" si="3"/>
        <v>1</v>
      </c>
      <c r="C160"/>
      <c r="D160"/>
      <c r="E160"/>
      <c r="F160"/>
      <c r="G160"/>
      <c r="H160"/>
    </row>
    <row r="161" spans="1:8" x14ac:dyDescent="0.3">
      <c r="A161" s="6" t="str">
        <f t="shared" si="3"/>
        <v/>
      </c>
      <c r="C161"/>
      <c r="D161"/>
      <c r="E161"/>
      <c r="F161"/>
      <c r="G161"/>
      <c r="H161"/>
    </row>
    <row r="162" spans="1:8" x14ac:dyDescent="0.3">
      <c r="A162" s="6">
        <f t="shared" si="3"/>
        <v>1</v>
      </c>
      <c r="C162"/>
      <c r="D162"/>
      <c r="E162"/>
      <c r="F162"/>
      <c r="G162"/>
      <c r="H162"/>
    </row>
    <row r="163" spans="1:8" x14ac:dyDescent="0.3">
      <c r="A163" s="6" t="str">
        <f t="shared" si="3"/>
        <v/>
      </c>
      <c r="C163"/>
      <c r="D163"/>
      <c r="E163"/>
      <c r="F163"/>
      <c r="G163"/>
      <c r="H163"/>
    </row>
    <row r="164" spans="1:8" x14ac:dyDescent="0.3">
      <c r="A164" s="6">
        <f t="shared" si="3"/>
        <v>1</v>
      </c>
      <c r="C164"/>
      <c r="D164"/>
      <c r="E164"/>
      <c r="F164"/>
      <c r="G164"/>
      <c r="H164"/>
    </row>
    <row r="165" spans="1:8" x14ac:dyDescent="0.3">
      <c r="A165" s="6" t="str">
        <f t="shared" si="3"/>
        <v/>
      </c>
      <c r="C165"/>
      <c r="D165"/>
      <c r="E165"/>
      <c r="F165"/>
      <c r="G165"/>
      <c r="H165"/>
    </row>
    <row r="166" spans="1:8" x14ac:dyDescent="0.3">
      <c r="A166" s="6">
        <f t="shared" si="3"/>
        <v>1</v>
      </c>
      <c r="C166"/>
      <c r="D166"/>
      <c r="E166"/>
      <c r="F166"/>
      <c r="G166"/>
      <c r="H166"/>
    </row>
    <row r="167" spans="1:8" x14ac:dyDescent="0.3">
      <c r="A167" s="6" t="str">
        <f t="shared" si="3"/>
        <v/>
      </c>
      <c r="C167"/>
      <c r="D167"/>
      <c r="E167"/>
      <c r="F167"/>
      <c r="G167"/>
      <c r="H167"/>
    </row>
    <row r="168" spans="1:8" x14ac:dyDescent="0.3">
      <c r="A168" s="6">
        <f t="shared" si="3"/>
        <v>1</v>
      </c>
      <c r="C168"/>
      <c r="D168"/>
      <c r="E168"/>
      <c r="F168"/>
      <c r="G168"/>
      <c r="H168"/>
    </row>
    <row r="169" spans="1:8" x14ac:dyDescent="0.3">
      <c r="A169" s="6" t="str">
        <f t="shared" si="3"/>
        <v/>
      </c>
      <c r="C169"/>
      <c r="D169"/>
      <c r="E169"/>
      <c r="F169"/>
      <c r="G169"/>
      <c r="H169"/>
    </row>
    <row r="170" spans="1:8" x14ac:dyDescent="0.3">
      <c r="A170" s="6">
        <f t="shared" si="3"/>
        <v>1</v>
      </c>
      <c r="C170"/>
      <c r="D170"/>
      <c r="E170"/>
      <c r="F170"/>
      <c r="G170"/>
      <c r="H170"/>
    </row>
    <row r="171" spans="1:8" x14ac:dyDescent="0.3">
      <c r="A171" s="6" t="str">
        <f t="shared" si="3"/>
        <v/>
      </c>
      <c r="C171"/>
      <c r="D171"/>
      <c r="E171"/>
      <c r="F171"/>
      <c r="G171"/>
      <c r="H171"/>
    </row>
    <row r="172" spans="1:8" x14ac:dyDescent="0.3">
      <c r="A172" s="6">
        <f t="shared" si="3"/>
        <v>1</v>
      </c>
      <c r="C172"/>
      <c r="D172"/>
      <c r="E172"/>
      <c r="F172"/>
      <c r="G172"/>
      <c r="H172"/>
    </row>
    <row r="173" spans="1:8" x14ac:dyDescent="0.3">
      <c r="A173" s="6" t="str">
        <f t="shared" si="3"/>
        <v/>
      </c>
      <c r="C173"/>
      <c r="D173"/>
      <c r="E173"/>
      <c r="F173"/>
      <c r="G173"/>
      <c r="H173"/>
    </row>
    <row r="174" spans="1:8" x14ac:dyDescent="0.3">
      <c r="A174" s="6">
        <f t="shared" si="3"/>
        <v>1</v>
      </c>
      <c r="C174"/>
      <c r="D174"/>
      <c r="E174"/>
      <c r="F174"/>
      <c r="G174"/>
      <c r="H174"/>
    </row>
    <row r="175" spans="1:8" x14ac:dyDescent="0.3">
      <c r="A175" s="6" t="str">
        <f t="shared" si="3"/>
        <v/>
      </c>
      <c r="C175"/>
      <c r="D175"/>
      <c r="E175"/>
      <c r="F175"/>
      <c r="G175"/>
      <c r="H175"/>
    </row>
    <row r="176" spans="1:8" x14ac:dyDescent="0.3">
      <c r="A176" s="6">
        <f t="shared" si="3"/>
        <v>1</v>
      </c>
      <c r="C176"/>
      <c r="D176"/>
      <c r="E176"/>
      <c r="F176"/>
      <c r="G176"/>
      <c r="H176"/>
    </row>
    <row r="177" spans="1:8" x14ac:dyDescent="0.3">
      <c r="A177" s="6" t="str">
        <f t="shared" si="3"/>
        <v/>
      </c>
      <c r="C177"/>
      <c r="D177"/>
      <c r="E177"/>
      <c r="F177"/>
      <c r="G177"/>
      <c r="H177"/>
    </row>
    <row r="178" spans="1:8" x14ac:dyDescent="0.3">
      <c r="A178" s="6">
        <f t="shared" si="3"/>
        <v>1</v>
      </c>
      <c r="C178"/>
      <c r="D178"/>
      <c r="E178"/>
      <c r="F178"/>
      <c r="G178"/>
      <c r="H178"/>
    </row>
    <row r="179" spans="1:8" x14ac:dyDescent="0.3">
      <c r="A179" s="6" t="str">
        <f t="shared" si="3"/>
        <v/>
      </c>
      <c r="C179"/>
      <c r="D179"/>
      <c r="E179"/>
      <c r="F179"/>
      <c r="G179"/>
      <c r="H179"/>
    </row>
    <row r="180" spans="1:8" x14ac:dyDescent="0.3">
      <c r="A180" s="6">
        <f t="shared" si="3"/>
        <v>1</v>
      </c>
      <c r="C180"/>
      <c r="D180"/>
      <c r="E180"/>
      <c r="F180"/>
      <c r="G180"/>
      <c r="H180"/>
    </row>
    <row r="181" spans="1:8" x14ac:dyDescent="0.3">
      <c r="A181" s="6" t="str">
        <f t="shared" si="3"/>
        <v/>
      </c>
      <c r="C181"/>
      <c r="D181"/>
      <c r="E181"/>
      <c r="F181"/>
      <c r="G181"/>
      <c r="H181"/>
    </row>
    <row r="182" spans="1:8" x14ac:dyDescent="0.3">
      <c r="A182" s="6">
        <f t="shared" si="3"/>
        <v>1</v>
      </c>
      <c r="C182"/>
      <c r="D182"/>
      <c r="E182"/>
      <c r="F182"/>
      <c r="G182"/>
      <c r="H182"/>
    </row>
    <row r="183" spans="1:8" x14ac:dyDescent="0.3">
      <c r="A183" s="6" t="str">
        <f t="shared" si="3"/>
        <v/>
      </c>
      <c r="C183"/>
      <c r="D183"/>
      <c r="E183"/>
      <c r="F183"/>
      <c r="G183"/>
      <c r="H183"/>
    </row>
    <row r="184" spans="1:8" x14ac:dyDescent="0.3">
      <c r="A184" s="6">
        <f t="shared" si="3"/>
        <v>1</v>
      </c>
      <c r="C184"/>
      <c r="D184"/>
      <c r="E184"/>
      <c r="F184"/>
      <c r="G184"/>
      <c r="H184"/>
    </row>
    <row r="185" spans="1:8" x14ac:dyDescent="0.3">
      <c r="A185" s="6" t="str">
        <f t="shared" si="3"/>
        <v/>
      </c>
      <c r="C185"/>
      <c r="D185"/>
      <c r="E185"/>
      <c r="F185"/>
      <c r="G185"/>
      <c r="H185"/>
    </row>
    <row r="186" spans="1:8" x14ac:dyDescent="0.3">
      <c r="A186" s="6">
        <f t="shared" si="3"/>
        <v>1</v>
      </c>
      <c r="C186"/>
      <c r="D186"/>
      <c r="E186"/>
      <c r="F186"/>
      <c r="G186"/>
      <c r="H186"/>
    </row>
    <row r="187" spans="1:8" x14ac:dyDescent="0.3">
      <c r="A187" s="6" t="str">
        <f t="shared" si="3"/>
        <v/>
      </c>
      <c r="C187"/>
      <c r="D187"/>
      <c r="E187"/>
      <c r="F187"/>
      <c r="G187"/>
      <c r="H187"/>
    </row>
    <row r="188" spans="1:8" x14ac:dyDescent="0.3">
      <c r="A188" s="6">
        <f t="shared" si="3"/>
        <v>1</v>
      </c>
      <c r="C188"/>
      <c r="D188"/>
      <c r="E188"/>
      <c r="F188"/>
      <c r="G188"/>
      <c r="H188"/>
    </row>
    <row r="189" spans="1:8" x14ac:dyDescent="0.3">
      <c r="A189" s="6" t="str">
        <f t="shared" si="3"/>
        <v/>
      </c>
      <c r="C189"/>
      <c r="D189"/>
      <c r="E189"/>
      <c r="F189"/>
      <c r="G189"/>
      <c r="H189"/>
    </row>
    <row r="190" spans="1:8" x14ac:dyDescent="0.3">
      <c r="A190" s="6">
        <f t="shared" si="3"/>
        <v>1</v>
      </c>
      <c r="C190"/>
      <c r="D190"/>
      <c r="E190"/>
      <c r="F190"/>
      <c r="G190"/>
      <c r="H190"/>
    </row>
    <row r="191" spans="1:8" x14ac:dyDescent="0.3">
      <c r="A191" s="6" t="str">
        <f t="shared" si="3"/>
        <v/>
      </c>
      <c r="C191"/>
      <c r="D191"/>
      <c r="E191"/>
      <c r="F191"/>
      <c r="G191"/>
      <c r="H191"/>
    </row>
    <row r="192" spans="1:8" x14ac:dyDescent="0.3">
      <c r="A192" s="6">
        <f t="shared" si="3"/>
        <v>1</v>
      </c>
      <c r="C192"/>
      <c r="D192"/>
      <c r="E192"/>
      <c r="F192"/>
      <c r="G192"/>
      <c r="H192"/>
    </row>
    <row r="193" spans="1:8" x14ac:dyDescent="0.3">
      <c r="A193" s="6" t="str">
        <f t="shared" si="3"/>
        <v/>
      </c>
      <c r="C193"/>
      <c r="D193"/>
      <c r="E193"/>
      <c r="F193"/>
      <c r="G193"/>
      <c r="H193"/>
    </row>
    <row r="194" spans="1:8" x14ac:dyDescent="0.3">
      <c r="A194" s="6">
        <f t="shared" si="3"/>
        <v>1</v>
      </c>
      <c r="C194"/>
      <c r="D194"/>
      <c r="E194"/>
      <c r="F194"/>
      <c r="G194"/>
      <c r="H194"/>
    </row>
    <row r="195" spans="1:8" x14ac:dyDescent="0.3">
      <c r="A195" s="6" t="str">
        <f t="shared" si="3"/>
        <v/>
      </c>
      <c r="C195"/>
      <c r="D195"/>
      <c r="E195"/>
      <c r="F195"/>
      <c r="G195"/>
      <c r="H195"/>
    </row>
    <row r="196" spans="1:8" x14ac:dyDescent="0.3">
      <c r="A196" s="6">
        <f t="shared" si="3"/>
        <v>1</v>
      </c>
      <c r="C196"/>
      <c r="D196"/>
      <c r="E196"/>
      <c r="F196"/>
      <c r="G196"/>
      <c r="H196"/>
    </row>
    <row r="197" spans="1:8" x14ac:dyDescent="0.3">
      <c r="A197" s="6" t="str">
        <f t="shared" si="3"/>
        <v/>
      </c>
      <c r="C197"/>
      <c r="D197"/>
      <c r="E197"/>
      <c r="F197"/>
      <c r="G197"/>
      <c r="H197"/>
    </row>
    <row r="198" spans="1:8" x14ac:dyDescent="0.3">
      <c r="A198" s="6">
        <f t="shared" si="3"/>
        <v>1</v>
      </c>
      <c r="C198"/>
      <c r="D198"/>
      <c r="E198"/>
      <c r="F198"/>
      <c r="G198"/>
      <c r="H198"/>
    </row>
    <row r="199" spans="1:8" x14ac:dyDescent="0.3">
      <c r="A199" s="6" t="str">
        <f t="shared" si="3"/>
        <v/>
      </c>
      <c r="C199"/>
      <c r="D199"/>
      <c r="E199"/>
      <c r="F199"/>
      <c r="G199"/>
      <c r="H199"/>
    </row>
    <row r="200" spans="1:8" x14ac:dyDescent="0.3">
      <c r="A200" s="6">
        <f t="shared" ref="A200:A263" si="4">IF(A199="",1,IF(B199="","",A199+1))</f>
        <v>1</v>
      </c>
      <c r="C200"/>
      <c r="D200"/>
      <c r="E200"/>
      <c r="F200"/>
      <c r="G200"/>
      <c r="H200"/>
    </row>
    <row r="201" spans="1:8" x14ac:dyDescent="0.3">
      <c r="A201" s="6" t="str">
        <f t="shared" si="4"/>
        <v/>
      </c>
      <c r="C201"/>
      <c r="D201"/>
      <c r="E201"/>
      <c r="F201"/>
      <c r="G201"/>
      <c r="H201"/>
    </row>
    <row r="202" spans="1:8" x14ac:dyDescent="0.3">
      <c r="A202" s="6">
        <f t="shared" si="4"/>
        <v>1</v>
      </c>
      <c r="C202"/>
      <c r="D202"/>
      <c r="E202"/>
      <c r="F202"/>
      <c r="G202"/>
      <c r="H202"/>
    </row>
    <row r="203" spans="1:8" x14ac:dyDescent="0.3">
      <c r="A203" s="6" t="str">
        <f t="shared" si="4"/>
        <v/>
      </c>
      <c r="C203"/>
      <c r="D203"/>
      <c r="E203"/>
      <c r="F203"/>
      <c r="G203"/>
      <c r="H203"/>
    </row>
    <row r="204" spans="1:8" x14ac:dyDescent="0.3">
      <c r="A204" s="6">
        <f t="shared" si="4"/>
        <v>1</v>
      </c>
      <c r="C204"/>
      <c r="D204"/>
      <c r="E204"/>
      <c r="F204"/>
      <c r="G204"/>
      <c r="H204"/>
    </row>
    <row r="205" spans="1:8" x14ac:dyDescent="0.3">
      <c r="A205" s="6" t="str">
        <f t="shared" si="4"/>
        <v/>
      </c>
      <c r="C205"/>
      <c r="D205"/>
      <c r="E205"/>
      <c r="F205"/>
      <c r="G205"/>
      <c r="H205"/>
    </row>
    <row r="206" spans="1:8" x14ac:dyDescent="0.3">
      <c r="A206" s="6">
        <f t="shared" si="4"/>
        <v>1</v>
      </c>
      <c r="C206"/>
      <c r="D206"/>
      <c r="E206"/>
      <c r="F206"/>
      <c r="G206"/>
      <c r="H206"/>
    </row>
    <row r="207" spans="1:8" x14ac:dyDescent="0.3">
      <c r="A207" s="6" t="str">
        <f t="shared" si="4"/>
        <v/>
      </c>
      <c r="C207"/>
      <c r="D207"/>
      <c r="E207"/>
      <c r="F207"/>
      <c r="G207"/>
      <c r="H207"/>
    </row>
    <row r="208" spans="1:8" x14ac:dyDescent="0.3">
      <c r="A208" s="6">
        <f t="shared" si="4"/>
        <v>1</v>
      </c>
      <c r="C208"/>
      <c r="D208"/>
      <c r="E208"/>
      <c r="F208"/>
      <c r="G208"/>
      <c r="H208"/>
    </row>
    <row r="209" spans="1:8" x14ac:dyDescent="0.3">
      <c r="A209" s="6" t="str">
        <f t="shared" si="4"/>
        <v/>
      </c>
      <c r="C209"/>
      <c r="D209"/>
      <c r="E209"/>
      <c r="F209"/>
      <c r="G209"/>
      <c r="H209"/>
    </row>
    <row r="210" spans="1:8" x14ac:dyDescent="0.3">
      <c r="A210" s="6">
        <f t="shared" si="4"/>
        <v>1</v>
      </c>
      <c r="C210"/>
      <c r="D210"/>
      <c r="E210"/>
      <c r="F210"/>
      <c r="G210"/>
      <c r="H210"/>
    </row>
    <row r="211" spans="1:8" x14ac:dyDescent="0.3">
      <c r="A211" s="6" t="str">
        <f t="shared" si="4"/>
        <v/>
      </c>
      <c r="C211"/>
      <c r="D211"/>
      <c r="E211"/>
      <c r="F211"/>
      <c r="G211"/>
      <c r="H211"/>
    </row>
    <row r="212" spans="1:8" x14ac:dyDescent="0.3">
      <c r="A212" s="6">
        <f t="shared" si="4"/>
        <v>1</v>
      </c>
      <c r="C212"/>
      <c r="D212"/>
      <c r="E212"/>
      <c r="F212"/>
      <c r="G212"/>
      <c r="H212"/>
    </row>
    <row r="213" spans="1:8" x14ac:dyDescent="0.3">
      <c r="A213" s="6" t="str">
        <f t="shared" si="4"/>
        <v/>
      </c>
      <c r="C213"/>
      <c r="D213"/>
      <c r="E213"/>
      <c r="F213"/>
      <c r="G213"/>
      <c r="H213"/>
    </row>
    <row r="214" spans="1:8" x14ac:dyDescent="0.3">
      <c r="A214" s="6">
        <f t="shared" si="4"/>
        <v>1</v>
      </c>
      <c r="C214"/>
      <c r="D214"/>
      <c r="E214"/>
      <c r="F214"/>
      <c r="G214"/>
      <c r="H214"/>
    </row>
    <row r="215" spans="1:8" x14ac:dyDescent="0.3">
      <c r="A215" s="6" t="str">
        <f t="shared" si="4"/>
        <v/>
      </c>
      <c r="C215"/>
      <c r="D215"/>
      <c r="E215"/>
      <c r="F215"/>
      <c r="G215"/>
      <c r="H215"/>
    </row>
    <row r="216" spans="1:8" x14ac:dyDescent="0.3">
      <c r="A216" s="6">
        <f t="shared" si="4"/>
        <v>1</v>
      </c>
      <c r="C216"/>
      <c r="D216"/>
      <c r="E216"/>
      <c r="F216"/>
      <c r="G216"/>
      <c r="H216"/>
    </row>
    <row r="217" spans="1:8" x14ac:dyDescent="0.3">
      <c r="A217" s="6" t="str">
        <f t="shared" si="4"/>
        <v/>
      </c>
      <c r="C217"/>
      <c r="D217"/>
      <c r="E217"/>
      <c r="F217"/>
      <c r="G217"/>
      <c r="H217"/>
    </row>
    <row r="218" spans="1:8" x14ac:dyDescent="0.3">
      <c r="A218" s="6">
        <f t="shared" si="4"/>
        <v>1</v>
      </c>
      <c r="C218"/>
      <c r="D218"/>
      <c r="E218"/>
      <c r="F218"/>
      <c r="G218"/>
      <c r="H218"/>
    </row>
    <row r="219" spans="1:8" x14ac:dyDescent="0.3">
      <c r="A219" s="6" t="str">
        <f t="shared" si="4"/>
        <v/>
      </c>
      <c r="C219"/>
      <c r="D219"/>
      <c r="E219"/>
      <c r="F219"/>
      <c r="G219"/>
      <c r="H219"/>
    </row>
    <row r="220" spans="1:8" x14ac:dyDescent="0.3">
      <c r="A220" s="6">
        <f t="shared" si="4"/>
        <v>1</v>
      </c>
      <c r="C220"/>
      <c r="D220"/>
      <c r="E220"/>
      <c r="F220"/>
      <c r="G220"/>
      <c r="H220"/>
    </row>
    <row r="221" spans="1:8" x14ac:dyDescent="0.3">
      <c r="A221" s="6" t="str">
        <f t="shared" si="4"/>
        <v/>
      </c>
      <c r="C221"/>
      <c r="D221"/>
      <c r="E221"/>
      <c r="F221"/>
      <c r="G221"/>
      <c r="H221"/>
    </row>
    <row r="222" spans="1:8" x14ac:dyDescent="0.3">
      <c r="A222" s="6">
        <f t="shared" si="4"/>
        <v>1</v>
      </c>
      <c r="C222"/>
      <c r="D222"/>
      <c r="E222"/>
      <c r="F222"/>
      <c r="G222"/>
      <c r="H222"/>
    </row>
    <row r="223" spans="1:8" x14ac:dyDescent="0.3">
      <c r="A223" s="6" t="str">
        <f t="shared" si="4"/>
        <v/>
      </c>
      <c r="C223"/>
      <c r="D223"/>
      <c r="E223"/>
      <c r="F223"/>
      <c r="G223"/>
      <c r="H223"/>
    </row>
    <row r="224" spans="1:8" x14ac:dyDescent="0.3">
      <c r="A224" s="6">
        <f t="shared" si="4"/>
        <v>1</v>
      </c>
      <c r="C224"/>
      <c r="D224"/>
      <c r="E224"/>
      <c r="F224"/>
      <c r="G224"/>
      <c r="H224"/>
    </row>
    <row r="225" spans="1:8" x14ac:dyDescent="0.3">
      <c r="A225" s="6" t="str">
        <f t="shared" si="4"/>
        <v/>
      </c>
      <c r="C225"/>
      <c r="D225"/>
      <c r="E225"/>
      <c r="F225"/>
      <c r="G225"/>
      <c r="H225"/>
    </row>
    <row r="226" spans="1:8" x14ac:dyDescent="0.3">
      <c r="A226" s="6">
        <f t="shared" si="4"/>
        <v>1</v>
      </c>
      <c r="C226"/>
      <c r="D226"/>
      <c r="E226"/>
      <c r="F226"/>
      <c r="G226"/>
      <c r="H226"/>
    </row>
    <row r="227" spans="1:8" x14ac:dyDescent="0.3">
      <c r="A227" s="6" t="str">
        <f t="shared" si="4"/>
        <v/>
      </c>
      <c r="C227"/>
      <c r="D227"/>
      <c r="E227"/>
      <c r="F227"/>
      <c r="G227"/>
      <c r="H227"/>
    </row>
    <row r="228" spans="1:8" x14ac:dyDescent="0.3">
      <c r="A228" s="6">
        <f t="shared" si="4"/>
        <v>1</v>
      </c>
      <c r="C228"/>
      <c r="D228"/>
      <c r="E228"/>
      <c r="F228"/>
      <c r="G228"/>
      <c r="H228"/>
    </row>
    <row r="229" spans="1:8" x14ac:dyDescent="0.3">
      <c r="A229" s="6" t="str">
        <f t="shared" si="4"/>
        <v/>
      </c>
      <c r="C229"/>
      <c r="D229"/>
      <c r="E229"/>
      <c r="F229"/>
      <c r="G229"/>
      <c r="H229"/>
    </row>
    <row r="230" spans="1:8" x14ac:dyDescent="0.3">
      <c r="A230" s="6">
        <f t="shared" si="4"/>
        <v>1</v>
      </c>
      <c r="C230"/>
      <c r="D230"/>
      <c r="E230"/>
      <c r="F230"/>
      <c r="G230"/>
      <c r="H230"/>
    </row>
    <row r="231" spans="1:8" x14ac:dyDescent="0.3">
      <c r="A231" s="6" t="str">
        <f t="shared" si="4"/>
        <v/>
      </c>
      <c r="C231"/>
      <c r="D231"/>
      <c r="E231"/>
      <c r="F231"/>
      <c r="G231"/>
      <c r="H231"/>
    </row>
    <row r="232" spans="1:8" x14ac:dyDescent="0.3">
      <c r="A232" s="6">
        <f t="shared" si="4"/>
        <v>1</v>
      </c>
      <c r="C232"/>
      <c r="D232"/>
      <c r="E232"/>
      <c r="F232"/>
      <c r="G232"/>
      <c r="H232"/>
    </row>
    <row r="233" spans="1:8" x14ac:dyDescent="0.3">
      <c r="A233" s="6" t="str">
        <f t="shared" si="4"/>
        <v/>
      </c>
      <c r="C233"/>
      <c r="D233"/>
      <c r="E233"/>
      <c r="F233"/>
      <c r="G233"/>
      <c r="H233"/>
    </row>
    <row r="234" spans="1:8" x14ac:dyDescent="0.3">
      <c r="A234" s="6">
        <f t="shared" si="4"/>
        <v>1</v>
      </c>
      <c r="C234"/>
      <c r="D234"/>
      <c r="E234"/>
      <c r="F234"/>
      <c r="G234"/>
      <c r="H234"/>
    </row>
    <row r="235" spans="1:8" x14ac:dyDescent="0.3">
      <c r="A235" s="6" t="str">
        <f t="shared" si="4"/>
        <v/>
      </c>
      <c r="C235"/>
      <c r="D235"/>
      <c r="E235"/>
      <c r="F235"/>
      <c r="G235"/>
      <c r="H235"/>
    </row>
    <row r="236" spans="1:8" x14ac:dyDescent="0.3">
      <c r="A236" s="6">
        <f t="shared" si="4"/>
        <v>1</v>
      </c>
      <c r="C236"/>
      <c r="D236"/>
      <c r="E236"/>
      <c r="F236"/>
      <c r="G236"/>
      <c r="H236"/>
    </row>
    <row r="237" spans="1:8" x14ac:dyDescent="0.3">
      <c r="A237" s="6" t="str">
        <f t="shared" si="4"/>
        <v/>
      </c>
      <c r="C237"/>
      <c r="D237"/>
      <c r="E237"/>
      <c r="F237"/>
      <c r="G237"/>
      <c r="H237"/>
    </row>
    <row r="238" spans="1:8" x14ac:dyDescent="0.3">
      <c r="A238" s="6">
        <f t="shared" si="4"/>
        <v>1</v>
      </c>
      <c r="C238"/>
      <c r="D238"/>
      <c r="E238"/>
      <c r="F238"/>
      <c r="G238"/>
      <c r="H238"/>
    </row>
    <row r="239" spans="1:8" x14ac:dyDescent="0.3">
      <c r="A239" s="6" t="str">
        <f t="shared" si="4"/>
        <v/>
      </c>
      <c r="C239"/>
      <c r="D239"/>
      <c r="E239"/>
      <c r="F239"/>
      <c r="G239"/>
      <c r="H239"/>
    </row>
    <row r="240" spans="1:8" x14ac:dyDescent="0.3">
      <c r="A240" s="6">
        <f t="shared" si="4"/>
        <v>1</v>
      </c>
      <c r="C240"/>
      <c r="D240"/>
      <c r="E240"/>
      <c r="F240"/>
      <c r="G240"/>
      <c r="H240"/>
    </row>
    <row r="241" spans="1:8" x14ac:dyDescent="0.3">
      <c r="A241" s="6" t="str">
        <f t="shared" si="4"/>
        <v/>
      </c>
      <c r="C241"/>
      <c r="D241"/>
      <c r="E241"/>
      <c r="F241"/>
      <c r="G241"/>
      <c r="H241"/>
    </row>
    <row r="242" spans="1:8" x14ac:dyDescent="0.3">
      <c r="A242" s="6">
        <f t="shared" si="4"/>
        <v>1</v>
      </c>
      <c r="C242"/>
      <c r="D242"/>
      <c r="E242"/>
      <c r="F242"/>
      <c r="G242"/>
      <c r="H242"/>
    </row>
    <row r="243" spans="1:8" x14ac:dyDescent="0.3">
      <c r="A243" s="6" t="str">
        <f t="shared" si="4"/>
        <v/>
      </c>
      <c r="C243"/>
      <c r="D243"/>
      <c r="E243"/>
      <c r="F243"/>
      <c r="G243"/>
      <c r="H243"/>
    </row>
    <row r="244" spans="1:8" x14ac:dyDescent="0.3">
      <c r="A244" s="6">
        <f t="shared" si="4"/>
        <v>1</v>
      </c>
      <c r="C244"/>
      <c r="D244"/>
      <c r="E244"/>
      <c r="F244"/>
      <c r="G244"/>
      <c r="H244"/>
    </row>
    <row r="245" spans="1:8" x14ac:dyDescent="0.3">
      <c r="A245" s="6" t="str">
        <f t="shared" si="4"/>
        <v/>
      </c>
      <c r="C245"/>
      <c r="D245"/>
      <c r="E245"/>
      <c r="F245"/>
      <c r="G245"/>
      <c r="H245"/>
    </row>
    <row r="246" spans="1:8" x14ac:dyDescent="0.3">
      <c r="A246" s="6">
        <f t="shared" si="4"/>
        <v>1</v>
      </c>
      <c r="C246"/>
      <c r="D246"/>
      <c r="E246"/>
      <c r="F246"/>
      <c r="G246"/>
      <c r="H246"/>
    </row>
    <row r="247" spans="1:8" x14ac:dyDescent="0.3">
      <c r="A247" s="6" t="str">
        <f t="shared" si="4"/>
        <v/>
      </c>
      <c r="C247"/>
      <c r="D247"/>
      <c r="E247"/>
      <c r="F247"/>
      <c r="G247"/>
      <c r="H247"/>
    </row>
    <row r="248" spans="1:8" x14ac:dyDescent="0.3">
      <c r="A248" s="6">
        <f t="shared" si="4"/>
        <v>1</v>
      </c>
      <c r="C248"/>
      <c r="D248"/>
      <c r="E248"/>
      <c r="F248"/>
      <c r="G248"/>
      <c r="H248"/>
    </row>
    <row r="249" spans="1:8" x14ac:dyDescent="0.3">
      <c r="A249" s="6" t="str">
        <f t="shared" si="4"/>
        <v/>
      </c>
      <c r="C249"/>
      <c r="D249"/>
      <c r="E249"/>
      <c r="F249"/>
      <c r="G249"/>
      <c r="H249"/>
    </row>
    <row r="250" spans="1:8" x14ac:dyDescent="0.3">
      <c r="A250" s="6">
        <f t="shared" si="4"/>
        <v>1</v>
      </c>
      <c r="C250"/>
      <c r="D250"/>
      <c r="E250"/>
      <c r="F250"/>
      <c r="G250"/>
      <c r="H250"/>
    </row>
    <row r="251" spans="1:8" x14ac:dyDescent="0.3">
      <c r="A251" s="6" t="str">
        <f t="shared" si="4"/>
        <v/>
      </c>
      <c r="C251"/>
      <c r="D251"/>
      <c r="E251"/>
      <c r="F251"/>
      <c r="G251"/>
      <c r="H251"/>
    </row>
    <row r="252" spans="1:8" x14ac:dyDescent="0.3">
      <c r="A252" s="6">
        <f t="shared" si="4"/>
        <v>1</v>
      </c>
      <c r="C252"/>
      <c r="D252"/>
      <c r="E252"/>
      <c r="F252"/>
      <c r="G252"/>
      <c r="H252"/>
    </row>
    <row r="253" spans="1:8" x14ac:dyDescent="0.3">
      <c r="A253" s="6" t="str">
        <f t="shared" si="4"/>
        <v/>
      </c>
      <c r="C253"/>
      <c r="D253"/>
      <c r="E253"/>
      <c r="F253"/>
      <c r="G253"/>
      <c r="H253"/>
    </row>
    <row r="254" spans="1:8" x14ac:dyDescent="0.3">
      <c r="A254" s="6">
        <f t="shared" si="4"/>
        <v>1</v>
      </c>
      <c r="C254"/>
      <c r="D254"/>
      <c r="E254"/>
      <c r="F254"/>
      <c r="G254"/>
      <c r="H254"/>
    </row>
    <row r="255" spans="1:8" x14ac:dyDescent="0.3">
      <c r="A255" s="6" t="str">
        <f t="shared" si="4"/>
        <v/>
      </c>
      <c r="C255"/>
      <c r="D255"/>
      <c r="E255"/>
      <c r="F255"/>
      <c r="G255"/>
      <c r="H255"/>
    </row>
    <row r="256" spans="1:8" x14ac:dyDescent="0.3">
      <c r="A256" s="6">
        <f t="shared" si="4"/>
        <v>1</v>
      </c>
      <c r="C256"/>
      <c r="D256"/>
      <c r="E256"/>
      <c r="F256"/>
      <c r="G256"/>
      <c r="H256"/>
    </row>
    <row r="257" spans="1:8" x14ac:dyDescent="0.3">
      <c r="A257" s="6" t="str">
        <f t="shared" si="4"/>
        <v/>
      </c>
      <c r="C257"/>
      <c r="D257"/>
      <c r="E257"/>
      <c r="F257"/>
      <c r="G257"/>
      <c r="H257"/>
    </row>
    <row r="258" spans="1:8" x14ac:dyDescent="0.3">
      <c r="A258" s="6">
        <f t="shared" si="4"/>
        <v>1</v>
      </c>
      <c r="C258"/>
      <c r="D258"/>
      <c r="E258"/>
      <c r="F258"/>
      <c r="G258"/>
      <c r="H258"/>
    </row>
    <row r="259" spans="1:8" x14ac:dyDescent="0.3">
      <c r="A259" s="6" t="str">
        <f t="shared" si="4"/>
        <v/>
      </c>
      <c r="C259"/>
      <c r="D259"/>
      <c r="E259"/>
      <c r="F259"/>
      <c r="G259"/>
      <c r="H259"/>
    </row>
    <row r="260" spans="1:8" x14ac:dyDescent="0.3">
      <c r="A260" s="6">
        <f t="shared" si="4"/>
        <v>1</v>
      </c>
      <c r="C260"/>
      <c r="D260"/>
      <c r="E260"/>
      <c r="F260"/>
      <c r="G260"/>
      <c r="H260"/>
    </row>
    <row r="261" spans="1:8" x14ac:dyDescent="0.3">
      <c r="A261" s="6" t="str">
        <f t="shared" si="4"/>
        <v/>
      </c>
      <c r="C261"/>
      <c r="D261"/>
      <c r="E261"/>
      <c r="F261"/>
      <c r="G261"/>
      <c r="H261"/>
    </row>
    <row r="262" spans="1:8" x14ac:dyDescent="0.3">
      <c r="A262" s="6">
        <f t="shared" si="4"/>
        <v>1</v>
      </c>
      <c r="C262"/>
      <c r="D262"/>
      <c r="E262"/>
      <c r="F262"/>
      <c r="G262"/>
      <c r="H262"/>
    </row>
    <row r="263" spans="1:8" x14ac:dyDescent="0.3">
      <c r="A263" s="6" t="str">
        <f t="shared" si="4"/>
        <v/>
      </c>
      <c r="C263"/>
      <c r="D263"/>
      <c r="E263"/>
      <c r="F263"/>
      <c r="G263"/>
      <c r="H263"/>
    </row>
    <row r="264" spans="1:8" x14ac:dyDescent="0.3">
      <c r="A264" s="6">
        <f t="shared" ref="A264:A327" si="5">IF(A263="",1,IF(B263="","",A263+1))</f>
        <v>1</v>
      </c>
      <c r="C264"/>
      <c r="D264"/>
      <c r="E264"/>
      <c r="F264"/>
      <c r="G264"/>
      <c r="H264"/>
    </row>
    <row r="265" spans="1:8" x14ac:dyDescent="0.3">
      <c r="A265" s="6" t="str">
        <f t="shared" si="5"/>
        <v/>
      </c>
      <c r="C265"/>
      <c r="D265"/>
      <c r="E265"/>
      <c r="F265"/>
      <c r="G265"/>
      <c r="H265"/>
    </row>
    <row r="266" spans="1:8" x14ac:dyDescent="0.3">
      <c r="A266" s="6">
        <f t="shared" si="5"/>
        <v>1</v>
      </c>
      <c r="C266"/>
      <c r="D266"/>
      <c r="E266"/>
      <c r="F266"/>
      <c r="G266"/>
      <c r="H266"/>
    </row>
    <row r="267" spans="1:8" x14ac:dyDescent="0.3">
      <c r="A267" s="6" t="str">
        <f t="shared" si="5"/>
        <v/>
      </c>
      <c r="C267"/>
      <c r="D267"/>
      <c r="E267"/>
      <c r="F267"/>
      <c r="G267"/>
      <c r="H267"/>
    </row>
    <row r="268" spans="1:8" x14ac:dyDescent="0.3">
      <c r="A268" s="6">
        <f t="shared" si="5"/>
        <v>1</v>
      </c>
      <c r="C268"/>
      <c r="D268"/>
      <c r="E268"/>
      <c r="F268"/>
      <c r="G268"/>
      <c r="H268"/>
    </row>
    <row r="269" spans="1:8" x14ac:dyDescent="0.3">
      <c r="A269" s="6" t="str">
        <f t="shared" si="5"/>
        <v/>
      </c>
      <c r="C269"/>
      <c r="D269"/>
      <c r="E269"/>
      <c r="F269"/>
      <c r="G269"/>
      <c r="H269"/>
    </row>
    <row r="270" spans="1:8" x14ac:dyDescent="0.3">
      <c r="A270" s="6">
        <f t="shared" si="5"/>
        <v>1</v>
      </c>
      <c r="C270"/>
      <c r="D270"/>
      <c r="E270"/>
      <c r="F270"/>
      <c r="G270"/>
      <c r="H270"/>
    </row>
    <row r="271" spans="1:8" x14ac:dyDescent="0.3">
      <c r="A271" s="6" t="str">
        <f t="shared" si="5"/>
        <v/>
      </c>
      <c r="C271"/>
      <c r="D271"/>
      <c r="E271"/>
      <c r="F271"/>
      <c r="G271"/>
      <c r="H271"/>
    </row>
    <row r="272" spans="1:8" x14ac:dyDescent="0.3">
      <c r="A272" s="6">
        <f t="shared" si="5"/>
        <v>1</v>
      </c>
      <c r="C272"/>
      <c r="D272"/>
      <c r="E272"/>
      <c r="F272"/>
      <c r="G272"/>
      <c r="H272"/>
    </row>
    <row r="273" spans="1:8" x14ac:dyDescent="0.3">
      <c r="A273" s="6" t="str">
        <f t="shared" si="5"/>
        <v/>
      </c>
      <c r="C273"/>
      <c r="D273"/>
      <c r="E273"/>
      <c r="F273"/>
      <c r="G273"/>
      <c r="H273"/>
    </row>
    <row r="274" spans="1:8" x14ac:dyDescent="0.3">
      <c r="A274" s="6">
        <f t="shared" si="5"/>
        <v>1</v>
      </c>
      <c r="C274"/>
      <c r="D274"/>
      <c r="E274"/>
      <c r="F274"/>
      <c r="G274"/>
      <c r="H274"/>
    </row>
    <row r="275" spans="1:8" x14ac:dyDescent="0.3">
      <c r="A275" s="6" t="str">
        <f t="shared" si="5"/>
        <v/>
      </c>
      <c r="C275"/>
      <c r="D275"/>
      <c r="E275"/>
      <c r="F275"/>
      <c r="G275"/>
      <c r="H275"/>
    </row>
    <row r="276" spans="1:8" x14ac:dyDescent="0.3">
      <c r="A276" s="6">
        <f t="shared" si="5"/>
        <v>1</v>
      </c>
      <c r="C276"/>
      <c r="D276"/>
      <c r="E276"/>
      <c r="F276"/>
      <c r="G276"/>
      <c r="H276"/>
    </row>
    <row r="277" spans="1:8" x14ac:dyDescent="0.3">
      <c r="A277" s="6" t="str">
        <f t="shared" si="5"/>
        <v/>
      </c>
      <c r="C277"/>
      <c r="D277"/>
      <c r="E277"/>
      <c r="F277"/>
      <c r="G277"/>
      <c r="H277"/>
    </row>
    <row r="278" spans="1:8" x14ac:dyDescent="0.3">
      <c r="A278" s="6">
        <f t="shared" si="5"/>
        <v>1</v>
      </c>
      <c r="C278"/>
      <c r="D278"/>
      <c r="E278"/>
      <c r="F278"/>
      <c r="G278"/>
      <c r="H278"/>
    </row>
    <row r="279" spans="1:8" x14ac:dyDescent="0.3">
      <c r="A279" s="6" t="str">
        <f t="shared" si="5"/>
        <v/>
      </c>
      <c r="C279"/>
      <c r="D279"/>
      <c r="E279"/>
      <c r="F279"/>
      <c r="G279"/>
      <c r="H279"/>
    </row>
    <row r="280" spans="1:8" x14ac:dyDescent="0.3">
      <c r="A280" s="6">
        <f t="shared" si="5"/>
        <v>1</v>
      </c>
      <c r="C280"/>
      <c r="D280"/>
      <c r="E280"/>
      <c r="F280"/>
      <c r="G280"/>
      <c r="H280"/>
    </row>
    <row r="281" spans="1:8" x14ac:dyDescent="0.3">
      <c r="A281" s="6" t="str">
        <f t="shared" si="5"/>
        <v/>
      </c>
      <c r="C281"/>
      <c r="D281"/>
      <c r="E281"/>
      <c r="F281"/>
      <c r="G281"/>
      <c r="H281"/>
    </row>
    <row r="282" spans="1:8" x14ac:dyDescent="0.3">
      <c r="A282" s="6">
        <f t="shared" si="5"/>
        <v>1</v>
      </c>
      <c r="C282"/>
      <c r="D282"/>
      <c r="E282"/>
      <c r="F282"/>
      <c r="G282"/>
      <c r="H282"/>
    </row>
    <row r="283" spans="1:8" x14ac:dyDescent="0.3">
      <c r="A283" s="6" t="str">
        <f t="shared" si="5"/>
        <v/>
      </c>
      <c r="C283"/>
      <c r="D283"/>
      <c r="E283"/>
      <c r="F283"/>
      <c r="G283"/>
      <c r="H283"/>
    </row>
    <row r="284" spans="1:8" x14ac:dyDescent="0.3">
      <c r="A284" s="6">
        <f t="shared" si="5"/>
        <v>1</v>
      </c>
      <c r="C284"/>
      <c r="D284"/>
      <c r="E284"/>
      <c r="F284"/>
      <c r="G284"/>
      <c r="H284"/>
    </row>
    <row r="285" spans="1:8" x14ac:dyDescent="0.3">
      <c r="A285" s="6" t="str">
        <f t="shared" si="5"/>
        <v/>
      </c>
      <c r="C285"/>
      <c r="D285"/>
      <c r="E285"/>
      <c r="F285"/>
      <c r="G285"/>
      <c r="H285"/>
    </row>
    <row r="286" spans="1:8" x14ac:dyDescent="0.3">
      <c r="A286" s="6">
        <f t="shared" si="5"/>
        <v>1</v>
      </c>
      <c r="C286"/>
      <c r="D286"/>
      <c r="E286"/>
      <c r="F286"/>
      <c r="G286"/>
      <c r="H286"/>
    </row>
    <row r="287" spans="1:8" x14ac:dyDescent="0.3">
      <c r="A287" s="6" t="str">
        <f t="shared" si="5"/>
        <v/>
      </c>
      <c r="C287"/>
      <c r="D287"/>
      <c r="E287"/>
      <c r="F287"/>
      <c r="G287"/>
      <c r="H287"/>
    </row>
    <row r="288" spans="1:8" x14ac:dyDescent="0.3">
      <c r="A288" s="6">
        <f t="shared" si="5"/>
        <v>1</v>
      </c>
      <c r="C288"/>
      <c r="D288"/>
      <c r="E288"/>
      <c r="F288"/>
      <c r="G288"/>
      <c r="H288"/>
    </row>
    <row r="289" spans="1:8" x14ac:dyDescent="0.3">
      <c r="A289" s="6" t="str">
        <f t="shared" si="5"/>
        <v/>
      </c>
      <c r="C289"/>
      <c r="D289"/>
      <c r="E289"/>
      <c r="F289"/>
      <c r="G289"/>
      <c r="H289"/>
    </row>
    <row r="290" spans="1:8" x14ac:dyDescent="0.3">
      <c r="A290" s="6">
        <f t="shared" si="5"/>
        <v>1</v>
      </c>
      <c r="C290"/>
      <c r="D290"/>
      <c r="E290"/>
      <c r="F290"/>
      <c r="G290"/>
      <c r="H290"/>
    </row>
    <row r="291" spans="1:8" x14ac:dyDescent="0.3">
      <c r="A291" s="6" t="str">
        <f t="shared" si="5"/>
        <v/>
      </c>
      <c r="C291"/>
      <c r="D291"/>
      <c r="E291"/>
      <c r="F291"/>
      <c r="G291"/>
      <c r="H291"/>
    </row>
    <row r="292" spans="1:8" x14ac:dyDescent="0.3">
      <c r="A292" s="6">
        <f t="shared" si="5"/>
        <v>1</v>
      </c>
      <c r="C292"/>
      <c r="D292"/>
      <c r="E292"/>
      <c r="F292"/>
      <c r="G292"/>
      <c r="H292"/>
    </row>
    <row r="293" spans="1:8" x14ac:dyDescent="0.3">
      <c r="A293" s="6" t="str">
        <f t="shared" si="5"/>
        <v/>
      </c>
      <c r="C293"/>
      <c r="D293"/>
      <c r="E293"/>
      <c r="F293"/>
      <c r="G293"/>
      <c r="H293"/>
    </row>
    <row r="294" spans="1:8" x14ac:dyDescent="0.3">
      <c r="A294" s="6">
        <f t="shared" si="5"/>
        <v>1</v>
      </c>
      <c r="C294"/>
      <c r="D294"/>
      <c r="E294"/>
      <c r="F294"/>
      <c r="G294"/>
      <c r="H294"/>
    </row>
    <row r="295" spans="1:8" x14ac:dyDescent="0.3">
      <c r="A295" s="6" t="str">
        <f t="shared" si="5"/>
        <v/>
      </c>
      <c r="C295"/>
      <c r="D295"/>
      <c r="E295"/>
      <c r="F295"/>
      <c r="G295"/>
      <c r="H295"/>
    </row>
    <row r="296" spans="1:8" x14ac:dyDescent="0.3">
      <c r="A296" s="6">
        <f t="shared" si="5"/>
        <v>1</v>
      </c>
      <c r="C296"/>
      <c r="D296"/>
      <c r="E296"/>
      <c r="F296"/>
      <c r="G296"/>
      <c r="H296"/>
    </row>
    <row r="297" spans="1:8" x14ac:dyDescent="0.3">
      <c r="A297" s="6" t="str">
        <f t="shared" si="5"/>
        <v/>
      </c>
      <c r="C297"/>
      <c r="D297"/>
      <c r="E297"/>
      <c r="F297"/>
      <c r="G297"/>
      <c r="H297"/>
    </row>
    <row r="298" spans="1:8" x14ac:dyDescent="0.3">
      <c r="A298" s="6">
        <f t="shared" si="5"/>
        <v>1</v>
      </c>
      <c r="C298"/>
      <c r="D298"/>
      <c r="E298"/>
      <c r="F298"/>
      <c r="G298"/>
      <c r="H298"/>
    </row>
    <row r="299" spans="1:8" x14ac:dyDescent="0.3">
      <c r="A299" s="6" t="str">
        <f t="shared" si="5"/>
        <v/>
      </c>
      <c r="C299"/>
      <c r="D299"/>
      <c r="E299"/>
      <c r="F299"/>
      <c r="G299"/>
      <c r="H299"/>
    </row>
    <row r="300" spans="1:8" x14ac:dyDescent="0.3">
      <c r="A300" s="6">
        <f t="shared" si="5"/>
        <v>1</v>
      </c>
      <c r="C300"/>
      <c r="D300"/>
      <c r="E300"/>
      <c r="F300"/>
      <c r="G300"/>
      <c r="H300"/>
    </row>
    <row r="301" spans="1:8" x14ac:dyDescent="0.3">
      <c r="A301" s="6" t="str">
        <f t="shared" si="5"/>
        <v/>
      </c>
      <c r="C301"/>
      <c r="D301"/>
      <c r="E301"/>
      <c r="F301"/>
      <c r="G301"/>
      <c r="H301"/>
    </row>
    <row r="302" spans="1:8" x14ac:dyDescent="0.3">
      <c r="A302" s="6">
        <f t="shared" si="5"/>
        <v>1</v>
      </c>
      <c r="C302" s="26"/>
      <c r="D302" s="26"/>
      <c r="E302" s="26"/>
      <c r="F302" s="26"/>
      <c r="G302" s="26"/>
    </row>
    <row r="303" spans="1:8" x14ac:dyDescent="0.3">
      <c r="A303" s="6" t="str">
        <f t="shared" si="5"/>
        <v/>
      </c>
      <c r="C303" s="26"/>
      <c r="D303" s="26"/>
      <c r="E303" s="26"/>
      <c r="F303" s="26"/>
      <c r="G303" s="26"/>
    </row>
    <row r="304" spans="1:8" x14ac:dyDescent="0.3">
      <c r="A304" s="6">
        <f t="shared" si="5"/>
        <v>1</v>
      </c>
      <c r="C304" s="26"/>
      <c r="D304" s="26"/>
      <c r="E304" s="26"/>
      <c r="F304" s="26"/>
      <c r="G304" s="26"/>
    </row>
    <row r="305" spans="1:7" x14ac:dyDescent="0.3">
      <c r="A305" s="6" t="str">
        <f t="shared" si="5"/>
        <v/>
      </c>
      <c r="C305" s="26"/>
      <c r="D305" s="26"/>
      <c r="E305" s="26"/>
      <c r="F305" s="26"/>
      <c r="G305" s="26"/>
    </row>
    <row r="306" spans="1:7" x14ac:dyDescent="0.3">
      <c r="A306" s="6">
        <f t="shared" si="5"/>
        <v>1</v>
      </c>
      <c r="C306" s="26"/>
      <c r="D306" s="26"/>
      <c r="E306" s="26"/>
      <c r="F306" s="26"/>
      <c r="G306" s="26"/>
    </row>
    <row r="307" spans="1:7" x14ac:dyDescent="0.3">
      <c r="A307" s="6" t="str">
        <f t="shared" si="5"/>
        <v/>
      </c>
      <c r="C307" s="26"/>
      <c r="D307" s="26"/>
      <c r="E307" s="26"/>
      <c r="F307" s="26"/>
      <c r="G307" s="26"/>
    </row>
    <row r="308" spans="1:7" x14ac:dyDescent="0.3">
      <c r="A308" s="6">
        <f t="shared" si="5"/>
        <v>1</v>
      </c>
      <c r="C308" s="26"/>
      <c r="D308" s="26"/>
      <c r="E308" s="26"/>
      <c r="F308" s="26"/>
      <c r="G308" s="26"/>
    </row>
    <row r="309" spans="1:7" x14ac:dyDescent="0.3">
      <c r="A309" s="6" t="str">
        <f t="shared" si="5"/>
        <v/>
      </c>
      <c r="C309" s="26"/>
      <c r="D309" s="26"/>
      <c r="E309" s="26"/>
      <c r="F309" s="26"/>
      <c r="G309" s="26"/>
    </row>
    <row r="310" spans="1:7" x14ac:dyDescent="0.3">
      <c r="A310" s="6">
        <f t="shared" si="5"/>
        <v>1</v>
      </c>
      <c r="C310" s="26"/>
      <c r="D310" s="26"/>
      <c r="E310" s="26"/>
      <c r="F310" s="26"/>
      <c r="G310" s="26"/>
    </row>
    <row r="311" spans="1:7" x14ac:dyDescent="0.3">
      <c r="A311" s="6" t="str">
        <f t="shared" si="5"/>
        <v/>
      </c>
      <c r="C311" s="26"/>
      <c r="D311" s="26"/>
      <c r="E311" s="26"/>
      <c r="F311" s="26"/>
      <c r="G311" s="26"/>
    </row>
    <row r="312" spans="1:7" x14ac:dyDescent="0.3">
      <c r="A312" s="6">
        <f t="shared" si="5"/>
        <v>1</v>
      </c>
      <c r="C312" s="26"/>
      <c r="D312" s="26"/>
      <c r="E312" s="26"/>
      <c r="F312" s="26"/>
      <c r="G312" s="26"/>
    </row>
    <row r="313" spans="1:7" x14ac:dyDescent="0.3">
      <c r="A313" s="6" t="str">
        <f t="shared" si="5"/>
        <v/>
      </c>
      <c r="C313" s="26"/>
      <c r="D313" s="26"/>
      <c r="E313" s="26"/>
      <c r="F313" s="26"/>
      <c r="G313" s="26"/>
    </row>
    <row r="314" spans="1:7" x14ac:dyDescent="0.3">
      <c r="A314" s="6">
        <f t="shared" si="5"/>
        <v>1</v>
      </c>
      <c r="C314" s="26"/>
      <c r="D314" s="26"/>
      <c r="E314" s="26"/>
      <c r="F314" s="26"/>
      <c r="G314" s="26"/>
    </row>
    <row r="315" spans="1:7" x14ac:dyDescent="0.3">
      <c r="A315" s="6" t="str">
        <f t="shared" si="5"/>
        <v/>
      </c>
      <c r="C315" s="26"/>
      <c r="D315" s="26"/>
      <c r="E315" s="26"/>
      <c r="F315" s="26"/>
      <c r="G315" s="26"/>
    </row>
    <row r="316" spans="1:7" x14ac:dyDescent="0.3">
      <c r="A316" s="6">
        <f t="shared" si="5"/>
        <v>1</v>
      </c>
      <c r="C316" s="26"/>
      <c r="D316" s="26"/>
      <c r="E316" s="26"/>
      <c r="F316" s="26"/>
      <c r="G316" s="26"/>
    </row>
    <row r="317" spans="1:7" x14ac:dyDescent="0.3">
      <c r="A317" s="6" t="str">
        <f t="shared" si="5"/>
        <v/>
      </c>
      <c r="C317" s="26"/>
      <c r="D317" s="26"/>
      <c r="E317" s="26"/>
      <c r="F317" s="26"/>
      <c r="G317" s="26"/>
    </row>
    <row r="318" spans="1:7" x14ac:dyDescent="0.3">
      <c r="A318" s="6">
        <f t="shared" si="5"/>
        <v>1</v>
      </c>
      <c r="C318" s="26"/>
      <c r="D318" s="26"/>
      <c r="E318" s="26"/>
      <c r="F318" s="26"/>
      <c r="G318" s="26"/>
    </row>
    <row r="319" spans="1:7" x14ac:dyDescent="0.3">
      <c r="A319" s="6" t="str">
        <f t="shared" si="5"/>
        <v/>
      </c>
      <c r="C319" s="26"/>
      <c r="D319" s="26"/>
      <c r="E319" s="26"/>
      <c r="F319" s="26"/>
      <c r="G319" s="26"/>
    </row>
    <row r="320" spans="1:7" x14ac:dyDescent="0.3">
      <c r="A320" s="6">
        <f t="shared" si="5"/>
        <v>1</v>
      </c>
      <c r="C320" s="26"/>
      <c r="D320" s="26"/>
      <c r="E320" s="26"/>
      <c r="F320" s="26"/>
      <c r="G320" s="26"/>
    </row>
    <row r="321" spans="1:7" x14ac:dyDescent="0.3">
      <c r="A321" s="6" t="str">
        <f t="shared" si="5"/>
        <v/>
      </c>
      <c r="C321" s="26"/>
      <c r="D321" s="26"/>
      <c r="E321" s="26"/>
      <c r="F321" s="26"/>
      <c r="G321" s="26"/>
    </row>
    <row r="322" spans="1:7" x14ac:dyDescent="0.3">
      <c r="A322" s="6">
        <f t="shared" si="5"/>
        <v>1</v>
      </c>
      <c r="C322" s="26"/>
      <c r="D322" s="26"/>
      <c r="E322" s="26"/>
      <c r="F322" s="26"/>
      <c r="G322" s="26"/>
    </row>
    <row r="323" spans="1:7" x14ac:dyDescent="0.3">
      <c r="A323" s="6" t="str">
        <f t="shared" si="5"/>
        <v/>
      </c>
      <c r="C323" s="26"/>
      <c r="D323" s="26"/>
      <c r="E323" s="26"/>
      <c r="F323" s="26"/>
      <c r="G323" s="26"/>
    </row>
    <row r="324" spans="1:7" x14ac:dyDescent="0.3">
      <c r="A324" s="6">
        <f t="shared" si="5"/>
        <v>1</v>
      </c>
      <c r="C324" s="26"/>
      <c r="D324" s="26"/>
      <c r="E324" s="26"/>
      <c r="F324" s="26"/>
      <c r="G324" s="26"/>
    </row>
    <row r="325" spans="1:7" x14ac:dyDescent="0.3">
      <c r="A325" s="6" t="str">
        <f t="shared" si="5"/>
        <v/>
      </c>
      <c r="C325" s="26"/>
      <c r="D325" s="26"/>
      <c r="E325" s="26"/>
      <c r="F325" s="26"/>
      <c r="G325" s="26"/>
    </row>
    <row r="326" spans="1:7" x14ac:dyDescent="0.3">
      <c r="A326" s="6">
        <f t="shared" si="5"/>
        <v>1</v>
      </c>
      <c r="C326" s="26"/>
      <c r="D326" s="26"/>
      <c r="E326" s="26"/>
      <c r="F326" s="26"/>
      <c r="G326" s="26"/>
    </row>
    <row r="327" spans="1:7" x14ac:dyDescent="0.3">
      <c r="A327" s="6" t="str">
        <f t="shared" si="5"/>
        <v/>
      </c>
      <c r="C327" s="26"/>
      <c r="D327" s="26"/>
      <c r="E327" s="26"/>
      <c r="F327" s="26"/>
      <c r="G327" s="26"/>
    </row>
    <row r="328" spans="1:7" x14ac:dyDescent="0.3">
      <c r="A328" s="6">
        <f t="shared" ref="A328:A391" si="6">IF(A327="",1,IF(B327="","",A327+1))</f>
        <v>1</v>
      </c>
      <c r="C328" s="26"/>
      <c r="D328" s="26"/>
      <c r="E328" s="26"/>
      <c r="F328" s="26"/>
      <c r="G328" s="26"/>
    </row>
    <row r="329" spans="1:7" x14ac:dyDescent="0.3">
      <c r="A329" s="6" t="str">
        <f t="shared" si="6"/>
        <v/>
      </c>
      <c r="C329" s="26"/>
      <c r="D329" s="26"/>
      <c r="E329" s="26"/>
      <c r="F329" s="26"/>
      <c r="G329" s="26"/>
    </row>
    <row r="330" spans="1:7" x14ac:dyDescent="0.3">
      <c r="A330" s="6">
        <f t="shared" si="6"/>
        <v>1</v>
      </c>
      <c r="C330" s="26"/>
      <c r="D330" s="26"/>
      <c r="E330" s="26"/>
      <c r="F330" s="26"/>
      <c r="G330" s="26"/>
    </row>
    <row r="331" spans="1:7" x14ac:dyDescent="0.3">
      <c r="A331" s="6" t="str">
        <f t="shared" si="6"/>
        <v/>
      </c>
      <c r="C331" s="26"/>
      <c r="D331" s="26"/>
      <c r="E331" s="26"/>
      <c r="F331" s="26"/>
      <c r="G331" s="26"/>
    </row>
    <row r="332" spans="1:7" x14ac:dyDescent="0.3">
      <c r="A332" s="6">
        <f t="shared" si="6"/>
        <v>1</v>
      </c>
      <c r="C332" s="26"/>
      <c r="D332" s="26"/>
      <c r="E332" s="26"/>
      <c r="F332" s="26"/>
      <c r="G332" s="26"/>
    </row>
    <row r="333" spans="1:7" x14ac:dyDescent="0.3">
      <c r="A333" s="6" t="str">
        <f t="shared" si="6"/>
        <v/>
      </c>
      <c r="C333" s="26"/>
      <c r="D333" s="26"/>
      <c r="E333" s="26"/>
      <c r="F333" s="26"/>
      <c r="G333" s="26"/>
    </row>
    <row r="334" spans="1:7" x14ac:dyDescent="0.3">
      <c r="A334" s="6">
        <f t="shared" si="6"/>
        <v>1</v>
      </c>
      <c r="C334" s="26"/>
      <c r="D334" s="26"/>
      <c r="E334" s="26"/>
      <c r="F334" s="26"/>
      <c r="G334" s="26"/>
    </row>
    <row r="335" spans="1:7" x14ac:dyDescent="0.3">
      <c r="A335" s="6" t="str">
        <f t="shared" si="6"/>
        <v/>
      </c>
      <c r="C335" s="26"/>
      <c r="D335" s="26"/>
      <c r="E335" s="26"/>
      <c r="F335" s="26"/>
      <c r="G335" s="26"/>
    </row>
    <row r="336" spans="1:7" x14ac:dyDescent="0.3">
      <c r="A336" s="6">
        <f t="shared" si="6"/>
        <v>1</v>
      </c>
      <c r="C336" s="26"/>
      <c r="D336" s="26"/>
      <c r="E336" s="26"/>
      <c r="F336" s="26"/>
      <c r="G336" s="26"/>
    </row>
    <row r="337" spans="1:7" x14ac:dyDescent="0.3">
      <c r="A337" s="6" t="str">
        <f t="shared" si="6"/>
        <v/>
      </c>
      <c r="C337" s="26"/>
      <c r="D337" s="26"/>
      <c r="E337" s="26"/>
      <c r="F337" s="26"/>
      <c r="G337" s="26"/>
    </row>
    <row r="338" spans="1:7" x14ac:dyDescent="0.3">
      <c r="A338" s="6">
        <f t="shared" si="6"/>
        <v>1</v>
      </c>
      <c r="C338" s="26"/>
      <c r="D338" s="26"/>
      <c r="E338" s="26"/>
      <c r="F338" s="26"/>
      <c r="G338" s="26"/>
    </row>
    <row r="339" spans="1:7" x14ac:dyDescent="0.3">
      <c r="A339" s="6" t="str">
        <f t="shared" si="6"/>
        <v/>
      </c>
      <c r="C339" s="26"/>
      <c r="D339" s="26"/>
      <c r="E339" s="26"/>
      <c r="F339" s="26"/>
      <c r="G339" s="26"/>
    </row>
    <row r="340" spans="1:7" x14ac:dyDescent="0.3">
      <c r="A340" s="6">
        <f t="shared" si="6"/>
        <v>1</v>
      </c>
      <c r="C340" s="26"/>
      <c r="D340" s="26"/>
      <c r="E340" s="26"/>
      <c r="F340" s="26"/>
      <c r="G340" s="26"/>
    </row>
    <row r="341" spans="1:7" x14ac:dyDescent="0.3">
      <c r="A341" s="6" t="str">
        <f t="shared" si="6"/>
        <v/>
      </c>
      <c r="C341" s="26"/>
      <c r="D341" s="26"/>
      <c r="E341" s="26"/>
      <c r="F341" s="26"/>
      <c r="G341" s="26"/>
    </row>
    <row r="342" spans="1:7" x14ac:dyDescent="0.3">
      <c r="A342" s="6">
        <f t="shared" si="6"/>
        <v>1</v>
      </c>
      <c r="C342" s="26"/>
      <c r="D342" s="26"/>
      <c r="E342" s="26"/>
      <c r="F342" s="26"/>
      <c r="G342" s="26"/>
    </row>
    <row r="343" spans="1:7" x14ac:dyDescent="0.3">
      <c r="A343" s="6" t="str">
        <f t="shared" si="6"/>
        <v/>
      </c>
      <c r="C343" s="26"/>
      <c r="D343" s="26"/>
      <c r="E343" s="26"/>
      <c r="F343" s="26"/>
      <c r="G343" s="26"/>
    </row>
    <row r="344" spans="1:7" x14ac:dyDescent="0.3">
      <c r="A344" s="6">
        <f t="shared" si="6"/>
        <v>1</v>
      </c>
      <c r="C344" s="26"/>
      <c r="D344" s="26"/>
      <c r="E344" s="26"/>
      <c r="F344" s="26"/>
      <c r="G344" s="26"/>
    </row>
    <row r="345" spans="1:7" x14ac:dyDescent="0.3">
      <c r="A345" s="6" t="str">
        <f t="shared" si="6"/>
        <v/>
      </c>
      <c r="C345" s="26"/>
      <c r="D345" s="26"/>
      <c r="E345" s="26"/>
      <c r="F345" s="26"/>
      <c r="G345" s="26"/>
    </row>
    <row r="346" spans="1:7" x14ac:dyDescent="0.3">
      <c r="A346" s="6">
        <f t="shared" si="6"/>
        <v>1</v>
      </c>
      <c r="C346" s="26"/>
      <c r="D346" s="26"/>
      <c r="E346" s="26"/>
      <c r="F346" s="26"/>
      <c r="G346" s="26"/>
    </row>
    <row r="347" spans="1:7" x14ac:dyDescent="0.3">
      <c r="A347" s="6" t="str">
        <f t="shared" si="6"/>
        <v/>
      </c>
      <c r="C347" s="26"/>
      <c r="D347" s="26"/>
      <c r="E347" s="26"/>
      <c r="F347" s="26"/>
      <c r="G347" s="26"/>
    </row>
    <row r="348" spans="1:7" x14ac:dyDescent="0.3">
      <c r="A348" s="6">
        <f t="shared" si="6"/>
        <v>1</v>
      </c>
      <c r="C348" s="26"/>
      <c r="D348" s="26"/>
      <c r="E348" s="26"/>
      <c r="F348" s="26"/>
      <c r="G348" s="26"/>
    </row>
    <row r="349" spans="1:7" x14ac:dyDescent="0.3">
      <c r="A349" s="6" t="str">
        <f t="shared" si="6"/>
        <v/>
      </c>
      <c r="C349" s="26"/>
      <c r="D349" s="26"/>
      <c r="E349" s="26"/>
      <c r="F349" s="26"/>
      <c r="G349" s="26"/>
    </row>
    <row r="350" spans="1:7" x14ac:dyDescent="0.3">
      <c r="A350" s="6">
        <f t="shared" si="6"/>
        <v>1</v>
      </c>
      <c r="C350" s="26"/>
      <c r="D350" s="26"/>
      <c r="E350" s="26"/>
      <c r="F350" s="26"/>
      <c r="G350" s="26"/>
    </row>
    <row r="351" spans="1:7" x14ac:dyDescent="0.3">
      <c r="A351" s="6" t="str">
        <f t="shared" si="6"/>
        <v/>
      </c>
      <c r="C351" s="26"/>
      <c r="D351" s="26"/>
      <c r="E351" s="26"/>
      <c r="F351" s="26"/>
      <c r="G351" s="26"/>
    </row>
    <row r="352" spans="1:7" x14ac:dyDescent="0.3">
      <c r="A352" s="6">
        <f t="shared" si="6"/>
        <v>1</v>
      </c>
      <c r="C352" s="26"/>
      <c r="D352" s="26"/>
      <c r="E352" s="26"/>
      <c r="F352" s="26"/>
      <c r="G352" s="26"/>
    </row>
    <row r="353" spans="1:7" x14ac:dyDescent="0.3">
      <c r="A353" s="6" t="str">
        <f t="shared" si="6"/>
        <v/>
      </c>
      <c r="C353" s="26"/>
      <c r="D353" s="26"/>
      <c r="E353" s="26"/>
      <c r="F353" s="26"/>
      <c r="G353" s="26"/>
    </row>
    <row r="354" spans="1:7" x14ac:dyDescent="0.3">
      <c r="A354" s="6">
        <f t="shared" si="6"/>
        <v>1</v>
      </c>
      <c r="C354" s="26"/>
      <c r="D354" s="26"/>
      <c r="E354" s="26"/>
      <c r="F354" s="26"/>
      <c r="G354" s="26"/>
    </row>
    <row r="355" spans="1:7" x14ac:dyDescent="0.3">
      <c r="A355" s="6" t="str">
        <f t="shared" si="6"/>
        <v/>
      </c>
      <c r="C355" s="26"/>
      <c r="D355" s="26"/>
      <c r="E355" s="26"/>
      <c r="F355" s="26"/>
      <c r="G355" s="26"/>
    </row>
    <row r="356" spans="1:7" x14ac:dyDescent="0.3">
      <c r="A356" s="6">
        <f t="shared" si="6"/>
        <v>1</v>
      </c>
      <c r="C356" s="26"/>
      <c r="D356" s="26"/>
      <c r="E356" s="26"/>
      <c r="F356" s="26"/>
      <c r="G356" s="26"/>
    </row>
    <row r="357" spans="1:7" x14ac:dyDescent="0.3">
      <c r="A357" s="6" t="str">
        <f t="shared" si="6"/>
        <v/>
      </c>
      <c r="C357" s="26"/>
      <c r="D357" s="26"/>
      <c r="E357" s="26"/>
      <c r="F357" s="26"/>
      <c r="G357" s="26"/>
    </row>
    <row r="358" spans="1:7" x14ac:dyDescent="0.3">
      <c r="A358" s="6">
        <f t="shared" si="6"/>
        <v>1</v>
      </c>
      <c r="C358" s="26"/>
      <c r="D358" s="26"/>
      <c r="E358" s="26"/>
      <c r="F358" s="26"/>
      <c r="G358" s="26"/>
    </row>
    <row r="359" spans="1:7" x14ac:dyDescent="0.3">
      <c r="A359" s="6" t="str">
        <f t="shared" si="6"/>
        <v/>
      </c>
      <c r="C359" s="26"/>
      <c r="D359" s="26"/>
      <c r="E359" s="26"/>
      <c r="F359" s="26"/>
      <c r="G359" s="26"/>
    </row>
    <row r="360" spans="1:7" x14ac:dyDescent="0.3">
      <c r="A360" s="6">
        <f t="shared" si="6"/>
        <v>1</v>
      </c>
      <c r="C360" s="26"/>
      <c r="D360" s="26"/>
      <c r="E360" s="26"/>
      <c r="F360" s="26"/>
      <c r="G360" s="26"/>
    </row>
    <row r="361" spans="1:7" x14ac:dyDescent="0.3">
      <c r="A361" s="6" t="str">
        <f t="shared" si="6"/>
        <v/>
      </c>
      <c r="C361" s="26"/>
      <c r="D361" s="26"/>
      <c r="E361" s="26"/>
      <c r="F361" s="26"/>
      <c r="G361" s="26"/>
    </row>
    <row r="362" spans="1:7" x14ac:dyDescent="0.3">
      <c r="A362" s="6">
        <f t="shared" si="6"/>
        <v>1</v>
      </c>
      <c r="C362" s="26"/>
      <c r="D362" s="26"/>
      <c r="E362" s="26"/>
      <c r="F362" s="26"/>
      <c r="G362" s="26"/>
    </row>
    <row r="363" spans="1:7" x14ac:dyDescent="0.3">
      <c r="A363" s="6" t="str">
        <f t="shared" si="6"/>
        <v/>
      </c>
      <c r="C363" s="26"/>
      <c r="D363" s="26"/>
      <c r="E363" s="26"/>
      <c r="F363" s="26"/>
      <c r="G363" s="26"/>
    </row>
    <row r="364" spans="1:7" x14ac:dyDescent="0.3">
      <c r="A364" s="6">
        <f t="shared" si="6"/>
        <v>1</v>
      </c>
      <c r="C364" s="26"/>
      <c r="D364" s="26"/>
      <c r="E364" s="26"/>
      <c r="F364" s="26"/>
      <c r="G364" s="26"/>
    </row>
    <row r="365" spans="1:7" x14ac:dyDescent="0.3">
      <c r="A365" s="6" t="str">
        <f t="shared" si="6"/>
        <v/>
      </c>
      <c r="C365" s="26"/>
      <c r="D365" s="26"/>
      <c r="E365" s="26"/>
      <c r="F365" s="26"/>
      <c r="G365" s="26"/>
    </row>
    <row r="366" spans="1:7" x14ac:dyDescent="0.3">
      <c r="A366" s="6">
        <f t="shared" si="6"/>
        <v>1</v>
      </c>
      <c r="C366" s="26"/>
      <c r="D366" s="26"/>
      <c r="E366" s="26"/>
      <c r="F366" s="26"/>
      <c r="G366" s="26"/>
    </row>
    <row r="367" spans="1:7" x14ac:dyDescent="0.3">
      <c r="A367" s="6" t="str">
        <f t="shared" si="6"/>
        <v/>
      </c>
      <c r="C367" s="26"/>
      <c r="D367" s="26"/>
      <c r="E367" s="26"/>
      <c r="F367" s="26"/>
      <c r="G367" s="26"/>
    </row>
    <row r="368" spans="1:7" x14ac:dyDescent="0.3">
      <c r="A368" s="6">
        <f t="shared" si="6"/>
        <v>1</v>
      </c>
      <c r="C368" s="26"/>
      <c r="D368" s="26"/>
      <c r="E368" s="26"/>
      <c r="F368" s="26"/>
      <c r="G368" s="26"/>
    </row>
    <row r="369" spans="1:7" x14ac:dyDescent="0.3">
      <c r="A369" s="6" t="str">
        <f t="shared" si="6"/>
        <v/>
      </c>
      <c r="C369" s="26"/>
      <c r="D369" s="26"/>
      <c r="E369" s="26"/>
      <c r="F369" s="26"/>
      <c r="G369" s="26"/>
    </row>
    <row r="370" spans="1:7" x14ac:dyDescent="0.3">
      <c r="A370" s="6">
        <f t="shared" si="6"/>
        <v>1</v>
      </c>
      <c r="C370" s="26"/>
      <c r="D370" s="26"/>
      <c r="E370" s="26"/>
      <c r="F370" s="26"/>
      <c r="G370" s="26"/>
    </row>
    <row r="371" spans="1:7" x14ac:dyDescent="0.3">
      <c r="A371" s="6" t="str">
        <f t="shared" si="6"/>
        <v/>
      </c>
      <c r="C371" s="26"/>
      <c r="D371" s="26"/>
      <c r="E371" s="26"/>
      <c r="F371" s="26"/>
      <c r="G371" s="26"/>
    </row>
    <row r="372" spans="1:7" x14ac:dyDescent="0.3">
      <c r="A372" s="6">
        <f t="shared" si="6"/>
        <v>1</v>
      </c>
      <c r="C372" s="26"/>
      <c r="D372" s="26"/>
      <c r="E372" s="26"/>
      <c r="F372" s="26"/>
      <c r="G372" s="26"/>
    </row>
    <row r="373" spans="1:7" x14ac:dyDescent="0.3">
      <c r="A373" s="6" t="str">
        <f t="shared" si="6"/>
        <v/>
      </c>
      <c r="C373" s="26"/>
      <c r="D373" s="26"/>
      <c r="E373" s="26"/>
      <c r="F373" s="26"/>
      <c r="G373" s="26"/>
    </row>
    <row r="374" spans="1:7" x14ac:dyDescent="0.3">
      <c r="A374" s="6">
        <f t="shared" si="6"/>
        <v>1</v>
      </c>
      <c r="C374" s="26"/>
      <c r="D374" s="26"/>
      <c r="E374" s="26"/>
      <c r="F374" s="26"/>
      <c r="G374" s="26"/>
    </row>
    <row r="375" spans="1:7" x14ac:dyDescent="0.3">
      <c r="A375" s="6" t="str">
        <f t="shared" si="6"/>
        <v/>
      </c>
      <c r="C375" s="26"/>
      <c r="D375" s="26"/>
      <c r="E375" s="26"/>
      <c r="F375" s="26"/>
      <c r="G375" s="26"/>
    </row>
    <row r="376" spans="1:7" x14ac:dyDescent="0.3">
      <c r="A376" s="6">
        <f t="shared" si="6"/>
        <v>1</v>
      </c>
      <c r="C376" s="26"/>
      <c r="D376" s="26"/>
      <c r="E376" s="26"/>
      <c r="F376" s="26"/>
      <c r="G376" s="26"/>
    </row>
    <row r="377" spans="1:7" x14ac:dyDescent="0.3">
      <c r="A377" s="6" t="str">
        <f t="shared" si="6"/>
        <v/>
      </c>
      <c r="C377" s="26"/>
      <c r="D377" s="26"/>
      <c r="E377" s="26"/>
      <c r="F377" s="26"/>
      <c r="G377" s="26"/>
    </row>
    <row r="378" spans="1:7" x14ac:dyDescent="0.3">
      <c r="A378" s="6">
        <f t="shared" si="6"/>
        <v>1</v>
      </c>
      <c r="C378" s="26"/>
      <c r="D378" s="26"/>
      <c r="E378" s="26"/>
      <c r="F378" s="26"/>
      <c r="G378" s="26"/>
    </row>
    <row r="379" spans="1:7" x14ac:dyDescent="0.3">
      <c r="A379" s="6" t="str">
        <f t="shared" si="6"/>
        <v/>
      </c>
      <c r="C379" s="26"/>
      <c r="D379" s="26"/>
      <c r="E379" s="26"/>
      <c r="F379" s="26"/>
      <c r="G379" s="26"/>
    </row>
    <row r="380" spans="1:7" x14ac:dyDescent="0.3">
      <c r="A380" s="6">
        <f t="shared" si="6"/>
        <v>1</v>
      </c>
      <c r="C380" s="26"/>
      <c r="D380" s="26"/>
      <c r="E380" s="26"/>
      <c r="F380" s="26"/>
      <c r="G380" s="26"/>
    </row>
    <row r="381" spans="1:7" x14ac:dyDescent="0.3">
      <c r="A381" s="6" t="str">
        <f t="shared" si="6"/>
        <v/>
      </c>
      <c r="C381" s="26"/>
      <c r="D381" s="26"/>
      <c r="E381" s="26"/>
      <c r="F381" s="26"/>
      <c r="G381" s="26"/>
    </row>
    <row r="382" spans="1:7" x14ac:dyDescent="0.3">
      <c r="A382" s="6">
        <f t="shared" si="6"/>
        <v>1</v>
      </c>
      <c r="C382" s="26"/>
      <c r="D382" s="26"/>
      <c r="E382" s="26"/>
      <c r="F382" s="26"/>
      <c r="G382" s="26"/>
    </row>
    <row r="383" spans="1:7" x14ac:dyDescent="0.3">
      <c r="A383" s="6" t="str">
        <f t="shared" si="6"/>
        <v/>
      </c>
      <c r="C383" s="26"/>
      <c r="D383" s="26"/>
      <c r="E383" s="26"/>
      <c r="F383" s="26"/>
      <c r="G383" s="26"/>
    </row>
    <row r="384" spans="1:7" x14ac:dyDescent="0.3">
      <c r="A384" s="6">
        <f t="shared" si="6"/>
        <v>1</v>
      </c>
      <c r="C384" s="26"/>
      <c r="D384" s="26"/>
      <c r="E384" s="26"/>
      <c r="F384" s="26"/>
      <c r="G384" s="26"/>
    </row>
    <row r="385" spans="1:7" x14ac:dyDescent="0.3">
      <c r="A385" s="6" t="str">
        <f t="shared" si="6"/>
        <v/>
      </c>
      <c r="C385" s="26"/>
      <c r="D385" s="26"/>
      <c r="E385" s="26"/>
      <c r="F385" s="26"/>
      <c r="G385" s="26"/>
    </row>
    <row r="386" spans="1:7" x14ac:dyDescent="0.3">
      <c r="A386" s="6">
        <f t="shared" si="6"/>
        <v>1</v>
      </c>
      <c r="C386" s="26"/>
      <c r="D386" s="26"/>
      <c r="E386" s="26"/>
      <c r="F386" s="26"/>
      <c r="G386" s="26"/>
    </row>
    <row r="387" spans="1:7" x14ac:dyDescent="0.3">
      <c r="A387" s="6" t="str">
        <f t="shared" si="6"/>
        <v/>
      </c>
      <c r="C387" s="26"/>
      <c r="D387" s="26"/>
      <c r="E387" s="26"/>
      <c r="F387" s="26"/>
      <c r="G387" s="26"/>
    </row>
    <row r="388" spans="1:7" x14ac:dyDescent="0.3">
      <c r="A388" s="6">
        <f t="shared" si="6"/>
        <v>1</v>
      </c>
      <c r="C388" s="26"/>
      <c r="D388" s="26"/>
      <c r="E388" s="26"/>
      <c r="F388" s="26"/>
      <c r="G388" s="26"/>
    </row>
    <row r="389" spans="1:7" x14ac:dyDescent="0.3">
      <c r="A389" s="6" t="str">
        <f t="shared" si="6"/>
        <v/>
      </c>
      <c r="C389" s="26"/>
      <c r="D389" s="26"/>
      <c r="E389" s="26"/>
      <c r="F389" s="26"/>
      <c r="G389" s="26"/>
    </row>
    <row r="390" spans="1:7" x14ac:dyDescent="0.3">
      <c r="A390" s="6">
        <f t="shared" si="6"/>
        <v>1</v>
      </c>
      <c r="C390" s="26"/>
      <c r="D390" s="26"/>
      <c r="E390" s="26"/>
      <c r="F390" s="26"/>
      <c r="G390" s="26"/>
    </row>
    <row r="391" spans="1:7" x14ac:dyDescent="0.3">
      <c r="A391" s="6" t="str">
        <f t="shared" si="6"/>
        <v/>
      </c>
      <c r="C391" s="26"/>
      <c r="D391" s="26"/>
      <c r="E391" s="26"/>
      <c r="F391" s="26"/>
      <c r="G391" s="26"/>
    </row>
    <row r="392" spans="1:7" x14ac:dyDescent="0.3">
      <c r="A392" s="6">
        <f t="shared" ref="A392:A441" si="7">IF(A391="",1,IF(B391="","",A391+1))</f>
        <v>1</v>
      </c>
      <c r="C392" s="26"/>
      <c r="D392" s="26"/>
      <c r="E392" s="26"/>
      <c r="F392" s="26"/>
      <c r="G392" s="26"/>
    </row>
    <row r="393" spans="1:7" x14ac:dyDescent="0.3">
      <c r="A393" s="6" t="str">
        <f t="shared" si="7"/>
        <v/>
      </c>
      <c r="C393" s="26"/>
      <c r="D393" s="26"/>
      <c r="E393" s="26"/>
      <c r="F393" s="26"/>
      <c r="G393" s="26"/>
    </row>
    <row r="394" spans="1:7" x14ac:dyDescent="0.3">
      <c r="A394" s="6">
        <f t="shared" si="7"/>
        <v>1</v>
      </c>
      <c r="C394" s="26"/>
      <c r="D394" s="26"/>
      <c r="E394" s="26"/>
      <c r="F394" s="26"/>
      <c r="G394" s="26"/>
    </row>
    <row r="395" spans="1:7" x14ac:dyDescent="0.3">
      <c r="A395" s="6" t="str">
        <f t="shared" si="7"/>
        <v/>
      </c>
      <c r="C395" s="26"/>
      <c r="D395" s="26"/>
      <c r="E395" s="26"/>
      <c r="F395" s="26"/>
      <c r="G395" s="26"/>
    </row>
    <row r="396" spans="1:7" x14ac:dyDescent="0.3">
      <c r="A396" s="6">
        <f t="shared" si="7"/>
        <v>1</v>
      </c>
      <c r="C396" s="26"/>
      <c r="D396" s="26"/>
      <c r="E396" s="26"/>
      <c r="F396" s="26"/>
      <c r="G396" s="26"/>
    </row>
    <row r="397" spans="1:7" x14ac:dyDescent="0.3">
      <c r="A397" s="6" t="str">
        <f t="shared" si="7"/>
        <v/>
      </c>
      <c r="C397" s="26"/>
      <c r="D397" s="26"/>
      <c r="E397" s="26"/>
      <c r="F397" s="26"/>
      <c r="G397" s="26"/>
    </row>
    <row r="398" spans="1:7" x14ac:dyDescent="0.3">
      <c r="A398" s="6">
        <f t="shared" si="7"/>
        <v>1</v>
      </c>
      <c r="C398" s="26"/>
      <c r="D398" s="26"/>
      <c r="E398" s="26"/>
      <c r="F398" s="26"/>
      <c r="G398" s="26"/>
    </row>
    <row r="399" spans="1:7" x14ac:dyDescent="0.3">
      <c r="A399" s="6" t="str">
        <f t="shared" si="7"/>
        <v/>
      </c>
      <c r="C399" s="26"/>
      <c r="D399" s="26"/>
      <c r="E399" s="26"/>
      <c r="F399" s="26"/>
      <c r="G399" s="26"/>
    </row>
    <row r="400" spans="1:7" x14ac:dyDescent="0.3">
      <c r="A400" s="6">
        <f t="shared" si="7"/>
        <v>1</v>
      </c>
      <c r="C400" s="26"/>
      <c r="D400" s="26"/>
      <c r="E400" s="26"/>
      <c r="F400" s="26"/>
      <c r="G400" s="26"/>
    </row>
    <row r="401" spans="1:7" x14ac:dyDescent="0.3">
      <c r="A401" s="6" t="str">
        <f t="shared" si="7"/>
        <v/>
      </c>
      <c r="C401" s="26"/>
      <c r="D401" s="26"/>
      <c r="E401" s="26"/>
      <c r="F401" s="26"/>
      <c r="G401" s="26"/>
    </row>
    <row r="402" spans="1:7" x14ac:dyDescent="0.3">
      <c r="A402" s="6">
        <f t="shared" si="7"/>
        <v>1</v>
      </c>
      <c r="C402" s="26"/>
      <c r="D402" s="26"/>
      <c r="E402" s="26"/>
      <c r="F402" s="26"/>
      <c r="G402" s="26"/>
    </row>
    <row r="403" spans="1:7" x14ac:dyDescent="0.3">
      <c r="A403" s="6" t="str">
        <f t="shared" si="7"/>
        <v/>
      </c>
      <c r="C403" s="26"/>
      <c r="D403" s="26"/>
      <c r="E403" s="26"/>
      <c r="F403" s="26"/>
      <c r="G403" s="26"/>
    </row>
    <row r="404" spans="1:7" x14ac:dyDescent="0.3">
      <c r="A404" s="6">
        <f t="shared" si="7"/>
        <v>1</v>
      </c>
      <c r="C404" s="26"/>
      <c r="D404" s="26"/>
      <c r="E404" s="26"/>
      <c r="F404" s="26"/>
      <c r="G404" s="26"/>
    </row>
    <row r="405" spans="1:7" x14ac:dyDescent="0.3">
      <c r="A405" s="6" t="str">
        <f t="shared" si="7"/>
        <v/>
      </c>
      <c r="C405" s="26"/>
      <c r="D405" s="26"/>
      <c r="E405" s="26"/>
      <c r="F405" s="26"/>
      <c r="G405" s="26"/>
    </row>
    <row r="406" spans="1:7" x14ac:dyDescent="0.3">
      <c r="A406" s="6">
        <f t="shared" si="7"/>
        <v>1</v>
      </c>
      <c r="C406" s="26"/>
      <c r="D406" s="26"/>
      <c r="E406" s="26"/>
      <c r="F406" s="26"/>
      <c r="G406" s="26"/>
    </row>
    <row r="407" spans="1:7" x14ac:dyDescent="0.3">
      <c r="A407" s="6" t="str">
        <f t="shared" si="7"/>
        <v/>
      </c>
      <c r="C407" s="26"/>
      <c r="D407" s="26"/>
      <c r="E407" s="26"/>
      <c r="F407" s="26"/>
      <c r="G407" s="26"/>
    </row>
    <row r="408" spans="1:7" x14ac:dyDescent="0.3">
      <c r="A408" s="6">
        <f t="shared" si="7"/>
        <v>1</v>
      </c>
      <c r="C408" s="26"/>
      <c r="D408" s="26"/>
      <c r="E408" s="26"/>
      <c r="F408" s="26"/>
      <c r="G408" s="26"/>
    </row>
    <row r="409" spans="1:7" x14ac:dyDescent="0.3">
      <c r="A409" s="6" t="str">
        <f t="shared" si="7"/>
        <v/>
      </c>
      <c r="C409" s="26"/>
      <c r="D409" s="26"/>
      <c r="E409" s="26"/>
      <c r="F409" s="26"/>
      <c r="G409" s="26"/>
    </row>
    <row r="410" spans="1:7" x14ac:dyDescent="0.3">
      <c r="A410" s="6">
        <f t="shared" si="7"/>
        <v>1</v>
      </c>
      <c r="C410" s="26"/>
      <c r="D410" s="26"/>
      <c r="E410" s="26"/>
      <c r="F410" s="26"/>
      <c r="G410" s="26"/>
    </row>
    <row r="411" spans="1:7" x14ac:dyDescent="0.3">
      <c r="A411" s="6" t="str">
        <f t="shared" si="7"/>
        <v/>
      </c>
      <c r="C411" s="26"/>
      <c r="D411" s="26"/>
      <c r="E411" s="26"/>
      <c r="F411" s="26"/>
      <c r="G411" s="26"/>
    </row>
    <row r="412" spans="1:7" x14ac:dyDescent="0.3">
      <c r="A412" s="6">
        <f t="shared" si="7"/>
        <v>1</v>
      </c>
      <c r="C412" s="26"/>
      <c r="D412" s="26"/>
      <c r="E412" s="26"/>
      <c r="F412" s="26"/>
      <c r="G412" s="26"/>
    </row>
    <row r="413" spans="1:7" x14ac:dyDescent="0.3">
      <c r="A413" s="6" t="str">
        <f t="shared" si="7"/>
        <v/>
      </c>
      <c r="C413" s="26"/>
      <c r="D413" s="26"/>
      <c r="E413" s="26"/>
      <c r="F413" s="26"/>
      <c r="G413" s="26"/>
    </row>
    <row r="414" spans="1:7" x14ac:dyDescent="0.3">
      <c r="A414" s="6">
        <f t="shared" si="7"/>
        <v>1</v>
      </c>
      <c r="C414" s="26"/>
      <c r="D414" s="26"/>
      <c r="E414" s="26"/>
      <c r="F414" s="26"/>
      <c r="G414" s="26"/>
    </row>
    <row r="415" spans="1:7" x14ac:dyDescent="0.3">
      <c r="A415" s="6" t="str">
        <f t="shared" si="7"/>
        <v/>
      </c>
      <c r="C415" s="26"/>
      <c r="D415" s="26"/>
      <c r="E415" s="26"/>
      <c r="F415" s="26"/>
      <c r="G415" s="26"/>
    </row>
    <row r="416" spans="1:7" x14ac:dyDescent="0.3">
      <c r="A416" s="6">
        <f t="shared" si="7"/>
        <v>1</v>
      </c>
      <c r="C416" s="26"/>
      <c r="D416" s="26"/>
      <c r="E416" s="26"/>
      <c r="F416" s="26"/>
      <c r="G416" s="26"/>
    </row>
    <row r="417" spans="1:7" x14ac:dyDescent="0.3">
      <c r="A417" s="6" t="str">
        <f t="shared" si="7"/>
        <v/>
      </c>
      <c r="C417" s="26"/>
      <c r="D417" s="26"/>
      <c r="E417" s="26"/>
      <c r="F417" s="26"/>
      <c r="G417" s="26"/>
    </row>
    <row r="418" spans="1:7" x14ac:dyDescent="0.3">
      <c r="A418" s="6">
        <f t="shared" si="7"/>
        <v>1</v>
      </c>
      <c r="C418" s="26"/>
      <c r="D418" s="26"/>
      <c r="E418" s="26"/>
      <c r="F418" s="26"/>
      <c r="G418" s="26"/>
    </row>
    <row r="419" spans="1:7" x14ac:dyDescent="0.3">
      <c r="A419" s="6" t="str">
        <f t="shared" si="7"/>
        <v/>
      </c>
      <c r="C419" s="26"/>
      <c r="D419" s="26"/>
      <c r="E419" s="26"/>
      <c r="F419" s="26"/>
      <c r="G419" s="26"/>
    </row>
    <row r="420" spans="1:7" x14ac:dyDescent="0.3">
      <c r="A420" s="6">
        <f t="shared" si="7"/>
        <v>1</v>
      </c>
      <c r="C420" s="26"/>
      <c r="D420" s="26"/>
      <c r="E420" s="26"/>
      <c r="F420" s="26"/>
      <c r="G420" s="26"/>
    </row>
    <row r="421" spans="1:7" x14ac:dyDescent="0.3">
      <c r="A421" s="6" t="str">
        <f t="shared" si="7"/>
        <v/>
      </c>
      <c r="C421" s="26"/>
      <c r="D421" s="26"/>
      <c r="E421" s="26"/>
      <c r="F421" s="26"/>
      <c r="G421" s="26"/>
    </row>
    <row r="422" spans="1:7" x14ac:dyDescent="0.3">
      <c r="A422" s="6">
        <f t="shared" si="7"/>
        <v>1</v>
      </c>
      <c r="C422" s="26"/>
      <c r="D422" s="26"/>
      <c r="E422" s="26"/>
      <c r="F422" s="26"/>
      <c r="G422" s="26"/>
    </row>
    <row r="423" spans="1:7" x14ac:dyDescent="0.3">
      <c r="A423" s="6" t="str">
        <f t="shared" si="7"/>
        <v/>
      </c>
      <c r="C423" s="26"/>
      <c r="D423" s="26"/>
      <c r="E423" s="26"/>
      <c r="F423" s="26"/>
      <c r="G423" s="26"/>
    </row>
    <row r="424" spans="1:7" x14ac:dyDescent="0.3">
      <c r="A424" s="6">
        <f t="shared" si="7"/>
        <v>1</v>
      </c>
      <c r="C424" s="26"/>
      <c r="D424" s="26"/>
      <c r="E424" s="26"/>
      <c r="F424" s="26"/>
      <c r="G424" s="26"/>
    </row>
    <row r="425" spans="1:7" x14ac:dyDescent="0.3">
      <c r="A425" s="6" t="str">
        <f t="shared" si="7"/>
        <v/>
      </c>
      <c r="C425" s="26"/>
      <c r="D425" s="26"/>
      <c r="E425" s="26"/>
      <c r="F425" s="26"/>
      <c r="G425" s="26"/>
    </row>
    <row r="426" spans="1:7" x14ac:dyDescent="0.3">
      <c r="A426" s="6">
        <f t="shared" si="7"/>
        <v>1</v>
      </c>
      <c r="C426" s="26"/>
      <c r="D426" s="26"/>
      <c r="E426" s="26"/>
      <c r="F426" s="26"/>
      <c r="G426" s="26"/>
    </row>
    <row r="427" spans="1:7" x14ac:dyDescent="0.3">
      <c r="A427" s="6" t="str">
        <f t="shared" si="7"/>
        <v/>
      </c>
      <c r="C427" s="26"/>
      <c r="D427" s="26"/>
      <c r="E427" s="26"/>
      <c r="F427" s="26"/>
      <c r="G427" s="26"/>
    </row>
    <row r="428" spans="1:7" x14ac:dyDescent="0.3">
      <c r="A428" s="6">
        <f t="shared" si="7"/>
        <v>1</v>
      </c>
      <c r="C428" s="26"/>
      <c r="D428" s="26"/>
      <c r="E428" s="26"/>
      <c r="F428" s="26"/>
      <c r="G428" s="26"/>
    </row>
    <row r="429" spans="1:7" x14ac:dyDescent="0.3">
      <c r="A429" s="6" t="str">
        <f t="shared" si="7"/>
        <v/>
      </c>
      <c r="C429" s="26"/>
      <c r="D429" s="26"/>
      <c r="E429" s="26"/>
      <c r="F429" s="26"/>
      <c r="G429" s="26"/>
    </row>
    <row r="430" spans="1:7" x14ac:dyDescent="0.3">
      <c r="A430" s="6">
        <f t="shared" si="7"/>
        <v>1</v>
      </c>
      <c r="C430" s="26"/>
      <c r="D430" s="26"/>
      <c r="E430" s="26"/>
      <c r="F430" s="26"/>
      <c r="G430" s="26"/>
    </row>
    <row r="431" spans="1:7" x14ac:dyDescent="0.3">
      <c r="A431" s="6" t="str">
        <f t="shared" si="7"/>
        <v/>
      </c>
      <c r="C431" s="26"/>
      <c r="D431" s="26"/>
      <c r="E431" s="26"/>
      <c r="F431" s="26"/>
      <c r="G431" s="26"/>
    </row>
    <row r="432" spans="1:7" x14ac:dyDescent="0.3">
      <c r="A432" s="6">
        <f t="shared" si="7"/>
        <v>1</v>
      </c>
      <c r="C432" s="26"/>
      <c r="D432" s="26"/>
      <c r="E432" s="26"/>
      <c r="F432" s="26"/>
      <c r="G432" s="26"/>
    </row>
    <row r="433" spans="1:7" x14ac:dyDescent="0.3">
      <c r="A433" s="6" t="str">
        <f t="shared" si="7"/>
        <v/>
      </c>
      <c r="C433" s="26"/>
      <c r="D433" s="26"/>
      <c r="E433" s="26"/>
      <c r="F433" s="26"/>
      <c r="G433" s="26"/>
    </row>
    <row r="434" spans="1:7" x14ac:dyDescent="0.3">
      <c r="A434" s="6">
        <f t="shared" si="7"/>
        <v>1</v>
      </c>
      <c r="C434" s="26"/>
      <c r="D434" s="26"/>
      <c r="E434" s="26"/>
      <c r="F434" s="26"/>
      <c r="G434" s="26"/>
    </row>
    <row r="435" spans="1:7" x14ac:dyDescent="0.3">
      <c r="A435" s="6" t="str">
        <f t="shared" si="7"/>
        <v/>
      </c>
      <c r="C435" s="26"/>
      <c r="D435" s="26"/>
      <c r="E435" s="26"/>
      <c r="F435" s="26"/>
      <c r="G435" s="26"/>
    </row>
    <row r="436" spans="1:7" x14ac:dyDescent="0.3">
      <c r="A436" s="6">
        <f t="shared" si="7"/>
        <v>1</v>
      </c>
      <c r="C436" s="26"/>
      <c r="D436" s="26"/>
      <c r="E436" s="26"/>
      <c r="F436" s="26"/>
      <c r="G436" s="26"/>
    </row>
    <row r="437" spans="1:7" x14ac:dyDescent="0.3">
      <c r="A437" s="6" t="str">
        <f t="shared" si="7"/>
        <v/>
      </c>
      <c r="C437" s="26"/>
      <c r="D437" s="26"/>
      <c r="E437" s="26"/>
      <c r="F437" s="26"/>
      <c r="G437" s="26"/>
    </row>
    <row r="438" spans="1:7" x14ac:dyDescent="0.3">
      <c r="A438" s="6">
        <f t="shared" si="7"/>
        <v>1</v>
      </c>
      <c r="C438" s="26"/>
      <c r="D438" s="26"/>
      <c r="E438" s="26"/>
      <c r="F438" s="26"/>
      <c r="G438" s="26"/>
    </row>
    <row r="439" spans="1:7" x14ac:dyDescent="0.3">
      <c r="A439" s="6" t="str">
        <f t="shared" si="7"/>
        <v/>
      </c>
      <c r="C439" s="26"/>
      <c r="D439" s="26"/>
      <c r="E439" s="26"/>
      <c r="F439" s="26"/>
      <c r="G439" s="26"/>
    </row>
    <row r="440" spans="1:7" x14ac:dyDescent="0.3">
      <c r="A440" s="6">
        <f t="shared" si="7"/>
        <v>1</v>
      </c>
      <c r="C440" s="26"/>
      <c r="D440" s="26"/>
      <c r="E440" s="26"/>
      <c r="F440" s="26"/>
      <c r="G440" s="26"/>
    </row>
    <row r="441" spans="1:7" x14ac:dyDescent="0.3">
      <c r="A441" s="6" t="str">
        <f t="shared" si="7"/>
        <v/>
      </c>
      <c r="C441" s="26"/>
      <c r="D441" s="26"/>
      <c r="E441" s="26"/>
      <c r="F441" s="26"/>
      <c r="G441" s="26"/>
    </row>
    <row r="442" spans="1:7" x14ac:dyDescent="0.3">
      <c r="C442" s="26"/>
      <c r="D442" s="26"/>
      <c r="E442" s="26"/>
      <c r="F442" s="26"/>
      <c r="G442" s="26"/>
    </row>
    <row r="443" spans="1:7" x14ac:dyDescent="0.3">
      <c r="C443" s="26"/>
      <c r="D443" s="26"/>
      <c r="E443" s="26"/>
      <c r="F443" s="26"/>
      <c r="G443" s="26"/>
    </row>
    <row r="444" spans="1:7" x14ac:dyDescent="0.3">
      <c r="C444" s="26"/>
      <c r="D444" s="26"/>
      <c r="E444" s="26"/>
      <c r="F444" s="26"/>
      <c r="G444" s="26"/>
    </row>
    <row r="445" spans="1:7" x14ac:dyDescent="0.3">
      <c r="C445" s="26"/>
      <c r="D445" s="26"/>
      <c r="E445" s="26"/>
      <c r="F445" s="26"/>
      <c r="G445" s="26"/>
    </row>
    <row r="446" spans="1:7" x14ac:dyDescent="0.3">
      <c r="C446" s="26"/>
      <c r="D446" s="26"/>
      <c r="E446" s="26"/>
      <c r="F446" s="26"/>
      <c r="G446" s="26"/>
    </row>
    <row r="447" spans="1:7" x14ac:dyDescent="0.3">
      <c r="C447" s="26"/>
      <c r="D447" s="26"/>
      <c r="E447" s="26"/>
      <c r="F447" s="26"/>
      <c r="G447" s="26"/>
    </row>
    <row r="448" spans="1:7" x14ac:dyDescent="0.3">
      <c r="C448" s="26"/>
      <c r="D448" s="26"/>
      <c r="E448" s="26"/>
      <c r="F448" s="26"/>
      <c r="G448" s="26"/>
    </row>
    <row r="449" spans="3:7" x14ac:dyDescent="0.3">
      <c r="C449" s="26"/>
      <c r="D449" s="26"/>
      <c r="E449" s="26"/>
      <c r="F449" s="26"/>
      <c r="G449" s="26"/>
    </row>
    <row r="450" spans="3:7" x14ac:dyDescent="0.3">
      <c r="C450" s="26"/>
      <c r="D450" s="26"/>
      <c r="E450" s="26"/>
      <c r="F450" s="26"/>
      <c r="G450" s="26"/>
    </row>
    <row r="451" spans="3:7" x14ac:dyDescent="0.3">
      <c r="C451" s="26"/>
      <c r="D451" s="26"/>
      <c r="E451" s="26"/>
      <c r="F451" s="26"/>
      <c r="G451" s="26"/>
    </row>
    <row r="452" spans="3:7" x14ac:dyDescent="0.3">
      <c r="C452" s="26"/>
      <c r="D452" s="26"/>
      <c r="E452" s="26"/>
      <c r="F452" s="26"/>
      <c r="G452" s="26"/>
    </row>
    <row r="453" spans="3:7" x14ac:dyDescent="0.3">
      <c r="C453" s="26"/>
      <c r="D453" s="26"/>
      <c r="E453" s="26"/>
      <c r="F453" s="26"/>
      <c r="G453" s="26"/>
    </row>
    <row r="454" spans="3:7" x14ac:dyDescent="0.3">
      <c r="C454" s="26"/>
      <c r="D454" s="26"/>
      <c r="E454" s="26"/>
      <c r="F454" s="26"/>
      <c r="G454" s="26"/>
    </row>
    <row r="455" spans="3:7" x14ac:dyDescent="0.3">
      <c r="C455" s="26"/>
      <c r="D455" s="26"/>
      <c r="E455" s="26"/>
      <c r="F455" s="26"/>
    </row>
    <row r="456" spans="3:7" x14ac:dyDescent="0.3">
      <c r="C456" s="26"/>
      <c r="D456" s="26"/>
      <c r="E456" s="26"/>
      <c r="F456" s="26"/>
    </row>
    <row r="457" spans="3:7" x14ac:dyDescent="0.3">
      <c r="C457" s="26"/>
      <c r="D457" s="26"/>
      <c r="E457" s="26"/>
      <c r="F457" s="26"/>
    </row>
    <row r="458" spans="3:7" x14ac:dyDescent="0.3">
      <c r="C458" s="26"/>
      <c r="D458" s="26"/>
      <c r="E458" s="26"/>
      <c r="F458" s="26"/>
    </row>
    <row r="459" spans="3:7" x14ac:dyDescent="0.3">
      <c r="C459" s="26"/>
      <c r="D459" s="26"/>
      <c r="E459" s="26"/>
      <c r="F459" s="26"/>
    </row>
    <row r="460" spans="3:7" x14ac:dyDescent="0.3">
      <c r="C460" s="26"/>
      <c r="D460" s="26"/>
      <c r="E460" s="26"/>
      <c r="F460" s="26"/>
    </row>
    <row r="461" spans="3:7" x14ac:dyDescent="0.3">
      <c r="C461" s="26"/>
      <c r="D461" s="26"/>
      <c r="E461" s="26"/>
      <c r="F461" s="26"/>
    </row>
    <row r="462" spans="3:7" x14ac:dyDescent="0.3">
      <c r="C462" s="26"/>
      <c r="D462" s="26"/>
      <c r="E462" s="26"/>
      <c r="F462" s="26"/>
    </row>
    <row r="463" spans="3:7" x14ac:dyDescent="0.3">
      <c r="C463" s="26"/>
      <c r="D463" s="26"/>
      <c r="E463" s="26"/>
      <c r="F463" s="26"/>
    </row>
    <row r="464" spans="3:7" x14ac:dyDescent="0.3">
      <c r="C464" s="26"/>
      <c r="D464" s="26"/>
      <c r="E464" s="26"/>
      <c r="F464" s="26"/>
    </row>
    <row r="465" spans="3:6" x14ac:dyDescent="0.3">
      <c r="C465" s="26"/>
      <c r="D465" s="26"/>
      <c r="E465" s="26"/>
      <c r="F465" s="26"/>
    </row>
    <row r="466" spans="3:6" x14ac:dyDescent="0.3">
      <c r="C466" s="26"/>
      <c r="D466" s="26"/>
      <c r="E466" s="26"/>
      <c r="F466" s="26"/>
    </row>
    <row r="467" spans="3:6" x14ac:dyDescent="0.3">
      <c r="C467" s="26"/>
      <c r="D467" s="26"/>
      <c r="E467" s="26"/>
      <c r="F467" s="26"/>
    </row>
    <row r="468" spans="3:6" x14ac:dyDescent="0.3">
      <c r="C468" s="26"/>
      <c r="D468" s="26"/>
      <c r="E468" s="26"/>
      <c r="F468" s="26"/>
    </row>
    <row r="469" spans="3:6" x14ac:dyDescent="0.3">
      <c r="C469" s="26"/>
      <c r="D469" s="26"/>
      <c r="E469" s="26"/>
      <c r="F469" s="26"/>
    </row>
    <row r="470" spans="3:6" x14ac:dyDescent="0.3">
      <c r="C470" s="26"/>
      <c r="D470" s="26"/>
      <c r="E470" s="26"/>
      <c r="F470" s="26"/>
    </row>
    <row r="471" spans="3:6" x14ac:dyDescent="0.3">
      <c r="C471" s="26"/>
      <c r="D471" s="26"/>
      <c r="E471" s="26"/>
      <c r="F471" s="26"/>
    </row>
    <row r="472" spans="3:6" x14ac:dyDescent="0.3">
      <c r="C472" s="26"/>
      <c r="D472" s="26"/>
      <c r="E472" s="26"/>
      <c r="F472" s="26"/>
    </row>
    <row r="473" spans="3:6" x14ac:dyDescent="0.3">
      <c r="C473" s="26"/>
      <c r="D473" s="26"/>
      <c r="E473" s="26"/>
      <c r="F473" s="26"/>
    </row>
    <row r="474" spans="3:6" x14ac:dyDescent="0.3">
      <c r="C474" s="26"/>
      <c r="D474" s="26"/>
      <c r="E474" s="26"/>
      <c r="F474" s="26"/>
    </row>
    <row r="475" spans="3:6" x14ac:dyDescent="0.3">
      <c r="C475" s="26"/>
      <c r="D475" s="26"/>
      <c r="E475" s="26"/>
      <c r="F475" s="26"/>
    </row>
    <row r="476" spans="3:6" x14ac:dyDescent="0.3">
      <c r="C476" s="26"/>
      <c r="D476" s="26"/>
      <c r="E476" s="26"/>
      <c r="F476" s="26"/>
    </row>
    <row r="477" spans="3:6" x14ac:dyDescent="0.3">
      <c r="C477" s="26"/>
      <c r="D477" s="26"/>
      <c r="E477" s="26"/>
      <c r="F477" s="26"/>
    </row>
    <row r="478" spans="3:6" x14ac:dyDescent="0.3">
      <c r="C478" s="26"/>
      <c r="D478" s="26"/>
      <c r="E478" s="26"/>
      <c r="F478" s="26"/>
    </row>
    <row r="479" spans="3:6" x14ac:dyDescent="0.3">
      <c r="C479" s="26"/>
      <c r="D479" s="26"/>
      <c r="E479" s="26"/>
      <c r="F479" s="26"/>
    </row>
    <row r="480" spans="3:6" x14ac:dyDescent="0.3">
      <c r="C480" s="26"/>
      <c r="D480" s="26"/>
      <c r="E480" s="26"/>
      <c r="F480" s="26"/>
    </row>
    <row r="481" spans="3:6" x14ac:dyDescent="0.3">
      <c r="C481" s="26"/>
      <c r="D481" s="26"/>
      <c r="E481" s="26"/>
      <c r="F481" s="26"/>
    </row>
    <row r="482" spans="3:6" x14ac:dyDescent="0.3">
      <c r="C482" s="26"/>
      <c r="D482" s="26"/>
      <c r="E482" s="26"/>
      <c r="F482" s="26"/>
    </row>
    <row r="483" spans="3:6" x14ac:dyDescent="0.3">
      <c r="C483" s="26"/>
      <c r="D483" s="26"/>
      <c r="E483" s="26"/>
      <c r="F483" s="26"/>
    </row>
    <row r="484" spans="3:6" x14ac:dyDescent="0.3">
      <c r="C484" s="26"/>
      <c r="D484" s="26"/>
      <c r="E484" s="26"/>
      <c r="F484" s="26"/>
    </row>
    <row r="485" spans="3:6" x14ac:dyDescent="0.3">
      <c r="C485" s="26"/>
      <c r="D485" s="26"/>
      <c r="E485" s="26"/>
      <c r="F485" s="26"/>
    </row>
    <row r="486" spans="3:6" x14ac:dyDescent="0.3">
      <c r="C486" s="26"/>
      <c r="D486" s="26"/>
      <c r="E486" s="26"/>
      <c r="F486" s="26"/>
    </row>
    <row r="487" spans="3:6" x14ac:dyDescent="0.3">
      <c r="C487" s="26"/>
      <c r="D487" s="26"/>
      <c r="E487" s="26"/>
      <c r="F487" s="26"/>
    </row>
    <row r="488" spans="3:6" x14ac:dyDescent="0.3">
      <c r="C488" s="26"/>
      <c r="D488" s="26"/>
      <c r="E488" s="26"/>
      <c r="F488" s="26"/>
    </row>
    <row r="489" spans="3:6" x14ac:dyDescent="0.3">
      <c r="C489" s="26"/>
      <c r="D489" s="26"/>
      <c r="E489" s="26"/>
      <c r="F489" s="26"/>
    </row>
    <row r="490" spans="3:6" x14ac:dyDescent="0.3">
      <c r="C490" s="26"/>
      <c r="D490" s="26"/>
      <c r="E490" s="26"/>
      <c r="F490" s="26"/>
    </row>
    <row r="491" spans="3:6" x14ac:dyDescent="0.3">
      <c r="C491" s="26"/>
      <c r="D491" s="26"/>
      <c r="E491" s="26"/>
      <c r="F491" s="26"/>
    </row>
    <row r="492" spans="3:6" x14ac:dyDescent="0.3">
      <c r="C492" s="26"/>
      <c r="D492" s="26"/>
      <c r="E492" s="26"/>
      <c r="F492" s="26"/>
    </row>
    <row r="493" spans="3:6" x14ac:dyDescent="0.3">
      <c r="C493" s="26"/>
      <c r="D493" s="26"/>
      <c r="E493" s="26"/>
      <c r="F493" s="26"/>
    </row>
    <row r="494" spans="3:6" x14ac:dyDescent="0.3">
      <c r="C494" s="26"/>
      <c r="D494" s="26"/>
      <c r="E494" s="26"/>
      <c r="F494" s="26"/>
    </row>
    <row r="495" spans="3:6" x14ac:dyDescent="0.3">
      <c r="C495" s="26"/>
      <c r="D495" s="26"/>
      <c r="E495" s="26"/>
      <c r="F495" s="26"/>
    </row>
    <row r="496" spans="3:6" x14ac:dyDescent="0.3">
      <c r="C496" s="26"/>
      <c r="D496" s="26"/>
      <c r="E496" s="26"/>
      <c r="F496" s="26"/>
    </row>
    <row r="497" spans="3:6" x14ac:dyDescent="0.3">
      <c r="C497" s="26"/>
      <c r="D497" s="26"/>
      <c r="E497" s="26"/>
      <c r="F497" s="26"/>
    </row>
    <row r="498" spans="3:6" x14ac:dyDescent="0.3">
      <c r="C498" s="26"/>
      <c r="D498" s="26"/>
      <c r="E498" s="26"/>
      <c r="F498" s="26"/>
    </row>
    <row r="499" spans="3:6" x14ac:dyDescent="0.3">
      <c r="C499" s="26"/>
      <c r="D499" s="26"/>
      <c r="E499" s="26"/>
      <c r="F499" s="26"/>
    </row>
    <row r="500" spans="3:6" x14ac:dyDescent="0.3">
      <c r="C500" s="26"/>
      <c r="D500" s="26"/>
      <c r="E500" s="26"/>
      <c r="F500" s="26"/>
    </row>
    <row r="501" spans="3:6" x14ac:dyDescent="0.3">
      <c r="C501" s="26"/>
      <c r="D501" s="26"/>
      <c r="E501" s="26"/>
      <c r="F501" s="26"/>
    </row>
    <row r="502" spans="3:6" x14ac:dyDescent="0.3">
      <c r="C502" s="26"/>
      <c r="D502" s="26"/>
      <c r="E502" s="26"/>
      <c r="F502" s="26"/>
    </row>
    <row r="503" spans="3:6" x14ac:dyDescent="0.3">
      <c r="C503" s="26"/>
      <c r="D503" s="26"/>
      <c r="E503" s="26"/>
      <c r="F503" s="26"/>
    </row>
    <row r="504" spans="3:6" x14ac:dyDescent="0.3">
      <c r="C504" s="26"/>
      <c r="D504" s="26"/>
      <c r="E504" s="26"/>
      <c r="F504" s="26"/>
    </row>
    <row r="505" spans="3:6" x14ac:dyDescent="0.3">
      <c r="C505" s="26"/>
      <c r="D505" s="26"/>
      <c r="E505" s="26"/>
      <c r="F505" s="26"/>
    </row>
    <row r="506" spans="3:6" x14ac:dyDescent="0.3">
      <c r="C506" s="26"/>
      <c r="D506" s="26"/>
      <c r="E506" s="26"/>
      <c r="F506" s="26"/>
    </row>
    <row r="507" spans="3:6" x14ac:dyDescent="0.3">
      <c r="C507" s="26"/>
      <c r="D507" s="26"/>
      <c r="E507" s="26"/>
      <c r="F507" s="26"/>
    </row>
    <row r="508" spans="3:6" x14ac:dyDescent="0.3">
      <c r="C508" s="26"/>
      <c r="D508" s="26"/>
      <c r="E508" s="26"/>
      <c r="F508" s="26"/>
    </row>
    <row r="509" spans="3:6" x14ac:dyDescent="0.3">
      <c r="C509" s="26"/>
      <c r="D509" s="26"/>
      <c r="E509" s="26"/>
      <c r="F509" s="26"/>
    </row>
    <row r="510" spans="3:6" x14ac:dyDescent="0.3">
      <c r="C510" s="26"/>
      <c r="D510" s="26"/>
      <c r="E510" s="26"/>
      <c r="F510" s="26"/>
    </row>
    <row r="511" spans="3:6" x14ac:dyDescent="0.3">
      <c r="C511" s="26"/>
      <c r="D511" s="26"/>
      <c r="E511" s="26"/>
      <c r="F511" s="26"/>
    </row>
    <row r="512" spans="3:6" x14ac:dyDescent="0.3">
      <c r="C512" s="26"/>
      <c r="D512" s="26"/>
      <c r="E512" s="26"/>
      <c r="F512" s="26"/>
    </row>
    <row r="513" spans="3:6" x14ac:dyDescent="0.3">
      <c r="C513" s="26"/>
      <c r="D513" s="26"/>
      <c r="E513" s="26"/>
      <c r="F513" s="26"/>
    </row>
    <row r="514" spans="3:6" x14ac:dyDescent="0.3">
      <c r="C514" s="26"/>
      <c r="D514" s="26"/>
      <c r="E514" s="26"/>
      <c r="F514" s="26"/>
    </row>
    <row r="515" spans="3:6" x14ac:dyDescent="0.3">
      <c r="C515" s="26"/>
      <c r="D515" s="26"/>
      <c r="E515" s="26"/>
      <c r="F515" s="26"/>
    </row>
    <row r="516" spans="3:6" x14ac:dyDescent="0.3">
      <c r="C516" s="26"/>
      <c r="D516" s="26"/>
      <c r="E516" s="26"/>
      <c r="F516" s="26"/>
    </row>
    <row r="517" spans="3:6" x14ac:dyDescent="0.3">
      <c r="C517" s="26"/>
      <c r="D517" s="26"/>
      <c r="E517" s="26"/>
      <c r="F517" s="26"/>
    </row>
    <row r="518" spans="3:6" x14ac:dyDescent="0.3">
      <c r="C518" s="26"/>
      <c r="D518" s="26"/>
      <c r="E518" s="26"/>
      <c r="F518" s="26"/>
    </row>
    <row r="519" spans="3:6" x14ac:dyDescent="0.3">
      <c r="C519" s="26"/>
      <c r="D519" s="26"/>
      <c r="E519" s="26"/>
      <c r="F519" s="26"/>
    </row>
    <row r="520" spans="3:6" x14ac:dyDescent="0.3">
      <c r="C520" s="26"/>
      <c r="D520" s="26"/>
      <c r="E520" s="26"/>
      <c r="F520" s="26"/>
    </row>
    <row r="521" spans="3:6" x14ac:dyDescent="0.3">
      <c r="C521" s="26"/>
      <c r="D521" s="26"/>
      <c r="E521" s="26"/>
      <c r="F521" s="26"/>
    </row>
    <row r="522" spans="3:6" x14ac:dyDescent="0.3">
      <c r="C522" s="26"/>
      <c r="D522" s="26"/>
      <c r="E522" s="26"/>
      <c r="F522" s="26"/>
    </row>
    <row r="523" spans="3:6" x14ac:dyDescent="0.3">
      <c r="C523" s="26"/>
      <c r="D523" s="26"/>
      <c r="E523" s="26"/>
      <c r="F523" s="26"/>
    </row>
    <row r="524" spans="3:6" x14ac:dyDescent="0.3">
      <c r="C524" s="26"/>
      <c r="D524" s="26"/>
      <c r="E524" s="26"/>
      <c r="F524" s="26"/>
    </row>
    <row r="525" spans="3:6" x14ac:dyDescent="0.3">
      <c r="C525" s="26"/>
      <c r="D525" s="26"/>
      <c r="E525" s="26"/>
      <c r="F525" s="26"/>
    </row>
    <row r="526" spans="3:6" x14ac:dyDescent="0.3">
      <c r="C526" s="26"/>
      <c r="D526" s="26"/>
      <c r="E526" s="26"/>
      <c r="F526" s="26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scale="48" fitToHeight="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5"/>
  <sheetViews>
    <sheetView showGridLines="0" view="pageBreakPreview" zoomScaleNormal="70" zoomScaleSheetLayoutView="100" workbookViewId="0">
      <selection activeCell="D79" sqref="D79"/>
    </sheetView>
  </sheetViews>
  <sheetFormatPr baseColWidth="10" defaultRowHeight="14.4" x14ac:dyDescent="0.3"/>
  <cols>
    <col min="1" max="1" width="4.33203125" style="6" customWidth="1"/>
    <col min="2" max="2" width="44.5546875" customWidth="1"/>
    <col min="3" max="3" width="12.44140625" style="19" customWidth="1"/>
    <col min="4" max="4" width="12.44140625" style="6" customWidth="1"/>
    <col min="5" max="5" width="13.33203125" style="6" customWidth="1"/>
    <col min="6" max="6" width="15.5546875" style="8" customWidth="1"/>
    <col min="7" max="7" width="9.77734375" style="6" customWidth="1"/>
    <col min="8" max="9" width="9.77734375" customWidth="1"/>
    <col min="10" max="10" width="9.77734375" style="1" customWidth="1"/>
    <col min="13" max="13" width="14.33203125" customWidth="1"/>
    <col min="14" max="15" width="11.5546875" style="6"/>
  </cols>
  <sheetData>
    <row r="1" spans="1:15" x14ac:dyDescent="0.3">
      <c r="B1" s="2" t="s">
        <v>5</v>
      </c>
      <c r="C1" s="20" t="s">
        <v>317</v>
      </c>
    </row>
    <row r="2" spans="1:15" ht="45" customHeight="1" x14ac:dyDescent="0.3">
      <c r="A2" s="110" t="s">
        <v>200</v>
      </c>
      <c r="B2" s="110"/>
      <c r="C2" s="110"/>
      <c r="D2" s="110"/>
      <c r="E2" s="110"/>
      <c r="F2" s="110"/>
      <c r="G2" s="110"/>
    </row>
    <row r="3" spans="1:15" x14ac:dyDescent="0.3">
      <c r="A3" s="15"/>
      <c r="B3" s="2" t="s">
        <v>311</v>
      </c>
      <c r="C3" s="21" t="s">
        <v>59</v>
      </c>
      <c r="D3"/>
      <c r="E3"/>
      <c r="F3"/>
      <c r="G3"/>
      <c r="J3"/>
    </row>
    <row r="4" spans="1:15" x14ac:dyDescent="0.3">
      <c r="A4" s="16"/>
      <c r="B4" s="2" t="s">
        <v>60</v>
      </c>
      <c r="C4"/>
      <c r="D4"/>
      <c r="E4"/>
      <c r="F4"/>
      <c r="G4"/>
      <c r="J4"/>
      <c r="L4" t="s">
        <v>312</v>
      </c>
      <c r="M4" t="s">
        <v>313</v>
      </c>
      <c r="N4" s="6" t="s">
        <v>314</v>
      </c>
      <c r="O4" s="6" t="s">
        <v>315</v>
      </c>
    </row>
    <row r="5" spans="1:15" x14ac:dyDescent="0.3">
      <c r="A5" s="6">
        <f>IF(A4="",1,IF(B4="","",A4+1))</f>
        <v>1</v>
      </c>
      <c r="C5" s="6"/>
      <c r="D5"/>
      <c r="E5"/>
      <c r="F5"/>
      <c r="G5"/>
      <c r="J5"/>
      <c r="M5">
        <f>B5</f>
        <v>0</v>
      </c>
      <c r="N5" s="6" t="str">
        <f>IF(SUM(C5:L5)&gt;0,"FEI", "NAC")</f>
        <v>NAC</v>
      </c>
      <c r="O5" s="6">
        <f>MAX(C5:L5)</f>
        <v>0</v>
      </c>
    </row>
    <row r="6" spans="1:15" x14ac:dyDescent="0.3">
      <c r="A6" s="6" t="str">
        <f>IF(A5="",1,IF(B5="","",A5+1))</f>
        <v/>
      </c>
      <c r="C6"/>
      <c r="D6"/>
      <c r="E6"/>
      <c r="F6"/>
      <c r="G6"/>
      <c r="J6"/>
      <c r="M6">
        <f t="shared" ref="M6:M69" si="0">B6</f>
        <v>0</v>
      </c>
      <c r="N6" s="6" t="str">
        <f t="shared" ref="N6:N69" si="1">IF(SUM(C6:L6)&gt;0,"FEI", "NAC")</f>
        <v>NAC</v>
      </c>
      <c r="O6" s="6">
        <f t="shared" ref="O6:O69" si="2">MAX(C6:L6)</f>
        <v>0</v>
      </c>
    </row>
    <row r="7" spans="1:15" x14ac:dyDescent="0.3">
      <c r="A7" s="6">
        <f>IF(A6="",1,IF(B6="","",A6+1))</f>
        <v>1</v>
      </c>
      <c r="C7"/>
      <c r="D7"/>
      <c r="E7"/>
      <c r="F7"/>
      <c r="G7"/>
      <c r="J7"/>
      <c r="M7">
        <f t="shared" si="0"/>
        <v>0</v>
      </c>
      <c r="N7" s="6" t="str">
        <f t="shared" si="1"/>
        <v>NAC</v>
      </c>
      <c r="O7" s="6">
        <f>MAX(C7:L7)</f>
        <v>0</v>
      </c>
    </row>
    <row r="8" spans="1:15" x14ac:dyDescent="0.3">
      <c r="A8" s="6" t="str">
        <f t="shared" ref="A8:A71" si="3">IF(A7="",1,IF(B7="","",A7+1))</f>
        <v/>
      </c>
      <c r="C8"/>
      <c r="D8"/>
      <c r="E8"/>
      <c r="F8"/>
      <c r="G8"/>
      <c r="J8"/>
      <c r="M8">
        <f t="shared" si="0"/>
        <v>0</v>
      </c>
      <c r="N8" s="6" t="str">
        <f t="shared" si="1"/>
        <v>NAC</v>
      </c>
      <c r="O8" s="6">
        <f t="shared" si="2"/>
        <v>0</v>
      </c>
    </row>
    <row r="9" spans="1:15" x14ac:dyDescent="0.3">
      <c r="A9" s="6">
        <f t="shared" si="3"/>
        <v>1</v>
      </c>
      <c r="C9"/>
      <c r="D9"/>
      <c r="E9"/>
      <c r="F9"/>
      <c r="G9"/>
      <c r="J9"/>
      <c r="M9">
        <f t="shared" si="0"/>
        <v>0</v>
      </c>
      <c r="N9" s="6" t="str">
        <f t="shared" si="1"/>
        <v>NAC</v>
      </c>
      <c r="O9" s="6">
        <f t="shared" si="2"/>
        <v>0</v>
      </c>
    </row>
    <row r="10" spans="1:15" x14ac:dyDescent="0.3">
      <c r="A10" s="6" t="str">
        <f>IF(A9="",1,IF(B9="","",A9+1))</f>
        <v/>
      </c>
      <c r="C10"/>
      <c r="D10"/>
      <c r="E10"/>
      <c r="F10"/>
      <c r="G10"/>
      <c r="J10"/>
      <c r="M10">
        <f t="shared" si="0"/>
        <v>0</v>
      </c>
      <c r="N10" s="6" t="str">
        <f t="shared" si="1"/>
        <v>NAC</v>
      </c>
      <c r="O10" s="6">
        <f t="shared" si="2"/>
        <v>0</v>
      </c>
    </row>
    <row r="11" spans="1:15" x14ac:dyDescent="0.3">
      <c r="A11" s="6">
        <f t="shared" si="3"/>
        <v>1</v>
      </c>
      <c r="C11"/>
      <c r="D11"/>
      <c r="E11"/>
      <c r="F11"/>
      <c r="G11"/>
      <c r="J11"/>
      <c r="M11">
        <f t="shared" si="0"/>
        <v>0</v>
      </c>
      <c r="N11" s="6" t="str">
        <f t="shared" si="1"/>
        <v>NAC</v>
      </c>
      <c r="O11" s="6">
        <f t="shared" si="2"/>
        <v>0</v>
      </c>
    </row>
    <row r="12" spans="1:15" x14ac:dyDescent="0.3">
      <c r="A12" s="6" t="str">
        <f t="shared" si="3"/>
        <v/>
      </c>
      <c r="C12"/>
      <c r="D12"/>
      <c r="E12"/>
      <c r="F12"/>
      <c r="G12"/>
      <c r="J12"/>
      <c r="M12">
        <f t="shared" si="0"/>
        <v>0</v>
      </c>
      <c r="N12" s="6" t="str">
        <f t="shared" si="1"/>
        <v>NAC</v>
      </c>
      <c r="O12" s="6">
        <f t="shared" si="2"/>
        <v>0</v>
      </c>
    </row>
    <row r="13" spans="1:15" x14ac:dyDescent="0.3">
      <c r="A13" s="6">
        <f t="shared" si="3"/>
        <v>1</v>
      </c>
      <c r="C13"/>
      <c r="D13"/>
      <c r="E13"/>
      <c r="F13"/>
      <c r="G13"/>
      <c r="J13"/>
      <c r="M13">
        <f t="shared" si="0"/>
        <v>0</v>
      </c>
      <c r="N13" s="6" t="str">
        <f t="shared" si="1"/>
        <v>NAC</v>
      </c>
      <c r="O13" s="6">
        <f t="shared" si="2"/>
        <v>0</v>
      </c>
    </row>
    <row r="14" spans="1:15" x14ac:dyDescent="0.3">
      <c r="A14" s="6" t="str">
        <f t="shared" si="3"/>
        <v/>
      </c>
      <c r="C14"/>
      <c r="D14"/>
      <c r="E14"/>
      <c r="F14"/>
      <c r="G14"/>
      <c r="J14"/>
      <c r="M14">
        <f t="shared" si="0"/>
        <v>0</v>
      </c>
      <c r="N14" s="6" t="str">
        <f t="shared" si="1"/>
        <v>NAC</v>
      </c>
      <c r="O14" s="6">
        <f t="shared" si="2"/>
        <v>0</v>
      </c>
    </row>
    <row r="15" spans="1:15" x14ac:dyDescent="0.3">
      <c r="A15" s="6">
        <f t="shared" si="3"/>
        <v>1</v>
      </c>
      <c r="C15"/>
      <c r="D15"/>
      <c r="E15"/>
      <c r="F15"/>
      <c r="G15"/>
      <c r="J15"/>
      <c r="M15">
        <f t="shared" si="0"/>
        <v>0</v>
      </c>
      <c r="N15" s="6" t="str">
        <f t="shared" si="1"/>
        <v>NAC</v>
      </c>
      <c r="O15" s="6">
        <f t="shared" si="2"/>
        <v>0</v>
      </c>
    </row>
    <row r="16" spans="1:15" x14ac:dyDescent="0.3">
      <c r="A16" s="6" t="str">
        <f t="shared" si="3"/>
        <v/>
      </c>
      <c r="C16"/>
      <c r="D16"/>
      <c r="E16"/>
      <c r="F16"/>
      <c r="G16"/>
      <c r="J16"/>
      <c r="M16">
        <f t="shared" si="0"/>
        <v>0</v>
      </c>
      <c r="N16" s="6" t="str">
        <f t="shared" si="1"/>
        <v>NAC</v>
      </c>
      <c r="O16" s="6">
        <f t="shared" si="2"/>
        <v>0</v>
      </c>
    </row>
    <row r="17" spans="1:15" x14ac:dyDescent="0.3">
      <c r="A17" s="6">
        <f t="shared" si="3"/>
        <v>1</v>
      </c>
      <c r="C17"/>
      <c r="D17"/>
      <c r="E17"/>
      <c r="F17"/>
      <c r="G17"/>
      <c r="J17"/>
      <c r="M17">
        <f t="shared" si="0"/>
        <v>0</v>
      </c>
      <c r="N17" s="6" t="str">
        <f t="shared" si="1"/>
        <v>NAC</v>
      </c>
      <c r="O17" s="6">
        <f t="shared" si="2"/>
        <v>0</v>
      </c>
    </row>
    <row r="18" spans="1:15" x14ac:dyDescent="0.3">
      <c r="A18" s="6" t="str">
        <f t="shared" si="3"/>
        <v/>
      </c>
      <c r="C18"/>
      <c r="D18"/>
      <c r="E18"/>
      <c r="F18"/>
      <c r="G18"/>
      <c r="J18"/>
      <c r="M18">
        <f t="shared" si="0"/>
        <v>0</v>
      </c>
      <c r="N18" s="6" t="str">
        <f t="shared" si="1"/>
        <v>NAC</v>
      </c>
      <c r="O18" s="6">
        <f t="shared" si="2"/>
        <v>0</v>
      </c>
    </row>
    <row r="19" spans="1:15" x14ac:dyDescent="0.3">
      <c r="A19" s="6">
        <f t="shared" si="3"/>
        <v>1</v>
      </c>
      <c r="C19"/>
      <c r="D19"/>
      <c r="E19"/>
      <c r="F19"/>
      <c r="G19"/>
      <c r="J19"/>
      <c r="M19">
        <f t="shared" si="0"/>
        <v>0</v>
      </c>
      <c r="N19" s="6" t="str">
        <f t="shared" si="1"/>
        <v>NAC</v>
      </c>
      <c r="O19" s="6">
        <f t="shared" si="2"/>
        <v>0</v>
      </c>
    </row>
    <row r="20" spans="1:15" x14ac:dyDescent="0.3">
      <c r="A20" s="6" t="str">
        <f t="shared" si="3"/>
        <v/>
      </c>
      <c r="C20"/>
      <c r="D20"/>
      <c r="E20"/>
      <c r="F20"/>
      <c r="G20"/>
      <c r="J20"/>
      <c r="M20">
        <f t="shared" si="0"/>
        <v>0</v>
      </c>
      <c r="N20" s="6" t="str">
        <f t="shared" si="1"/>
        <v>NAC</v>
      </c>
      <c r="O20" s="6">
        <f t="shared" si="2"/>
        <v>0</v>
      </c>
    </row>
    <row r="21" spans="1:15" x14ac:dyDescent="0.3">
      <c r="A21" s="6">
        <f t="shared" si="3"/>
        <v>1</v>
      </c>
      <c r="C21"/>
      <c r="D21"/>
      <c r="E21"/>
      <c r="F21"/>
      <c r="G21"/>
      <c r="J21"/>
      <c r="M21">
        <f t="shared" si="0"/>
        <v>0</v>
      </c>
      <c r="N21" s="6" t="str">
        <f t="shared" si="1"/>
        <v>NAC</v>
      </c>
      <c r="O21" s="6">
        <f t="shared" si="2"/>
        <v>0</v>
      </c>
    </row>
    <row r="22" spans="1:15" x14ac:dyDescent="0.3">
      <c r="A22" s="6" t="str">
        <f t="shared" si="3"/>
        <v/>
      </c>
      <c r="C22"/>
      <c r="D22"/>
      <c r="E22"/>
      <c r="F22"/>
      <c r="G22"/>
      <c r="J22"/>
      <c r="M22">
        <f t="shared" si="0"/>
        <v>0</v>
      </c>
      <c r="N22" s="6" t="str">
        <f t="shared" si="1"/>
        <v>NAC</v>
      </c>
      <c r="O22" s="6">
        <f t="shared" si="2"/>
        <v>0</v>
      </c>
    </row>
    <row r="23" spans="1:15" x14ac:dyDescent="0.3">
      <c r="A23" s="6">
        <f t="shared" si="3"/>
        <v>1</v>
      </c>
      <c r="C23"/>
      <c r="D23"/>
      <c r="E23"/>
      <c r="F23"/>
      <c r="G23"/>
      <c r="J23"/>
      <c r="M23">
        <f t="shared" si="0"/>
        <v>0</v>
      </c>
      <c r="N23" s="6" t="str">
        <f t="shared" si="1"/>
        <v>NAC</v>
      </c>
      <c r="O23" s="6">
        <f t="shared" si="2"/>
        <v>0</v>
      </c>
    </row>
    <row r="24" spans="1:15" x14ac:dyDescent="0.3">
      <c r="A24" s="6" t="str">
        <f t="shared" si="3"/>
        <v/>
      </c>
      <c r="C24"/>
      <c r="D24"/>
      <c r="E24"/>
      <c r="F24"/>
      <c r="G24"/>
      <c r="J24"/>
      <c r="M24">
        <f t="shared" si="0"/>
        <v>0</v>
      </c>
      <c r="N24" s="6" t="str">
        <f t="shared" si="1"/>
        <v>NAC</v>
      </c>
      <c r="O24" s="6">
        <f t="shared" si="2"/>
        <v>0</v>
      </c>
    </row>
    <row r="25" spans="1:15" x14ac:dyDescent="0.3">
      <c r="A25" s="6">
        <f t="shared" si="3"/>
        <v>1</v>
      </c>
      <c r="C25"/>
      <c r="D25"/>
      <c r="E25"/>
      <c r="F25"/>
      <c r="G25"/>
      <c r="J25"/>
      <c r="M25">
        <f t="shared" si="0"/>
        <v>0</v>
      </c>
      <c r="N25" s="6" t="str">
        <f t="shared" si="1"/>
        <v>NAC</v>
      </c>
      <c r="O25" s="6">
        <f t="shared" si="2"/>
        <v>0</v>
      </c>
    </row>
    <row r="26" spans="1:15" x14ac:dyDescent="0.3">
      <c r="A26" s="6" t="str">
        <f t="shared" si="3"/>
        <v/>
      </c>
      <c r="C26"/>
      <c r="D26"/>
      <c r="E26"/>
      <c r="F26"/>
      <c r="G26"/>
      <c r="J26"/>
      <c r="M26">
        <f t="shared" si="0"/>
        <v>0</v>
      </c>
      <c r="N26" s="6" t="str">
        <f t="shared" si="1"/>
        <v>NAC</v>
      </c>
      <c r="O26" s="6">
        <f t="shared" si="2"/>
        <v>0</v>
      </c>
    </row>
    <row r="27" spans="1:15" x14ac:dyDescent="0.3">
      <c r="A27" s="6">
        <f t="shared" si="3"/>
        <v>1</v>
      </c>
      <c r="C27"/>
      <c r="D27"/>
      <c r="E27"/>
      <c r="F27"/>
      <c r="G27"/>
      <c r="J27"/>
      <c r="M27">
        <f t="shared" si="0"/>
        <v>0</v>
      </c>
      <c r="N27" s="6" t="str">
        <f t="shared" si="1"/>
        <v>NAC</v>
      </c>
      <c r="O27" s="6">
        <f t="shared" si="2"/>
        <v>0</v>
      </c>
    </row>
    <row r="28" spans="1:15" x14ac:dyDescent="0.3">
      <c r="A28" s="6" t="str">
        <f>IF(A27="",1,IF(B27="","",A27+1))</f>
        <v/>
      </c>
      <c r="C28"/>
      <c r="D28"/>
      <c r="E28"/>
      <c r="F28"/>
      <c r="G28"/>
      <c r="J28"/>
      <c r="M28">
        <f t="shared" si="0"/>
        <v>0</v>
      </c>
      <c r="N28" s="6" t="str">
        <f t="shared" si="1"/>
        <v>NAC</v>
      </c>
      <c r="O28" s="6">
        <f t="shared" si="2"/>
        <v>0</v>
      </c>
    </row>
    <row r="29" spans="1:15" x14ac:dyDescent="0.3">
      <c r="A29" s="6">
        <f t="shared" si="3"/>
        <v>1</v>
      </c>
      <c r="C29"/>
      <c r="D29"/>
      <c r="E29"/>
      <c r="F29"/>
      <c r="G29"/>
      <c r="J29"/>
      <c r="M29">
        <f t="shared" si="0"/>
        <v>0</v>
      </c>
      <c r="N29" s="6" t="str">
        <f t="shared" si="1"/>
        <v>NAC</v>
      </c>
      <c r="O29" s="6">
        <f t="shared" si="2"/>
        <v>0</v>
      </c>
    </row>
    <row r="30" spans="1:15" x14ac:dyDescent="0.3">
      <c r="A30" s="6" t="str">
        <f t="shared" si="3"/>
        <v/>
      </c>
      <c r="C30"/>
      <c r="D30"/>
      <c r="E30"/>
      <c r="F30"/>
      <c r="G30"/>
      <c r="J30"/>
      <c r="M30">
        <f t="shared" si="0"/>
        <v>0</v>
      </c>
      <c r="N30" s="6" t="str">
        <f t="shared" si="1"/>
        <v>NAC</v>
      </c>
      <c r="O30" s="6">
        <f t="shared" si="2"/>
        <v>0</v>
      </c>
    </row>
    <row r="31" spans="1:15" x14ac:dyDescent="0.3">
      <c r="A31" s="6">
        <f t="shared" si="3"/>
        <v>1</v>
      </c>
      <c r="C31"/>
      <c r="D31"/>
      <c r="E31"/>
      <c r="F31"/>
      <c r="G31"/>
      <c r="J31"/>
      <c r="M31">
        <f t="shared" si="0"/>
        <v>0</v>
      </c>
      <c r="N31" s="6" t="str">
        <f t="shared" si="1"/>
        <v>NAC</v>
      </c>
      <c r="O31" s="6">
        <f t="shared" si="2"/>
        <v>0</v>
      </c>
    </row>
    <row r="32" spans="1:15" x14ac:dyDescent="0.3">
      <c r="A32" s="6" t="str">
        <f t="shared" si="3"/>
        <v/>
      </c>
      <c r="C32"/>
      <c r="D32"/>
      <c r="E32"/>
      <c r="F32"/>
      <c r="G32"/>
      <c r="J32"/>
      <c r="M32">
        <f t="shared" si="0"/>
        <v>0</v>
      </c>
      <c r="N32" s="6" t="str">
        <f t="shared" si="1"/>
        <v>NAC</v>
      </c>
      <c r="O32" s="6">
        <f t="shared" si="2"/>
        <v>0</v>
      </c>
    </row>
    <row r="33" spans="1:15" x14ac:dyDescent="0.3">
      <c r="A33" s="6">
        <f t="shared" si="3"/>
        <v>1</v>
      </c>
      <c r="C33"/>
      <c r="D33"/>
      <c r="E33"/>
      <c r="F33"/>
      <c r="G33"/>
      <c r="J33"/>
      <c r="M33">
        <f t="shared" si="0"/>
        <v>0</v>
      </c>
      <c r="N33" s="6" t="str">
        <f t="shared" si="1"/>
        <v>NAC</v>
      </c>
      <c r="O33" s="6">
        <f t="shared" si="2"/>
        <v>0</v>
      </c>
    </row>
    <row r="34" spans="1:15" x14ac:dyDescent="0.3">
      <c r="A34" s="6" t="str">
        <f t="shared" si="3"/>
        <v/>
      </c>
      <c r="C34"/>
      <c r="D34"/>
      <c r="E34"/>
      <c r="F34"/>
      <c r="G34"/>
      <c r="J34"/>
      <c r="M34">
        <f t="shared" si="0"/>
        <v>0</v>
      </c>
      <c r="N34" s="6" t="str">
        <f t="shared" si="1"/>
        <v>NAC</v>
      </c>
      <c r="O34" s="6">
        <f t="shared" si="2"/>
        <v>0</v>
      </c>
    </row>
    <row r="35" spans="1:15" x14ac:dyDescent="0.3">
      <c r="A35" s="6">
        <f t="shared" si="3"/>
        <v>1</v>
      </c>
      <c r="C35"/>
      <c r="D35"/>
      <c r="E35"/>
      <c r="F35"/>
      <c r="G35"/>
      <c r="J35"/>
      <c r="M35">
        <f t="shared" si="0"/>
        <v>0</v>
      </c>
      <c r="N35" s="6" t="str">
        <f t="shared" si="1"/>
        <v>NAC</v>
      </c>
      <c r="O35" s="6">
        <f t="shared" si="2"/>
        <v>0</v>
      </c>
    </row>
    <row r="36" spans="1:15" x14ac:dyDescent="0.3">
      <c r="A36" s="6" t="str">
        <f t="shared" si="3"/>
        <v/>
      </c>
      <c r="C36"/>
      <c r="D36"/>
      <c r="E36"/>
      <c r="F36"/>
      <c r="G36"/>
      <c r="J36"/>
      <c r="M36">
        <f t="shared" si="0"/>
        <v>0</v>
      </c>
      <c r="N36" s="6" t="str">
        <f t="shared" si="1"/>
        <v>NAC</v>
      </c>
      <c r="O36" s="6">
        <f t="shared" si="2"/>
        <v>0</v>
      </c>
    </row>
    <row r="37" spans="1:15" x14ac:dyDescent="0.3">
      <c r="A37" s="6">
        <f t="shared" si="3"/>
        <v>1</v>
      </c>
      <c r="C37"/>
      <c r="D37"/>
      <c r="E37"/>
      <c r="F37"/>
      <c r="G37"/>
      <c r="J37"/>
      <c r="M37">
        <f t="shared" si="0"/>
        <v>0</v>
      </c>
      <c r="N37" s="6" t="str">
        <f t="shared" si="1"/>
        <v>NAC</v>
      </c>
      <c r="O37" s="6">
        <f t="shared" si="2"/>
        <v>0</v>
      </c>
    </row>
    <row r="38" spans="1:15" x14ac:dyDescent="0.3">
      <c r="A38" s="6" t="str">
        <f t="shared" si="3"/>
        <v/>
      </c>
      <c r="C38"/>
      <c r="D38"/>
      <c r="E38"/>
      <c r="F38"/>
      <c r="G38"/>
      <c r="J38"/>
      <c r="M38">
        <f t="shared" si="0"/>
        <v>0</v>
      </c>
      <c r="N38" s="6" t="str">
        <f t="shared" si="1"/>
        <v>NAC</v>
      </c>
      <c r="O38" s="6">
        <f t="shared" si="2"/>
        <v>0</v>
      </c>
    </row>
    <row r="39" spans="1:15" x14ac:dyDescent="0.3">
      <c r="A39" s="6">
        <f t="shared" si="3"/>
        <v>1</v>
      </c>
      <c r="C39"/>
      <c r="D39"/>
      <c r="E39"/>
      <c r="F39"/>
      <c r="G39"/>
      <c r="J39"/>
      <c r="M39">
        <f t="shared" si="0"/>
        <v>0</v>
      </c>
      <c r="N39" s="6" t="str">
        <f t="shared" si="1"/>
        <v>NAC</v>
      </c>
      <c r="O39" s="6">
        <f t="shared" si="2"/>
        <v>0</v>
      </c>
    </row>
    <row r="40" spans="1:15" x14ac:dyDescent="0.3">
      <c r="A40" s="6" t="str">
        <f t="shared" si="3"/>
        <v/>
      </c>
      <c r="C40"/>
      <c r="D40"/>
      <c r="E40"/>
      <c r="F40"/>
      <c r="G40"/>
      <c r="J40"/>
      <c r="M40">
        <f t="shared" si="0"/>
        <v>0</v>
      </c>
      <c r="N40" s="6" t="str">
        <f t="shared" si="1"/>
        <v>NAC</v>
      </c>
      <c r="O40" s="6">
        <f t="shared" si="2"/>
        <v>0</v>
      </c>
    </row>
    <row r="41" spans="1:15" x14ac:dyDescent="0.3">
      <c r="A41" s="6">
        <f t="shared" si="3"/>
        <v>1</v>
      </c>
      <c r="C41"/>
      <c r="D41"/>
      <c r="E41"/>
      <c r="F41"/>
      <c r="G41"/>
      <c r="J41"/>
      <c r="M41">
        <f t="shared" si="0"/>
        <v>0</v>
      </c>
      <c r="N41" s="6" t="str">
        <f t="shared" si="1"/>
        <v>NAC</v>
      </c>
      <c r="O41" s="6">
        <f t="shared" si="2"/>
        <v>0</v>
      </c>
    </row>
    <row r="42" spans="1:15" x14ac:dyDescent="0.3">
      <c r="A42" s="6" t="str">
        <f t="shared" si="3"/>
        <v/>
      </c>
      <c r="C42"/>
      <c r="D42"/>
      <c r="E42"/>
      <c r="F42"/>
      <c r="G42"/>
      <c r="J42"/>
      <c r="M42">
        <f t="shared" si="0"/>
        <v>0</v>
      </c>
      <c r="N42" s="6" t="str">
        <f t="shared" si="1"/>
        <v>NAC</v>
      </c>
      <c r="O42" s="6">
        <f t="shared" si="2"/>
        <v>0</v>
      </c>
    </row>
    <row r="43" spans="1:15" x14ac:dyDescent="0.3">
      <c r="A43" s="6">
        <f t="shared" si="3"/>
        <v>1</v>
      </c>
      <c r="C43"/>
      <c r="D43"/>
      <c r="E43"/>
      <c r="F43"/>
      <c r="G43"/>
      <c r="J43"/>
      <c r="M43">
        <f t="shared" si="0"/>
        <v>0</v>
      </c>
      <c r="N43" s="6" t="str">
        <f t="shared" si="1"/>
        <v>NAC</v>
      </c>
      <c r="O43" s="6">
        <f t="shared" si="2"/>
        <v>0</v>
      </c>
    </row>
    <row r="44" spans="1:15" x14ac:dyDescent="0.3">
      <c r="A44" s="6" t="str">
        <f t="shared" si="3"/>
        <v/>
      </c>
      <c r="C44"/>
      <c r="D44"/>
      <c r="E44"/>
      <c r="F44"/>
      <c r="G44"/>
      <c r="J44"/>
      <c r="M44">
        <f t="shared" si="0"/>
        <v>0</v>
      </c>
      <c r="N44" s="6" t="str">
        <f t="shared" si="1"/>
        <v>NAC</v>
      </c>
      <c r="O44" s="6">
        <f t="shared" si="2"/>
        <v>0</v>
      </c>
    </row>
    <row r="45" spans="1:15" x14ac:dyDescent="0.3">
      <c r="A45" s="6">
        <f t="shared" si="3"/>
        <v>1</v>
      </c>
      <c r="C45"/>
      <c r="D45"/>
      <c r="E45"/>
      <c r="F45"/>
      <c r="G45"/>
      <c r="J45"/>
      <c r="M45">
        <f t="shared" si="0"/>
        <v>0</v>
      </c>
      <c r="N45" s="6" t="str">
        <f t="shared" si="1"/>
        <v>NAC</v>
      </c>
      <c r="O45" s="6">
        <f t="shared" si="2"/>
        <v>0</v>
      </c>
    </row>
    <row r="46" spans="1:15" x14ac:dyDescent="0.3">
      <c r="A46" s="6" t="str">
        <f t="shared" si="3"/>
        <v/>
      </c>
      <c r="C46"/>
      <c r="D46"/>
      <c r="E46"/>
      <c r="F46"/>
      <c r="G46"/>
      <c r="J46"/>
      <c r="M46">
        <f t="shared" si="0"/>
        <v>0</v>
      </c>
      <c r="N46" s="6" t="str">
        <f t="shared" si="1"/>
        <v>NAC</v>
      </c>
      <c r="O46" s="6">
        <f t="shared" si="2"/>
        <v>0</v>
      </c>
    </row>
    <row r="47" spans="1:15" x14ac:dyDescent="0.3">
      <c r="A47" s="6">
        <f t="shared" si="3"/>
        <v>1</v>
      </c>
      <c r="C47"/>
      <c r="D47"/>
      <c r="E47"/>
      <c r="F47"/>
      <c r="G47"/>
      <c r="J47"/>
      <c r="M47">
        <f t="shared" si="0"/>
        <v>0</v>
      </c>
      <c r="N47" s="6" t="str">
        <f t="shared" si="1"/>
        <v>NAC</v>
      </c>
      <c r="O47" s="6">
        <f t="shared" si="2"/>
        <v>0</v>
      </c>
    </row>
    <row r="48" spans="1:15" x14ac:dyDescent="0.3">
      <c r="A48" s="6" t="str">
        <f t="shared" si="3"/>
        <v/>
      </c>
      <c r="C48"/>
      <c r="D48"/>
      <c r="E48"/>
      <c r="F48"/>
      <c r="G48"/>
      <c r="J48"/>
      <c r="M48">
        <f t="shared" si="0"/>
        <v>0</v>
      </c>
      <c r="N48" s="6" t="str">
        <f t="shared" si="1"/>
        <v>NAC</v>
      </c>
      <c r="O48" s="6">
        <f t="shared" si="2"/>
        <v>0</v>
      </c>
    </row>
    <row r="49" spans="1:15" x14ac:dyDescent="0.3">
      <c r="A49" s="6">
        <f t="shared" si="3"/>
        <v>1</v>
      </c>
      <c r="C49"/>
      <c r="D49"/>
      <c r="E49"/>
      <c r="F49"/>
      <c r="G49"/>
      <c r="J49"/>
      <c r="M49">
        <f t="shared" si="0"/>
        <v>0</v>
      </c>
      <c r="N49" s="6" t="str">
        <f t="shared" si="1"/>
        <v>NAC</v>
      </c>
      <c r="O49" s="6">
        <f t="shared" si="2"/>
        <v>0</v>
      </c>
    </row>
    <row r="50" spans="1:15" x14ac:dyDescent="0.3">
      <c r="A50" s="6" t="str">
        <f t="shared" si="3"/>
        <v/>
      </c>
      <c r="C50"/>
      <c r="D50"/>
      <c r="E50"/>
      <c r="F50"/>
      <c r="G50"/>
      <c r="J50"/>
      <c r="M50">
        <f t="shared" si="0"/>
        <v>0</v>
      </c>
      <c r="N50" s="6" t="str">
        <f t="shared" si="1"/>
        <v>NAC</v>
      </c>
      <c r="O50" s="6">
        <f t="shared" si="2"/>
        <v>0</v>
      </c>
    </row>
    <row r="51" spans="1:15" x14ac:dyDescent="0.3">
      <c r="A51" s="6">
        <f t="shared" si="3"/>
        <v>1</v>
      </c>
      <c r="C51"/>
      <c r="D51"/>
      <c r="E51"/>
      <c r="F51"/>
      <c r="G51"/>
      <c r="J51"/>
      <c r="M51">
        <f t="shared" si="0"/>
        <v>0</v>
      </c>
      <c r="N51" s="6" t="str">
        <f t="shared" si="1"/>
        <v>NAC</v>
      </c>
      <c r="O51" s="6">
        <f t="shared" si="2"/>
        <v>0</v>
      </c>
    </row>
    <row r="52" spans="1:15" x14ac:dyDescent="0.3">
      <c r="A52" s="6" t="str">
        <f t="shared" si="3"/>
        <v/>
      </c>
      <c r="C52"/>
      <c r="D52"/>
      <c r="E52"/>
      <c r="F52"/>
      <c r="G52"/>
      <c r="J52"/>
      <c r="M52">
        <f t="shared" si="0"/>
        <v>0</v>
      </c>
      <c r="N52" s="6" t="str">
        <f t="shared" si="1"/>
        <v>NAC</v>
      </c>
      <c r="O52" s="6">
        <f t="shared" si="2"/>
        <v>0</v>
      </c>
    </row>
    <row r="53" spans="1:15" x14ac:dyDescent="0.3">
      <c r="A53" s="6">
        <f t="shared" si="3"/>
        <v>1</v>
      </c>
      <c r="C53"/>
      <c r="D53"/>
      <c r="E53"/>
      <c r="F53"/>
      <c r="G53"/>
      <c r="J53"/>
      <c r="M53">
        <f t="shared" si="0"/>
        <v>0</v>
      </c>
      <c r="N53" s="6" t="str">
        <f t="shared" si="1"/>
        <v>NAC</v>
      </c>
      <c r="O53" s="6">
        <f t="shared" si="2"/>
        <v>0</v>
      </c>
    </row>
    <row r="54" spans="1:15" x14ac:dyDescent="0.3">
      <c r="A54" s="6" t="str">
        <f t="shared" si="3"/>
        <v/>
      </c>
      <c r="C54"/>
      <c r="D54"/>
      <c r="E54"/>
      <c r="F54"/>
      <c r="G54"/>
      <c r="J54"/>
      <c r="M54">
        <f t="shared" si="0"/>
        <v>0</v>
      </c>
      <c r="N54" s="6" t="str">
        <f t="shared" si="1"/>
        <v>NAC</v>
      </c>
      <c r="O54" s="6">
        <f t="shared" si="2"/>
        <v>0</v>
      </c>
    </row>
    <row r="55" spans="1:15" x14ac:dyDescent="0.3">
      <c r="A55" s="6">
        <f t="shared" si="3"/>
        <v>1</v>
      </c>
      <c r="C55"/>
      <c r="D55"/>
      <c r="E55"/>
      <c r="F55"/>
      <c r="G55"/>
      <c r="J55"/>
      <c r="M55">
        <f t="shared" si="0"/>
        <v>0</v>
      </c>
      <c r="N55" s="6" t="str">
        <f t="shared" si="1"/>
        <v>NAC</v>
      </c>
      <c r="O55" s="6">
        <f t="shared" si="2"/>
        <v>0</v>
      </c>
    </row>
    <row r="56" spans="1:15" x14ac:dyDescent="0.3">
      <c r="A56" s="6" t="str">
        <f t="shared" si="3"/>
        <v/>
      </c>
      <c r="C56"/>
      <c r="D56"/>
      <c r="E56"/>
      <c r="F56"/>
      <c r="G56"/>
      <c r="J56"/>
      <c r="M56">
        <f t="shared" si="0"/>
        <v>0</v>
      </c>
      <c r="N56" s="6" t="str">
        <f t="shared" si="1"/>
        <v>NAC</v>
      </c>
      <c r="O56" s="6">
        <f t="shared" si="2"/>
        <v>0</v>
      </c>
    </row>
    <row r="57" spans="1:15" x14ac:dyDescent="0.3">
      <c r="A57" s="6">
        <f t="shared" si="3"/>
        <v>1</v>
      </c>
      <c r="C57"/>
      <c r="D57"/>
      <c r="E57"/>
      <c r="F57"/>
      <c r="G57"/>
      <c r="J57"/>
      <c r="M57">
        <f t="shared" si="0"/>
        <v>0</v>
      </c>
      <c r="N57" s="6" t="str">
        <f t="shared" si="1"/>
        <v>NAC</v>
      </c>
      <c r="O57" s="6">
        <f t="shared" si="2"/>
        <v>0</v>
      </c>
    </row>
    <row r="58" spans="1:15" x14ac:dyDescent="0.3">
      <c r="A58" s="6" t="str">
        <f t="shared" si="3"/>
        <v/>
      </c>
      <c r="C58"/>
      <c r="D58"/>
      <c r="E58"/>
      <c r="F58"/>
      <c r="G58"/>
      <c r="J58"/>
      <c r="M58">
        <f t="shared" si="0"/>
        <v>0</v>
      </c>
      <c r="N58" s="6" t="str">
        <f t="shared" si="1"/>
        <v>NAC</v>
      </c>
      <c r="O58" s="6">
        <f t="shared" si="2"/>
        <v>0</v>
      </c>
    </row>
    <row r="59" spans="1:15" x14ac:dyDescent="0.3">
      <c r="A59" s="6">
        <f t="shared" si="3"/>
        <v>1</v>
      </c>
      <c r="C59"/>
      <c r="D59"/>
      <c r="E59"/>
      <c r="F59"/>
      <c r="G59"/>
      <c r="J59"/>
      <c r="M59">
        <f t="shared" si="0"/>
        <v>0</v>
      </c>
      <c r="N59" s="6" t="str">
        <f t="shared" si="1"/>
        <v>NAC</v>
      </c>
      <c r="O59" s="6">
        <f t="shared" si="2"/>
        <v>0</v>
      </c>
    </row>
    <row r="60" spans="1:15" x14ac:dyDescent="0.3">
      <c r="A60" s="6" t="str">
        <f t="shared" si="3"/>
        <v/>
      </c>
      <c r="C60"/>
      <c r="D60"/>
      <c r="E60"/>
      <c r="F60"/>
      <c r="G60"/>
      <c r="J60"/>
      <c r="M60">
        <f t="shared" si="0"/>
        <v>0</v>
      </c>
      <c r="N60" s="6" t="str">
        <f t="shared" si="1"/>
        <v>NAC</v>
      </c>
      <c r="O60" s="6">
        <f t="shared" si="2"/>
        <v>0</v>
      </c>
    </row>
    <row r="61" spans="1:15" x14ac:dyDescent="0.3">
      <c r="A61" s="6">
        <f t="shared" si="3"/>
        <v>1</v>
      </c>
      <c r="C61"/>
      <c r="D61"/>
      <c r="E61"/>
      <c r="F61"/>
      <c r="G61"/>
      <c r="J61"/>
      <c r="M61">
        <f t="shared" si="0"/>
        <v>0</v>
      </c>
      <c r="N61" s="6" t="str">
        <f t="shared" si="1"/>
        <v>NAC</v>
      </c>
      <c r="O61" s="6">
        <f t="shared" si="2"/>
        <v>0</v>
      </c>
    </row>
    <row r="62" spans="1:15" x14ac:dyDescent="0.3">
      <c r="A62" s="6" t="str">
        <f t="shared" si="3"/>
        <v/>
      </c>
      <c r="C62"/>
      <c r="D62"/>
      <c r="E62"/>
      <c r="F62"/>
      <c r="G62"/>
      <c r="J62"/>
      <c r="M62">
        <f t="shared" si="0"/>
        <v>0</v>
      </c>
      <c r="N62" s="6" t="str">
        <f t="shared" si="1"/>
        <v>NAC</v>
      </c>
      <c r="O62" s="6">
        <f t="shared" si="2"/>
        <v>0</v>
      </c>
    </row>
    <row r="63" spans="1:15" x14ac:dyDescent="0.3">
      <c r="A63" s="6">
        <f t="shared" si="3"/>
        <v>1</v>
      </c>
      <c r="C63"/>
      <c r="D63"/>
      <c r="E63"/>
      <c r="F63"/>
      <c r="G63"/>
      <c r="J63"/>
      <c r="M63">
        <f t="shared" si="0"/>
        <v>0</v>
      </c>
      <c r="N63" s="6" t="str">
        <f t="shared" si="1"/>
        <v>NAC</v>
      </c>
      <c r="O63" s="6">
        <f t="shared" si="2"/>
        <v>0</v>
      </c>
    </row>
    <row r="64" spans="1:15" x14ac:dyDescent="0.3">
      <c r="A64" s="6" t="str">
        <f t="shared" si="3"/>
        <v/>
      </c>
      <c r="C64"/>
      <c r="D64"/>
      <c r="E64"/>
      <c r="F64"/>
      <c r="G64"/>
      <c r="J64"/>
      <c r="M64">
        <f t="shared" si="0"/>
        <v>0</v>
      </c>
      <c r="N64" s="6" t="str">
        <f t="shared" si="1"/>
        <v>NAC</v>
      </c>
      <c r="O64" s="6">
        <f t="shared" si="2"/>
        <v>0</v>
      </c>
    </row>
    <row r="65" spans="1:15" x14ac:dyDescent="0.3">
      <c r="A65" s="6">
        <f t="shared" si="3"/>
        <v>1</v>
      </c>
      <c r="C65"/>
      <c r="D65"/>
      <c r="E65"/>
      <c r="F65"/>
      <c r="G65"/>
      <c r="J65"/>
      <c r="M65">
        <f t="shared" si="0"/>
        <v>0</v>
      </c>
      <c r="N65" s="6" t="str">
        <f t="shared" si="1"/>
        <v>NAC</v>
      </c>
      <c r="O65" s="6">
        <f t="shared" si="2"/>
        <v>0</v>
      </c>
    </row>
    <row r="66" spans="1:15" x14ac:dyDescent="0.3">
      <c r="A66" s="6" t="str">
        <f t="shared" si="3"/>
        <v/>
      </c>
      <c r="C66"/>
      <c r="D66"/>
      <c r="E66"/>
      <c r="F66"/>
      <c r="G66"/>
      <c r="J66"/>
      <c r="M66">
        <f t="shared" si="0"/>
        <v>0</v>
      </c>
      <c r="N66" s="6" t="str">
        <f t="shared" si="1"/>
        <v>NAC</v>
      </c>
      <c r="O66" s="6">
        <f t="shared" si="2"/>
        <v>0</v>
      </c>
    </row>
    <row r="67" spans="1:15" x14ac:dyDescent="0.3">
      <c r="A67" s="6">
        <f t="shared" si="3"/>
        <v>1</v>
      </c>
      <c r="C67"/>
      <c r="D67"/>
      <c r="E67"/>
      <c r="F67"/>
      <c r="G67"/>
      <c r="J67"/>
      <c r="M67">
        <f t="shared" si="0"/>
        <v>0</v>
      </c>
      <c r="N67" s="6" t="str">
        <f t="shared" si="1"/>
        <v>NAC</v>
      </c>
      <c r="O67" s="6">
        <f t="shared" si="2"/>
        <v>0</v>
      </c>
    </row>
    <row r="68" spans="1:15" x14ac:dyDescent="0.3">
      <c r="A68" s="6" t="str">
        <f t="shared" si="3"/>
        <v/>
      </c>
      <c r="C68"/>
      <c r="D68"/>
      <c r="E68"/>
      <c r="F68"/>
      <c r="G68"/>
      <c r="J68"/>
      <c r="M68">
        <f t="shared" si="0"/>
        <v>0</v>
      </c>
      <c r="N68" s="6" t="str">
        <f t="shared" si="1"/>
        <v>NAC</v>
      </c>
      <c r="O68" s="6">
        <f t="shared" si="2"/>
        <v>0</v>
      </c>
    </row>
    <row r="69" spans="1:15" x14ac:dyDescent="0.3">
      <c r="A69" s="6">
        <f t="shared" si="3"/>
        <v>1</v>
      </c>
      <c r="C69"/>
      <c r="D69"/>
      <c r="E69"/>
      <c r="F69"/>
      <c r="G69"/>
      <c r="J69"/>
      <c r="M69">
        <f t="shared" si="0"/>
        <v>0</v>
      </c>
      <c r="N69" s="6" t="str">
        <f t="shared" si="1"/>
        <v>NAC</v>
      </c>
      <c r="O69" s="6">
        <f t="shared" si="2"/>
        <v>0</v>
      </c>
    </row>
    <row r="70" spans="1:15" x14ac:dyDescent="0.3">
      <c r="A70" s="6" t="str">
        <f t="shared" si="3"/>
        <v/>
      </c>
      <c r="C70"/>
      <c r="D70"/>
      <c r="E70"/>
      <c r="F70"/>
      <c r="G70"/>
      <c r="J70"/>
      <c r="M70">
        <f t="shared" ref="M70:M133" si="4">B70</f>
        <v>0</v>
      </c>
      <c r="N70" s="6" t="str">
        <f t="shared" ref="N70:N133" si="5">IF(SUM(C70:L70)&gt;0,"FEI", "NAC")</f>
        <v>NAC</v>
      </c>
      <c r="O70" s="6">
        <f t="shared" ref="O70:O133" si="6">MAX(C70:L70)</f>
        <v>0</v>
      </c>
    </row>
    <row r="71" spans="1:15" x14ac:dyDescent="0.3">
      <c r="A71" s="6">
        <f t="shared" si="3"/>
        <v>1</v>
      </c>
      <c r="C71"/>
      <c r="D71"/>
      <c r="E71"/>
      <c r="F71"/>
      <c r="G71"/>
      <c r="J71"/>
      <c r="M71">
        <f t="shared" si="4"/>
        <v>0</v>
      </c>
      <c r="N71" s="6" t="str">
        <f t="shared" si="5"/>
        <v>NAC</v>
      </c>
      <c r="O71" s="6">
        <f t="shared" si="6"/>
        <v>0</v>
      </c>
    </row>
    <row r="72" spans="1:15" x14ac:dyDescent="0.3">
      <c r="A72" s="6" t="str">
        <f t="shared" ref="A72:A135" si="7">IF(A71="",1,IF(B71="","",A71+1))</f>
        <v/>
      </c>
      <c r="C72"/>
      <c r="D72"/>
      <c r="E72"/>
      <c r="F72"/>
      <c r="G72"/>
      <c r="J72"/>
      <c r="M72">
        <f t="shared" si="4"/>
        <v>0</v>
      </c>
      <c r="N72" s="6" t="str">
        <f t="shared" si="5"/>
        <v>NAC</v>
      </c>
      <c r="O72" s="6">
        <f t="shared" si="6"/>
        <v>0</v>
      </c>
    </row>
    <row r="73" spans="1:15" x14ac:dyDescent="0.3">
      <c r="A73" s="6">
        <f t="shared" si="7"/>
        <v>1</v>
      </c>
      <c r="C73"/>
      <c r="D73"/>
      <c r="E73"/>
      <c r="F73"/>
      <c r="G73"/>
      <c r="J73"/>
      <c r="M73">
        <f t="shared" si="4"/>
        <v>0</v>
      </c>
      <c r="N73" s="6" t="str">
        <f t="shared" si="5"/>
        <v>NAC</v>
      </c>
      <c r="O73" s="6">
        <f t="shared" si="6"/>
        <v>0</v>
      </c>
    </row>
    <row r="74" spans="1:15" x14ac:dyDescent="0.3">
      <c r="A74" s="6" t="str">
        <f t="shared" si="7"/>
        <v/>
      </c>
      <c r="C74"/>
      <c r="D74"/>
      <c r="E74"/>
      <c r="F74"/>
      <c r="G74"/>
      <c r="J74"/>
      <c r="M74">
        <f t="shared" si="4"/>
        <v>0</v>
      </c>
      <c r="N74" s="6" t="str">
        <f t="shared" si="5"/>
        <v>NAC</v>
      </c>
      <c r="O74" s="6">
        <f t="shared" si="6"/>
        <v>0</v>
      </c>
    </row>
    <row r="75" spans="1:15" x14ac:dyDescent="0.3">
      <c r="A75" s="6">
        <f t="shared" si="7"/>
        <v>1</v>
      </c>
      <c r="C75"/>
      <c r="D75"/>
      <c r="E75"/>
      <c r="F75"/>
      <c r="G75"/>
      <c r="J75"/>
      <c r="M75">
        <f t="shared" si="4"/>
        <v>0</v>
      </c>
      <c r="N75" s="6" t="str">
        <f t="shared" si="5"/>
        <v>NAC</v>
      </c>
      <c r="O75" s="6">
        <f t="shared" si="6"/>
        <v>0</v>
      </c>
    </row>
    <row r="76" spans="1:15" x14ac:dyDescent="0.3">
      <c r="A76" s="6" t="str">
        <f t="shared" si="7"/>
        <v/>
      </c>
      <c r="C76"/>
      <c r="D76"/>
      <c r="E76"/>
      <c r="F76"/>
      <c r="G76"/>
      <c r="J76"/>
      <c r="M76">
        <f t="shared" si="4"/>
        <v>0</v>
      </c>
      <c r="N76" s="6" t="str">
        <f t="shared" si="5"/>
        <v>NAC</v>
      </c>
      <c r="O76" s="6">
        <f t="shared" si="6"/>
        <v>0</v>
      </c>
    </row>
    <row r="77" spans="1:15" x14ac:dyDescent="0.3">
      <c r="A77" s="6">
        <f t="shared" si="7"/>
        <v>1</v>
      </c>
      <c r="C77"/>
      <c r="D77"/>
      <c r="E77"/>
      <c r="F77"/>
      <c r="G77"/>
      <c r="J77"/>
      <c r="M77">
        <f t="shared" si="4"/>
        <v>0</v>
      </c>
      <c r="N77" s="6" t="str">
        <f t="shared" si="5"/>
        <v>NAC</v>
      </c>
      <c r="O77" s="6">
        <f t="shared" si="6"/>
        <v>0</v>
      </c>
    </row>
    <row r="78" spans="1:15" x14ac:dyDescent="0.3">
      <c r="A78" s="6" t="str">
        <f t="shared" si="7"/>
        <v/>
      </c>
      <c r="C78"/>
      <c r="D78"/>
      <c r="E78"/>
      <c r="F78"/>
      <c r="G78"/>
      <c r="J78"/>
      <c r="M78">
        <f t="shared" si="4"/>
        <v>0</v>
      </c>
      <c r="N78" s="6" t="str">
        <f t="shared" si="5"/>
        <v>NAC</v>
      </c>
      <c r="O78" s="6">
        <f t="shared" si="6"/>
        <v>0</v>
      </c>
    </row>
    <row r="79" spans="1:15" x14ac:dyDescent="0.3">
      <c r="A79" s="6">
        <f t="shared" si="7"/>
        <v>1</v>
      </c>
      <c r="C79"/>
      <c r="D79"/>
      <c r="E79"/>
      <c r="F79"/>
      <c r="G79"/>
      <c r="J79"/>
      <c r="M79">
        <f t="shared" si="4"/>
        <v>0</v>
      </c>
      <c r="N79" s="6" t="str">
        <f t="shared" si="5"/>
        <v>NAC</v>
      </c>
      <c r="O79" s="6">
        <f t="shared" si="6"/>
        <v>0</v>
      </c>
    </row>
    <row r="80" spans="1:15" x14ac:dyDescent="0.3">
      <c r="A80" s="6" t="str">
        <f t="shared" si="7"/>
        <v/>
      </c>
      <c r="C80"/>
      <c r="D80"/>
      <c r="E80"/>
      <c r="F80"/>
      <c r="G80"/>
      <c r="J80"/>
      <c r="M80">
        <f t="shared" si="4"/>
        <v>0</v>
      </c>
      <c r="N80" s="6" t="str">
        <f t="shared" si="5"/>
        <v>NAC</v>
      </c>
      <c r="O80" s="6">
        <f t="shared" si="6"/>
        <v>0</v>
      </c>
    </row>
    <row r="81" spans="1:15" x14ac:dyDescent="0.3">
      <c r="A81" s="6">
        <f t="shared" si="7"/>
        <v>1</v>
      </c>
      <c r="C81"/>
      <c r="D81"/>
      <c r="E81"/>
      <c r="F81"/>
      <c r="G81"/>
      <c r="J81"/>
      <c r="M81">
        <f t="shared" si="4"/>
        <v>0</v>
      </c>
      <c r="N81" s="6" t="str">
        <f t="shared" si="5"/>
        <v>NAC</v>
      </c>
      <c r="O81" s="6">
        <f t="shared" si="6"/>
        <v>0</v>
      </c>
    </row>
    <row r="82" spans="1:15" x14ac:dyDescent="0.3">
      <c r="A82" s="6" t="str">
        <f t="shared" si="7"/>
        <v/>
      </c>
      <c r="C82"/>
      <c r="D82"/>
      <c r="E82"/>
      <c r="F82"/>
      <c r="G82"/>
      <c r="J82"/>
      <c r="M82">
        <f t="shared" si="4"/>
        <v>0</v>
      </c>
      <c r="N82" s="6" t="str">
        <f t="shared" si="5"/>
        <v>NAC</v>
      </c>
      <c r="O82" s="6">
        <f t="shared" si="6"/>
        <v>0</v>
      </c>
    </row>
    <row r="83" spans="1:15" x14ac:dyDescent="0.3">
      <c r="A83" s="6">
        <f t="shared" si="7"/>
        <v>1</v>
      </c>
      <c r="C83"/>
      <c r="D83"/>
      <c r="E83"/>
      <c r="F83"/>
      <c r="G83"/>
      <c r="J83"/>
      <c r="M83">
        <f t="shared" si="4"/>
        <v>0</v>
      </c>
      <c r="N83" s="6" t="str">
        <f t="shared" si="5"/>
        <v>NAC</v>
      </c>
      <c r="O83" s="6">
        <f t="shared" si="6"/>
        <v>0</v>
      </c>
    </row>
    <row r="84" spans="1:15" x14ac:dyDescent="0.3">
      <c r="A84" s="6" t="str">
        <f t="shared" si="7"/>
        <v/>
      </c>
      <c r="C84"/>
      <c r="D84"/>
      <c r="E84"/>
      <c r="F84"/>
      <c r="G84"/>
      <c r="J84"/>
      <c r="M84">
        <f t="shared" si="4"/>
        <v>0</v>
      </c>
      <c r="N84" s="6" t="str">
        <f t="shared" si="5"/>
        <v>NAC</v>
      </c>
      <c r="O84" s="6">
        <f t="shared" si="6"/>
        <v>0</v>
      </c>
    </row>
    <row r="85" spans="1:15" x14ac:dyDescent="0.3">
      <c r="A85" s="6">
        <f t="shared" si="7"/>
        <v>1</v>
      </c>
      <c r="C85"/>
      <c r="D85"/>
      <c r="E85"/>
      <c r="F85"/>
      <c r="G85"/>
      <c r="J85"/>
      <c r="M85">
        <f t="shared" si="4"/>
        <v>0</v>
      </c>
      <c r="N85" s="6" t="str">
        <f t="shared" si="5"/>
        <v>NAC</v>
      </c>
      <c r="O85" s="6">
        <f t="shared" si="6"/>
        <v>0</v>
      </c>
    </row>
    <row r="86" spans="1:15" x14ac:dyDescent="0.3">
      <c r="A86" s="6" t="str">
        <f t="shared" si="7"/>
        <v/>
      </c>
      <c r="C86"/>
      <c r="D86"/>
      <c r="E86"/>
      <c r="F86"/>
      <c r="G86"/>
      <c r="J86"/>
      <c r="M86">
        <f t="shared" si="4"/>
        <v>0</v>
      </c>
      <c r="N86" s="6" t="str">
        <f t="shared" si="5"/>
        <v>NAC</v>
      </c>
      <c r="O86" s="6">
        <f t="shared" si="6"/>
        <v>0</v>
      </c>
    </row>
    <row r="87" spans="1:15" x14ac:dyDescent="0.3">
      <c r="A87" s="6">
        <f t="shared" si="7"/>
        <v>1</v>
      </c>
      <c r="C87"/>
      <c r="D87"/>
      <c r="E87"/>
      <c r="F87"/>
      <c r="G87"/>
      <c r="J87"/>
      <c r="M87">
        <f t="shared" si="4"/>
        <v>0</v>
      </c>
      <c r="N87" s="6" t="str">
        <f t="shared" si="5"/>
        <v>NAC</v>
      </c>
      <c r="O87" s="6">
        <f t="shared" si="6"/>
        <v>0</v>
      </c>
    </row>
    <row r="88" spans="1:15" x14ac:dyDescent="0.3">
      <c r="A88" s="6" t="str">
        <f t="shared" si="7"/>
        <v/>
      </c>
      <c r="C88"/>
      <c r="D88"/>
      <c r="E88"/>
      <c r="F88"/>
      <c r="G88"/>
      <c r="J88"/>
      <c r="M88">
        <f t="shared" si="4"/>
        <v>0</v>
      </c>
      <c r="N88" s="6" t="str">
        <f t="shared" si="5"/>
        <v>NAC</v>
      </c>
      <c r="O88" s="6">
        <f t="shared" si="6"/>
        <v>0</v>
      </c>
    </row>
    <row r="89" spans="1:15" x14ac:dyDescent="0.3">
      <c r="A89" s="6">
        <f t="shared" si="7"/>
        <v>1</v>
      </c>
      <c r="C89"/>
      <c r="D89"/>
      <c r="E89"/>
      <c r="F89"/>
      <c r="G89"/>
      <c r="J89"/>
      <c r="M89">
        <f t="shared" si="4"/>
        <v>0</v>
      </c>
      <c r="N89" s="6" t="str">
        <f t="shared" si="5"/>
        <v>NAC</v>
      </c>
      <c r="O89" s="6">
        <f t="shared" si="6"/>
        <v>0</v>
      </c>
    </row>
    <row r="90" spans="1:15" x14ac:dyDescent="0.3">
      <c r="A90" s="6" t="str">
        <f t="shared" si="7"/>
        <v/>
      </c>
      <c r="C90"/>
      <c r="D90"/>
      <c r="E90"/>
      <c r="F90"/>
      <c r="G90"/>
      <c r="J90"/>
      <c r="M90">
        <f t="shared" si="4"/>
        <v>0</v>
      </c>
      <c r="N90" s="6" t="str">
        <f t="shared" si="5"/>
        <v>NAC</v>
      </c>
      <c r="O90" s="6">
        <f t="shared" si="6"/>
        <v>0</v>
      </c>
    </row>
    <row r="91" spans="1:15" x14ac:dyDescent="0.3">
      <c r="A91" s="6">
        <f t="shared" si="7"/>
        <v>1</v>
      </c>
      <c r="C91"/>
      <c r="D91"/>
      <c r="E91"/>
      <c r="F91"/>
      <c r="G91"/>
      <c r="J91"/>
      <c r="M91">
        <f t="shared" si="4"/>
        <v>0</v>
      </c>
      <c r="N91" s="6" t="str">
        <f t="shared" si="5"/>
        <v>NAC</v>
      </c>
      <c r="O91" s="6">
        <f t="shared" si="6"/>
        <v>0</v>
      </c>
    </row>
    <row r="92" spans="1:15" x14ac:dyDescent="0.3">
      <c r="A92" s="6" t="str">
        <f t="shared" si="7"/>
        <v/>
      </c>
      <c r="C92"/>
      <c r="D92"/>
      <c r="E92"/>
      <c r="F92"/>
      <c r="G92"/>
      <c r="J92"/>
      <c r="M92">
        <f t="shared" si="4"/>
        <v>0</v>
      </c>
      <c r="N92" s="6" t="str">
        <f t="shared" si="5"/>
        <v>NAC</v>
      </c>
      <c r="O92" s="6">
        <f t="shared" si="6"/>
        <v>0</v>
      </c>
    </row>
    <row r="93" spans="1:15" x14ac:dyDescent="0.3">
      <c r="A93" s="6">
        <f t="shared" si="7"/>
        <v>1</v>
      </c>
      <c r="C93"/>
      <c r="D93"/>
      <c r="E93"/>
      <c r="F93"/>
      <c r="G93"/>
      <c r="J93"/>
      <c r="M93">
        <f t="shared" si="4"/>
        <v>0</v>
      </c>
      <c r="N93" s="6" t="str">
        <f t="shared" si="5"/>
        <v>NAC</v>
      </c>
      <c r="O93" s="6">
        <f t="shared" si="6"/>
        <v>0</v>
      </c>
    </row>
    <row r="94" spans="1:15" x14ac:dyDescent="0.3">
      <c r="A94" s="6" t="str">
        <f t="shared" si="7"/>
        <v/>
      </c>
      <c r="C94"/>
      <c r="D94"/>
      <c r="E94"/>
      <c r="F94"/>
      <c r="G94"/>
      <c r="J94"/>
      <c r="M94">
        <f t="shared" si="4"/>
        <v>0</v>
      </c>
      <c r="N94" s="6" t="str">
        <f t="shared" si="5"/>
        <v>NAC</v>
      </c>
      <c r="O94" s="6">
        <f t="shared" si="6"/>
        <v>0</v>
      </c>
    </row>
    <row r="95" spans="1:15" x14ac:dyDescent="0.3">
      <c r="A95" s="6">
        <f t="shared" si="7"/>
        <v>1</v>
      </c>
      <c r="C95"/>
      <c r="D95"/>
      <c r="E95"/>
      <c r="F95"/>
      <c r="G95"/>
      <c r="J95"/>
      <c r="M95">
        <f t="shared" si="4"/>
        <v>0</v>
      </c>
      <c r="N95" s="6" t="str">
        <f t="shared" si="5"/>
        <v>NAC</v>
      </c>
      <c r="O95" s="6">
        <f t="shared" si="6"/>
        <v>0</v>
      </c>
    </row>
    <row r="96" spans="1:15" x14ac:dyDescent="0.3">
      <c r="A96" s="6" t="str">
        <f t="shared" si="7"/>
        <v/>
      </c>
      <c r="C96"/>
      <c r="D96"/>
      <c r="E96"/>
      <c r="F96"/>
      <c r="G96"/>
      <c r="J96"/>
      <c r="M96">
        <f t="shared" si="4"/>
        <v>0</v>
      </c>
      <c r="N96" s="6" t="str">
        <f t="shared" si="5"/>
        <v>NAC</v>
      </c>
      <c r="O96" s="6">
        <f t="shared" si="6"/>
        <v>0</v>
      </c>
    </row>
    <row r="97" spans="1:15" x14ac:dyDescent="0.3">
      <c r="A97" s="6">
        <f t="shared" si="7"/>
        <v>1</v>
      </c>
      <c r="C97"/>
      <c r="D97"/>
      <c r="E97"/>
      <c r="F97"/>
      <c r="G97"/>
      <c r="J97"/>
      <c r="M97">
        <f t="shared" si="4"/>
        <v>0</v>
      </c>
      <c r="N97" s="6" t="str">
        <f t="shared" si="5"/>
        <v>NAC</v>
      </c>
      <c r="O97" s="6">
        <f t="shared" si="6"/>
        <v>0</v>
      </c>
    </row>
    <row r="98" spans="1:15" x14ac:dyDescent="0.3">
      <c r="A98" s="6" t="str">
        <f t="shared" si="7"/>
        <v/>
      </c>
      <c r="C98"/>
      <c r="D98"/>
      <c r="E98"/>
      <c r="F98"/>
      <c r="G98"/>
      <c r="J98"/>
      <c r="M98">
        <f t="shared" si="4"/>
        <v>0</v>
      </c>
      <c r="N98" s="6" t="str">
        <f t="shared" si="5"/>
        <v>NAC</v>
      </c>
      <c r="O98" s="6">
        <f t="shared" si="6"/>
        <v>0</v>
      </c>
    </row>
    <row r="99" spans="1:15" x14ac:dyDescent="0.3">
      <c r="A99" s="6">
        <f t="shared" si="7"/>
        <v>1</v>
      </c>
      <c r="C99"/>
      <c r="D99"/>
      <c r="E99"/>
      <c r="F99"/>
      <c r="G99"/>
      <c r="J99"/>
      <c r="M99">
        <f t="shared" si="4"/>
        <v>0</v>
      </c>
      <c r="N99" s="6" t="str">
        <f t="shared" si="5"/>
        <v>NAC</v>
      </c>
      <c r="O99" s="6">
        <f t="shared" si="6"/>
        <v>0</v>
      </c>
    </row>
    <row r="100" spans="1:15" x14ac:dyDescent="0.3">
      <c r="A100" s="6" t="str">
        <f t="shared" si="7"/>
        <v/>
      </c>
      <c r="C100"/>
      <c r="D100"/>
      <c r="E100"/>
      <c r="F100"/>
      <c r="G100"/>
      <c r="J100"/>
      <c r="M100">
        <f t="shared" si="4"/>
        <v>0</v>
      </c>
      <c r="N100" s="6" t="str">
        <f t="shared" si="5"/>
        <v>NAC</v>
      </c>
      <c r="O100" s="6">
        <f t="shared" si="6"/>
        <v>0</v>
      </c>
    </row>
    <row r="101" spans="1:15" x14ac:dyDescent="0.3">
      <c r="A101" s="6">
        <f t="shared" si="7"/>
        <v>1</v>
      </c>
      <c r="C101"/>
      <c r="D101"/>
      <c r="E101"/>
      <c r="F101"/>
      <c r="G101"/>
      <c r="J101"/>
      <c r="M101">
        <f t="shared" si="4"/>
        <v>0</v>
      </c>
      <c r="N101" s="6" t="str">
        <f t="shared" si="5"/>
        <v>NAC</v>
      </c>
      <c r="O101" s="6">
        <f t="shared" si="6"/>
        <v>0</v>
      </c>
    </row>
    <row r="102" spans="1:15" x14ac:dyDescent="0.3">
      <c r="A102" s="6" t="str">
        <f t="shared" si="7"/>
        <v/>
      </c>
      <c r="C102"/>
      <c r="D102"/>
      <c r="E102"/>
      <c r="F102"/>
      <c r="G102"/>
      <c r="J102"/>
      <c r="M102">
        <f t="shared" si="4"/>
        <v>0</v>
      </c>
      <c r="N102" s="6" t="str">
        <f t="shared" si="5"/>
        <v>NAC</v>
      </c>
      <c r="O102" s="6">
        <f t="shared" si="6"/>
        <v>0</v>
      </c>
    </row>
    <row r="103" spans="1:15" x14ac:dyDescent="0.3">
      <c r="A103" s="6">
        <f t="shared" si="7"/>
        <v>1</v>
      </c>
      <c r="C103"/>
      <c r="D103"/>
      <c r="E103"/>
      <c r="F103"/>
      <c r="G103"/>
      <c r="J103"/>
      <c r="M103">
        <f t="shared" si="4"/>
        <v>0</v>
      </c>
      <c r="N103" s="6" t="str">
        <f t="shared" si="5"/>
        <v>NAC</v>
      </c>
      <c r="O103" s="6">
        <f t="shared" si="6"/>
        <v>0</v>
      </c>
    </row>
    <row r="104" spans="1:15" x14ac:dyDescent="0.3">
      <c r="A104" s="6" t="str">
        <f t="shared" si="7"/>
        <v/>
      </c>
      <c r="C104"/>
      <c r="D104"/>
      <c r="E104"/>
      <c r="F104"/>
      <c r="G104"/>
      <c r="J104"/>
      <c r="M104">
        <f t="shared" si="4"/>
        <v>0</v>
      </c>
      <c r="N104" s="6" t="str">
        <f t="shared" si="5"/>
        <v>NAC</v>
      </c>
      <c r="O104" s="6">
        <f t="shared" si="6"/>
        <v>0</v>
      </c>
    </row>
    <row r="105" spans="1:15" x14ac:dyDescent="0.3">
      <c r="A105" s="6">
        <f t="shared" si="7"/>
        <v>1</v>
      </c>
      <c r="C105"/>
      <c r="D105"/>
      <c r="E105"/>
      <c r="F105"/>
      <c r="G105"/>
      <c r="J105"/>
      <c r="M105">
        <f t="shared" si="4"/>
        <v>0</v>
      </c>
      <c r="N105" s="6" t="str">
        <f t="shared" si="5"/>
        <v>NAC</v>
      </c>
      <c r="O105" s="6">
        <f t="shared" si="6"/>
        <v>0</v>
      </c>
    </row>
    <row r="106" spans="1:15" x14ac:dyDescent="0.3">
      <c r="A106" s="6" t="str">
        <f t="shared" si="7"/>
        <v/>
      </c>
      <c r="C106"/>
      <c r="D106"/>
      <c r="E106"/>
      <c r="F106"/>
      <c r="G106"/>
      <c r="J106"/>
      <c r="M106">
        <f t="shared" si="4"/>
        <v>0</v>
      </c>
      <c r="N106" s="6" t="str">
        <f t="shared" si="5"/>
        <v>NAC</v>
      </c>
      <c r="O106" s="6">
        <f t="shared" si="6"/>
        <v>0</v>
      </c>
    </row>
    <row r="107" spans="1:15" x14ac:dyDescent="0.3">
      <c r="A107" s="6">
        <f t="shared" si="7"/>
        <v>1</v>
      </c>
      <c r="C107"/>
      <c r="D107"/>
      <c r="E107"/>
      <c r="F107"/>
      <c r="G107"/>
      <c r="J107"/>
      <c r="M107">
        <f t="shared" si="4"/>
        <v>0</v>
      </c>
      <c r="N107" s="6" t="str">
        <f t="shared" si="5"/>
        <v>NAC</v>
      </c>
      <c r="O107" s="6">
        <f t="shared" si="6"/>
        <v>0</v>
      </c>
    </row>
    <row r="108" spans="1:15" x14ac:dyDescent="0.3">
      <c r="A108" s="6" t="str">
        <f t="shared" si="7"/>
        <v/>
      </c>
      <c r="C108"/>
      <c r="D108"/>
      <c r="E108"/>
      <c r="F108"/>
      <c r="G108"/>
      <c r="J108"/>
      <c r="M108">
        <f t="shared" si="4"/>
        <v>0</v>
      </c>
      <c r="N108" s="6" t="str">
        <f t="shared" si="5"/>
        <v>NAC</v>
      </c>
      <c r="O108" s="6">
        <f t="shared" si="6"/>
        <v>0</v>
      </c>
    </row>
    <row r="109" spans="1:15" x14ac:dyDescent="0.3">
      <c r="A109" s="6">
        <f t="shared" si="7"/>
        <v>1</v>
      </c>
      <c r="C109"/>
      <c r="D109"/>
      <c r="E109"/>
      <c r="F109"/>
      <c r="G109"/>
      <c r="J109"/>
      <c r="M109">
        <f t="shared" si="4"/>
        <v>0</v>
      </c>
      <c r="N109" s="6" t="str">
        <f t="shared" si="5"/>
        <v>NAC</v>
      </c>
      <c r="O109" s="6">
        <f t="shared" si="6"/>
        <v>0</v>
      </c>
    </row>
    <row r="110" spans="1:15" x14ac:dyDescent="0.3">
      <c r="A110" s="6" t="str">
        <f t="shared" si="7"/>
        <v/>
      </c>
      <c r="C110"/>
      <c r="D110"/>
      <c r="E110"/>
      <c r="F110"/>
      <c r="G110"/>
      <c r="J110"/>
      <c r="M110">
        <f t="shared" si="4"/>
        <v>0</v>
      </c>
      <c r="N110" s="6" t="str">
        <f t="shared" si="5"/>
        <v>NAC</v>
      </c>
      <c r="O110" s="6">
        <f t="shared" si="6"/>
        <v>0</v>
      </c>
    </row>
    <row r="111" spans="1:15" x14ac:dyDescent="0.3">
      <c r="A111" s="6">
        <f t="shared" si="7"/>
        <v>1</v>
      </c>
      <c r="C111"/>
      <c r="D111"/>
      <c r="E111"/>
      <c r="F111"/>
      <c r="G111"/>
      <c r="J111"/>
      <c r="M111">
        <f t="shared" si="4"/>
        <v>0</v>
      </c>
      <c r="N111" s="6" t="str">
        <f t="shared" si="5"/>
        <v>NAC</v>
      </c>
      <c r="O111" s="6">
        <f t="shared" si="6"/>
        <v>0</v>
      </c>
    </row>
    <row r="112" spans="1:15" x14ac:dyDescent="0.3">
      <c r="A112" s="6" t="str">
        <f t="shared" si="7"/>
        <v/>
      </c>
      <c r="C112"/>
      <c r="D112"/>
      <c r="E112"/>
      <c r="F112"/>
      <c r="G112"/>
      <c r="J112"/>
      <c r="M112">
        <f t="shared" si="4"/>
        <v>0</v>
      </c>
      <c r="N112" s="6" t="str">
        <f t="shared" si="5"/>
        <v>NAC</v>
      </c>
      <c r="O112" s="6">
        <f t="shared" si="6"/>
        <v>0</v>
      </c>
    </row>
    <row r="113" spans="1:15" x14ac:dyDescent="0.3">
      <c r="A113" s="6">
        <f t="shared" si="7"/>
        <v>1</v>
      </c>
      <c r="C113"/>
      <c r="D113"/>
      <c r="E113"/>
      <c r="F113"/>
      <c r="G113"/>
      <c r="J113"/>
      <c r="M113">
        <f t="shared" si="4"/>
        <v>0</v>
      </c>
      <c r="N113" s="6" t="str">
        <f t="shared" si="5"/>
        <v>NAC</v>
      </c>
      <c r="O113" s="6">
        <f t="shared" si="6"/>
        <v>0</v>
      </c>
    </row>
    <row r="114" spans="1:15" x14ac:dyDescent="0.3">
      <c r="A114" s="6" t="str">
        <f t="shared" si="7"/>
        <v/>
      </c>
      <c r="C114"/>
      <c r="D114"/>
      <c r="E114"/>
      <c r="F114"/>
      <c r="G114"/>
      <c r="J114"/>
      <c r="M114">
        <f t="shared" si="4"/>
        <v>0</v>
      </c>
      <c r="N114" s="6" t="str">
        <f t="shared" si="5"/>
        <v>NAC</v>
      </c>
      <c r="O114" s="6">
        <f t="shared" si="6"/>
        <v>0</v>
      </c>
    </row>
    <row r="115" spans="1:15" x14ac:dyDescent="0.3">
      <c r="A115" s="6">
        <f t="shared" si="7"/>
        <v>1</v>
      </c>
      <c r="C115"/>
      <c r="D115"/>
      <c r="E115"/>
      <c r="F115"/>
      <c r="G115"/>
      <c r="J115"/>
      <c r="M115">
        <f t="shared" si="4"/>
        <v>0</v>
      </c>
      <c r="N115" s="6" t="str">
        <f t="shared" si="5"/>
        <v>NAC</v>
      </c>
      <c r="O115" s="6">
        <f t="shared" si="6"/>
        <v>0</v>
      </c>
    </row>
    <row r="116" spans="1:15" x14ac:dyDescent="0.3">
      <c r="A116" s="6" t="str">
        <f t="shared" si="7"/>
        <v/>
      </c>
      <c r="C116"/>
      <c r="D116"/>
      <c r="E116"/>
      <c r="F116"/>
      <c r="G116"/>
      <c r="J116"/>
      <c r="M116">
        <f t="shared" si="4"/>
        <v>0</v>
      </c>
      <c r="N116" s="6" t="str">
        <f t="shared" si="5"/>
        <v>NAC</v>
      </c>
      <c r="O116" s="6">
        <f t="shared" si="6"/>
        <v>0</v>
      </c>
    </row>
    <row r="117" spans="1:15" x14ac:dyDescent="0.3">
      <c r="A117" s="6">
        <f t="shared" si="7"/>
        <v>1</v>
      </c>
      <c r="C117"/>
      <c r="D117"/>
      <c r="E117"/>
      <c r="F117"/>
      <c r="G117"/>
      <c r="J117"/>
      <c r="M117">
        <f t="shared" si="4"/>
        <v>0</v>
      </c>
      <c r="N117" s="6" t="str">
        <f t="shared" si="5"/>
        <v>NAC</v>
      </c>
      <c r="O117" s="6">
        <f t="shared" si="6"/>
        <v>0</v>
      </c>
    </row>
    <row r="118" spans="1:15" x14ac:dyDescent="0.3">
      <c r="A118" s="6" t="str">
        <f t="shared" si="7"/>
        <v/>
      </c>
      <c r="C118"/>
      <c r="D118"/>
      <c r="E118"/>
      <c r="F118"/>
      <c r="G118"/>
      <c r="J118"/>
      <c r="M118">
        <f t="shared" si="4"/>
        <v>0</v>
      </c>
      <c r="N118" s="6" t="str">
        <f t="shared" si="5"/>
        <v>NAC</v>
      </c>
      <c r="O118" s="6">
        <f t="shared" si="6"/>
        <v>0</v>
      </c>
    </row>
    <row r="119" spans="1:15" x14ac:dyDescent="0.3">
      <c r="A119" s="6">
        <f t="shared" si="7"/>
        <v>1</v>
      </c>
      <c r="C119"/>
      <c r="D119"/>
      <c r="E119"/>
      <c r="F119"/>
      <c r="G119"/>
      <c r="J119"/>
      <c r="M119">
        <f t="shared" si="4"/>
        <v>0</v>
      </c>
      <c r="N119" s="6" t="str">
        <f t="shared" si="5"/>
        <v>NAC</v>
      </c>
      <c r="O119" s="6">
        <f t="shared" si="6"/>
        <v>0</v>
      </c>
    </row>
    <row r="120" spans="1:15" x14ac:dyDescent="0.3">
      <c r="A120" s="6" t="str">
        <f t="shared" si="7"/>
        <v/>
      </c>
      <c r="C120"/>
      <c r="D120"/>
      <c r="E120"/>
      <c r="F120"/>
      <c r="G120"/>
      <c r="J120"/>
      <c r="M120">
        <f t="shared" si="4"/>
        <v>0</v>
      </c>
      <c r="N120" s="6" t="str">
        <f t="shared" si="5"/>
        <v>NAC</v>
      </c>
      <c r="O120" s="6">
        <f t="shared" si="6"/>
        <v>0</v>
      </c>
    </row>
    <row r="121" spans="1:15" x14ac:dyDescent="0.3">
      <c r="A121" s="6">
        <f t="shared" si="7"/>
        <v>1</v>
      </c>
      <c r="C121"/>
      <c r="D121"/>
      <c r="E121"/>
      <c r="F121"/>
      <c r="G121"/>
      <c r="J121"/>
      <c r="M121">
        <f t="shared" si="4"/>
        <v>0</v>
      </c>
      <c r="N121" s="6" t="str">
        <f t="shared" si="5"/>
        <v>NAC</v>
      </c>
      <c r="O121" s="6">
        <f t="shared" si="6"/>
        <v>0</v>
      </c>
    </row>
    <row r="122" spans="1:15" x14ac:dyDescent="0.3">
      <c r="A122" s="6" t="str">
        <f t="shared" si="7"/>
        <v/>
      </c>
      <c r="C122"/>
      <c r="D122"/>
      <c r="E122"/>
      <c r="F122"/>
      <c r="G122"/>
      <c r="J122"/>
      <c r="M122">
        <f t="shared" si="4"/>
        <v>0</v>
      </c>
      <c r="N122" s="6" t="str">
        <f t="shared" si="5"/>
        <v>NAC</v>
      </c>
      <c r="O122" s="6">
        <f t="shared" si="6"/>
        <v>0</v>
      </c>
    </row>
    <row r="123" spans="1:15" x14ac:dyDescent="0.3">
      <c r="A123" s="6">
        <f t="shared" si="7"/>
        <v>1</v>
      </c>
      <c r="C123"/>
      <c r="D123"/>
      <c r="E123"/>
      <c r="F123"/>
      <c r="G123"/>
      <c r="J123"/>
      <c r="M123">
        <f t="shared" si="4"/>
        <v>0</v>
      </c>
      <c r="N123" s="6" t="str">
        <f t="shared" si="5"/>
        <v>NAC</v>
      </c>
      <c r="O123" s="6">
        <f t="shared" si="6"/>
        <v>0</v>
      </c>
    </row>
    <row r="124" spans="1:15" x14ac:dyDescent="0.3">
      <c r="A124" s="6" t="str">
        <f t="shared" si="7"/>
        <v/>
      </c>
      <c r="C124"/>
      <c r="D124"/>
      <c r="E124"/>
      <c r="F124"/>
      <c r="G124"/>
      <c r="J124"/>
      <c r="M124">
        <f t="shared" si="4"/>
        <v>0</v>
      </c>
      <c r="N124" s="6" t="str">
        <f t="shared" si="5"/>
        <v>NAC</v>
      </c>
      <c r="O124" s="6">
        <f t="shared" si="6"/>
        <v>0</v>
      </c>
    </row>
    <row r="125" spans="1:15" x14ac:dyDescent="0.3">
      <c r="A125" s="6">
        <f t="shared" si="7"/>
        <v>1</v>
      </c>
      <c r="C125"/>
      <c r="D125"/>
      <c r="E125"/>
      <c r="F125"/>
      <c r="G125"/>
      <c r="J125"/>
      <c r="M125">
        <f t="shared" si="4"/>
        <v>0</v>
      </c>
      <c r="N125" s="6" t="str">
        <f t="shared" si="5"/>
        <v>NAC</v>
      </c>
      <c r="O125" s="6">
        <f t="shared" si="6"/>
        <v>0</v>
      </c>
    </row>
    <row r="126" spans="1:15" x14ac:dyDescent="0.3">
      <c r="A126" s="6" t="str">
        <f t="shared" si="7"/>
        <v/>
      </c>
      <c r="C126"/>
      <c r="D126"/>
      <c r="E126"/>
      <c r="F126"/>
      <c r="G126"/>
      <c r="J126"/>
      <c r="M126">
        <f t="shared" si="4"/>
        <v>0</v>
      </c>
      <c r="N126" s="6" t="str">
        <f t="shared" si="5"/>
        <v>NAC</v>
      </c>
      <c r="O126" s="6">
        <f t="shared" si="6"/>
        <v>0</v>
      </c>
    </row>
    <row r="127" spans="1:15" x14ac:dyDescent="0.3">
      <c r="A127" s="6">
        <f t="shared" si="7"/>
        <v>1</v>
      </c>
      <c r="C127"/>
      <c r="D127"/>
      <c r="E127"/>
      <c r="F127"/>
      <c r="G127"/>
      <c r="J127"/>
      <c r="M127">
        <f t="shared" si="4"/>
        <v>0</v>
      </c>
      <c r="N127" s="6" t="str">
        <f t="shared" si="5"/>
        <v>NAC</v>
      </c>
      <c r="O127" s="6">
        <f t="shared" si="6"/>
        <v>0</v>
      </c>
    </row>
    <row r="128" spans="1:15" x14ac:dyDescent="0.3">
      <c r="A128" s="6" t="str">
        <f t="shared" si="7"/>
        <v/>
      </c>
      <c r="C128"/>
      <c r="D128"/>
      <c r="E128"/>
      <c r="F128"/>
      <c r="G128"/>
      <c r="J128"/>
      <c r="M128">
        <f t="shared" si="4"/>
        <v>0</v>
      </c>
      <c r="N128" s="6" t="str">
        <f t="shared" si="5"/>
        <v>NAC</v>
      </c>
      <c r="O128" s="6">
        <f t="shared" si="6"/>
        <v>0</v>
      </c>
    </row>
    <row r="129" spans="1:15" x14ac:dyDescent="0.3">
      <c r="A129" s="6">
        <f t="shared" si="7"/>
        <v>1</v>
      </c>
      <c r="C129"/>
      <c r="D129"/>
      <c r="E129"/>
      <c r="F129"/>
      <c r="G129"/>
      <c r="J129"/>
      <c r="M129">
        <f t="shared" si="4"/>
        <v>0</v>
      </c>
      <c r="N129" s="6" t="str">
        <f t="shared" si="5"/>
        <v>NAC</v>
      </c>
      <c r="O129" s="6">
        <f t="shared" si="6"/>
        <v>0</v>
      </c>
    </row>
    <row r="130" spans="1:15" x14ac:dyDescent="0.3">
      <c r="A130" s="6" t="str">
        <f t="shared" si="7"/>
        <v/>
      </c>
      <c r="C130"/>
      <c r="D130"/>
      <c r="E130"/>
      <c r="F130"/>
      <c r="G130"/>
      <c r="J130"/>
      <c r="M130">
        <f t="shared" si="4"/>
        <v>0</v>
      </c>
      <c r="N130" s="6" t="str">
        <f t="shared" si="5"/>
        <v>NAC</v>
      </c>
      <c r="O130" s="6">
        <f t="shared" si="6"/>
        <v>0</v>
      </c>
    </row>
    <row r="131" spans="1:15" x14ac:dyDescent="0.3">
      <c r="A131" s="6">
        <f t="shared" si="7"/>
        <v>1</v>
      </c>
      <c r="C131"/>
      <c r="D131"/>
      <c r="E131"/>
      <c r="F131"/>
      <c r="G131"/>
      <c r="J131"/>
      <c r="M131">
        <f t="shared" si="4"/>
        <v>0</v>
      </c>
      <c r="N131" s="6" t="str">
        <f t="shared" si="5"/>
        <v>NAC</v>
      </c>
      <c r="O131" s="6">
        <f t="shared" si="6"/>
        <v>0</v>
      </c>
    </row>
    <row r="132" spans="1:15" x14ac:dyDescent="0.3">
      <c r="A132" s="6" t="str">
        <f t="shared" si="7"/>
        <v/>
      </c>
      <c r="C132"/>
      <c r="D132"/>
      <c r="E132"/>
      <c r="F132"/>
      <c r="G132"/>
      <c r="J132"/>
      <c r="M132">
        <f t="shared" si="4"/>
        <v>0</v>
      </c>
      <c r="N132" s="6" t="str">
        <f t="shared" si="5"/>
        <v>NAC</v>
      </c>
      <c r="O132" s="6">
        <f t="shared" si="6"/>
        <v>0</v>
      </c>
    </row>
    <row r="133" spans="1:15" x14ac:dyDescent="0.3">
      <c r="A133" s="6">
        <f t="shared" si="7"/>
        <v>1</v>
      </c>
      <c r="C133"/>
      <c r="D133"/>
      <c r="E133"/>
      <c r="F133"/>
      <c r="G133"/>
      <c r="J133"/>
      <c r="M133">
        <f t="shared" si="4"/>
        <v>0</v>
      </c>
      <c r="N133" s="6" t="str">
        <f t="shared" si="5"/>
        <v>NAC</v>
      </c>
      <c r="O133" s="6">
        <f t="shared" si="6"/>
        <v>0</v>
      </c>
    </row>
    <row r="134" spans="1:15" x14ac:dyDescent="0.3">
      <c r="A134" s="6" t="str">
        <f t="shared" si="7"/>
        <v/>
      </c>
      <c r="C134"/>
      <c r="D134"/>
      <c r="E134"/>
      <c r="F134"/>
      <c r="G134"/>
      <c r="J134"/>
      <c r="M134">
        <f t="shared" ref="M134:M197" si="8">B134</f>
        <v>0</v>
      </c>
      <c r="N134" s="6" t="str">
        <f t="shared" ref="N134:N197" si="9">IF(SUM(C134:L134)&gt;0,"FEI", "NAC")</f>
        <v>NAC</v>
      </c>
      <c r="O134" s="6">
        <f t="shared" ref="O134:O197" si="10">MAX(C134:L134)</f>
        <v>0</v>
      </c>
    </row>
    <row r="135" spans="1:15" x14ac:dyDescent="0.3">
      <c r="A135" s="6">
        <f t="shared" si="7"/>
        <v>1</v>
      </c>
      <c r="C135"/>
      <c r="D135"/>
      <c r="E135"/>
      <c r="F135"/>
      <c r="G135"/>
      <c r="J135"/>
      <c r="M135">
        <f t="shared" si="8"/>
        <v>0</v>
      </c>
      <c r="N135" s="6" t="str">
        <f t="shared" si="9"/>
        <v>NAC</v>
      </c>
      <c r="O135" s="6">
        <f t="shared" si="10"/>
        <v>0</v>
      </c>
    </row>
    <row r="136" spans="1:15" x14ac:dyDescent="0.3">
      <c r="A136" s="6" t="str">
        <f t="shared" ref="A136:A199" si="11">IF(A135="",1,IF(B135="","",A135+1))</f>
        <v/>
      </c>
      <c r="C136"/>
      <c r="D136"/>
      <c r="E136"/>
      <c r="F136"/>
      <c r="G136"/>
      <c r="J136"/>
      <c r="M136">
        <f t="shared" si="8"/>
        <v>0</v>
      </c>
      <c r="N136" s="6" t="str">
        <f t="shared" si="9"/>
        <v>NAC</v>
      </c>
      <c r="O136" s="6">
        <f t="shared" si="10"/>
        <v>0</v>
      </c>
    </row>
    <row r="137" spans="1:15" x14ac:dyDescent="0.3">
      <c r="A137" s="6">
        <f t="shared" si="11"/>
        <v>1</v>
      </c>
      <c r="C137"/>
      <c r="D137"/>
      <c r="E137"/>
      <c r="F137"/>
      <c r="G137"/>
      <c r="J137"/>
      <c r="M137">
        <f t="shared" si="8"/>
        <v>0</v>
      </c>
      <c r="N137" s="6" t="str">
        <f t="shared" si="9"/>
        <v>NAC</v>
      </c>
      <c r="O137" s="6">
        <f t="shared" si="10"/>
        <v>0</v>
      </c>
    </row>
    <row r="138" spans="1:15" x14ac:dyDescent="0.3">
      <c r="A138" s="6" t="str">
        <f t="shared" si="11"/>
        <v/>
      </c>
      <c r="C138"/>
      <c r="D138"/>
      <c r="E138"/>
      <c r="F138"/>
      <c r="G138"/>
      <c r="J138"/>
      <c r="M138">
        <f t="shared" si="8"/>
        <v>0</v>
      </c>
      <c r="N138" s="6" t="str">
        <f t="shared" si="9"/>
        <v>NAC</v>
      </c>
      <c r="O138" s="6">
        <f t="shared" si="10"/>
        <v>0</v>
      </c>
    </row>
    <row r="139" spans="1:15" x14ac:dyDescent="0.3">
      <c r="A139" s="6">
        <f t="shared" si="11"/>
        <v>1</v>
      </c>
      <c r="C139"/>
      <c r="D139"/>
      <c r="E139"/>
      <c r="F139"/>
      <c r="G139"/>
      <c r="J139"/>
      <c r="M139">
        <f t="shared" si="8"/>
        <v>0</v>
      </c>
      <c r="N139" s="6" t="str">
        <f t="shared" si="9"/>
        <v>NAC</v>
      </c>
      <c r="O139" s="6">
        <f t="shared" si="10"/>
        <v>0</v>
      </c>
    </row>
    <row r="140" spans="1:15" x14ac:dyDescent="0.3">
      <c r="A140" s="6" t="str">
        <f t="shared" si="11"/>
        <v/>
      </c>
      <c r="C140"/>
      <c r="D140"/>
      <c r="E140"/>
      <c r="F140"/>
      <c r="G140"/>
      <c r="J140"/>
      <c r="M140">
        <f t="shared" si="8"/>
        <v>0</v>
      </c>
      <c r="N140" s="6" t="str">
        <f t="shared" si="9"/>
        <v>NAC</v>
      </c>
      <c r="O140" s="6">
        <f t="shared" si="10"/>
        <v>0</v>
      </c>
    </row>
    <row r="141" spans="1:15" x14ac:dyDescent="0.3">
      <c r="A141" s="6">
        <f t="shared" si="11"/>
        <v>1</v>
      </c>
      <c r="C141"/>
      <c r="D141"/>
      <c r="E141"/>
      <c r="F141"/>
      <c r="G141"/>
      <c r="J141"/>
      <c r="M141">
        <f t="shared" si="8"/>
        <v>0</v>
      </c>
      <c r="N141" s="6" t="str">
        <f t="shared" si="9"/>
        <v>NAC</v>
      </c>
      <c r="O141" s="6">
        <f t="shared" si="10"/>
        <v>0</v>
      </c>
    </row>
    <row r="142" spans="1:15" x14ac:dyDescent="0.3">
      <c r="A142" s="6" t="str">
        <f t="shared" si="11"/>
        <v/>
      </c>
      <c r="C142"/>
      <c r="D142"/>
      <c r="E142"/>
      <c r="F142"/>
      <c r="G142"/>
      <c r="J142"/>
      <c r="M142">
        <f t="shared" si="8"/>
        <v>0</v>
      </c>
      <c r="N142" s="6" t="str">
        <f t="shared" si="9"/>
        <v>NAC</v>
      </c>
      <c r="O142" s="6">
        <f t="shared" si="10"/>
        <v>0</v>
      </c>
    </row>
    <row r="143" spans="1:15" x14ac:dyDescent="0.3">
      <c r="A143" s="6">
        <f t="shared" si="11"/>
        <v>1</v>
      </c>
      <c r="C143"/>
      <c r="D143"/>
      <c r="E143"/>
      <c r="F143"/>
      <c r="G143"/>
      <c r="J143"/>
      <c r="M143">
        <f t="shared" si="8"/>
        <v>0</v>
      </c>
      <c r="N143" s="6" t="str">
        <f t="shared" si="9"/>
        <v>NAC</v>
      </c>
      <c r="O143" s="6">
        <f t="shared" si="10"/>
        <v>0</v>
      </c>
    </row>
    <row r="144" spans="1:15" x14ac:dyDescent="0.3">
      <c r="A144" s="6" t="str">
        <f t="shared" si="11"/>
        <v/>
      </c>
      <c r="C144"/>
      <c r="D144"/>
      <c r="E144"/>
      <c r="F144"/>
      <c r="G144"/>
      <c r="J144"/>
      <c r="M144">
        <f t="shared" si="8"/>
        <v>0</v>
      </c>
      <c r="N144" s="6" t="str">
        <f t="shared" si="9"/>
        <v>NAC</v>
      </c>
      <c r="O144" s="6">
        <f t="shared" si="10"/>
        <v>0</v>
      </c>
    </row>
    <row r="145" spans="1:15" x14ac:dyDescent="0.3">
      <c r="A145" s="6">
        <f t="shared" si="11"/>
        <v>1</v>
      </c>
      <c r="C145"/>
      <c r="D145"/>
      <c r="E145"/>
      <c r="F145"/>
      <c r="G145"/>
      <c r="J145"/>
      <c r="M145">
        <f t="shared" si="8"/>
        <v>0</v>
      </c>
      <c r="N145" s="6" t="str">
        <f t="shared" si="9"/>
        <v>NAC</v>
      </c>
      <c r="O145" s="6">
        <f t="shared" si="10"/>
        <v>0</v>
      </c>
    </row>
    <row r="146" spans="1:15" x14ac:dyDescent="0.3">
      <c r="A146" s="6" t="str">
        <f t="shared" si="11"/>
        <v/>
      </c>
      <c r="C146"/>
      <c r="D146"/>
      <c r="E146"/>
      <c r="F146"/>
      <c r="G146"/>
      <c r="J146"/>
      <c r="M146">
        <f t="shared" si="8"/>
        <v>0</v>
      </c>
      <c r="N146" s="6" t="str">
        <f t="shared" si="9"/>
        <v>NAC</v>
      </c>
      <c r="O146" s="6">
        <f t="shared" si="10"/>
        <v>0</v>
      </c>
    </row>
    <row r="147" spans="1:15" x14ac:dyDescent="0.3">
      <c r="A147" s="6">
        <f t="shared" si="11"/>
        <v>1</v>
      </c>
      <c r="C147"/>
      <c r="D147"/>
      <c r="E147"/>
      <c r="F147"/>
      <c r="G147"/>
      <c r="J147"/>
      <c r="M147">
        <f t="shared" si="8"/>
        <v>0</v>
      </c>
      <c r="N147" s="6" t="str">
        <f t="shared" si="9"/>
        <v>NAC</v>
      </c>
      <c r="O147" s="6">
        <f t="shared" si="10"/>
        <v>0</v>
      </c>
    </row>
    <row r="148" spans="1:15" x14ac:dyDescent="0.3">
      <c r="A148" s="6" t="str">
        <f t="shared" si="11"/>
        <v/>
      </c>
      <c r="C148"/>
      <c r="D148"/>
      <c r="E148"/>
      <c r="F148"/>
      <c r="G148"/>
      <c r="J148"/>
      <c r="M148">
        <f t="shared" si="8"/>
        <v>0</v>
      </c>
      <c r="N148" s="6" t="str">
        <f t="shared" si="9"/>
        <v>NAC</v>
      </c>
      <c r="O148" s="6">
        <f t="shared" si="10"/>
        <v>0</v>
      </c>
    </row>
    <row r="149" spans="1:15" x14ac:dyDescent="0.3">
      <c r="A149" s="6">
        <f t="shared" si="11"/>
        <v>1</v>
      </c>
      <c r="C149"/>
      <c r="D149"/>
      <c r="E149"/>
      <c r="F149"/>
      <c r="G149"/>
      <c r="J149"/>
      <c r="M149">
        <f t="shared" si="8"/>
        <v>0</v>
      </c>
      <c r="N149" s="6" t="str">
        <f t="shared" si="9"/>
        <v>NAC</v>
      </c>
      <c r="O149" s="6">
        <f t="shared" si="10"/>
        <v>0</v>
      </c>
    </row>
    <row r="150" spans="1:15" x14ac:dyDescent="0.3">
      <c r="A150" s="6" t="str">
        <f t="shared" si="11"/>
        <v/>
      </c>
      <c r="C150"/>
      <c r="D150"/>
      <c r="E150"/>
      <c r="F150"/>
      <c r="G150"/>
      <c r="J150"/>
      <c r="M150">
        <f t="shared" si="8"/>
        <v>0</v>
      </c>
      <c r="N150" s="6" t="str">
        <f t="shared" si="9"/>
        <v>NAC</v>
      </c>
      <c r="O150" s="6">
        <f t="shared" si="10"/>
        <v>0</v>
      </c>
    </row>
    <row r="151" spans="1:15" x14ac:dyDescent="0.3">
      <c r="A151" s="6">
        <f t="shared" si="11"/>
        <v>1</v>
      </c>
      <c r="C151"/>
      <c r="D151"/>
      <c r="E151"/>
      <c r="F151"/>
      <c r="G151"/>
      <c r="J151"/>
      <c r="M151">
        <f t="shared" si="8"/>
        <v>0</v>
      </c>
      <c r="N151" s="6" t="str">
        <f t="shared" si="9"/>
        <v>NAC</v>
      </c>
      <c r="O151" s="6">
        <f t="shared" si="10"/>
        <v>0</v>
      </c>
    </row>
    <row r="152" spans="1:15" x14ac:dyDescent="0.3">
      <c r="A152" s="6" t="str">
        <f t="shared" si="11"/>
        <v/>
      </c>
      <c r="C152"/>
      <c r="D152"/>
      <c r="E152"/>
      <c r="F152"/>
      <c r="G152"/>
      <c r="J152"/>
      <c r="M152">
        <f t="shared" si="8"/>
        <v>0</v>
      </c>
      <c r="N152" s="6" t="str">
        <f t="shared" si="9"/>
        <v>NAC</v>
      </c>
      <c r="O152" s="6">
        <f t="shared" si="10"/>
        <v>0</v>
      </c>
    </row>
    <row r="153" spans="1:15" x14ac:dyDescent="0.3">
      <c r="A153" s="6">
        <f t="shared" si="11"/>
        <v>1</v>
      </c>
      <c r="C153"/>
      <c r="D153"/>
      <c r="E153"/>
      <c r="F153"/>
      <c r="G153"/>
      <c r="J153"/>
      <c r="M153">
        <f t="shared" si="8"/>
        <v>0</v>
      </c>
      <c r="N153" s="6" t="str">
        <f t="shared" si="9"/>
        <v>NAC</v>
      </c>
      <c r="O153" s="6">
        <f t="shared" si="10"/>
        <v>0</v>
      </c>
    </row>
    <row r="154" spans="1:15" x14ac:dyDescent="0.3">
      <c r="A154" s="6" t="str">
        <f t="shared" si="11"/>
        <v/>
      </c>
      <c r="C154"/>
      <c r="D154"/>
      <c r="E154"/>
      <c r="F154"/>
      <c r="G154"/>
      <c r="J154"/>
      <c r="M154">
        <f t="shared" si="8"/>
        <v>0</v>
      </c>
      <c r="N154" s="6" t="str">
        <f t="shared" si="9"/>
        <v>NAC</v>
      </c>
      <c r="O154" s="6">
        <f t="shared" si="10"/>
        <v>0</v>
      </c>
    </row>
    <row r="155" spans="1:15" x14ac:dyDescent="0.3">
      <c r="A155" s="6">
        <f t="shared" si="11"/>
        <v>1</v>
      </c>
      <c r="C155"/>
      <c r="D155"/>
      <c r="E155"/>
      <c r="F155"/>
      <c r="G155"/>
      <c r="J155"/>
      <c r="M155">
        <f t="shared" si="8"/>
        <v>0</v>
      </c>
      <c r="N155" s="6" t="str">
        <f t="shared" si="9"/>
        <v>NAC</v>
      </c>
      <c r="O155" s="6">
        <f t="shared" si="10"/>
        <v>0</v>
      </c>
    </row>
    <row r="156" spans="1:15" x14ac:dyDescent="0.3">
      <c r="A156" s="6" t="str">
        <f t="shared" si="11"/>
        <v/>
      </c>
      <c r="C156"/>
      <c r="D156"/>
      <c r="E156"/>
      <c r="F156"/>
      <c r="G156"/>
      <c r="J156"/>
      <c r="M156">
        <f t="shared" si="8"/>
        <v>0</v>
      </c>
      <c r="N156" s="6" t="str">
        <f t="shared" si="9"/>
        <v>NAC</v>
      </c>
      <c r="O156" s="6">
        <f t="shared" si="10"/>
        <v>0</v>
      </c>
    </row>
    <row r="157" spans="1:15" x14ac:dyDescent="0.3">
      <c r="A157" s="6">
        <f t="shared" si="11"/>
        <v>1</v>
      </c>
      <c r="C157"/>
      <c r="D157"/>
      <c r="E157"/>
      <c r="F157"/>
      <c r="G157"/>
      <c r="J157"/>
      <c r="M157">
        <f t="shared" si="8"/>
        <v>0</v>
      </c>
      <c r="N157" s="6" t="str">
        <f t="shared" si="9"/>
        <v>NAC</v>
      </c>
      <c r="O157" s="6">
        <f t="shared" si="10"/>
        <v>0</v>
      </c>
    </row>
    <row r="158" spans="1:15" x14ac:dyDescent="0.3">
      <c r="A158" s="6" t="str">
        <f t="shared" si="11"/>
        <v/>
      </c>
      <c r="C158"/>
      <c r="D158"/>
      <c r="E158"/>
      <c r="F158"/>
      <c r="G158"/>
      <c r="J158"/>
      <c r="M158">
        <f t="shared" si="8"/>
        <v>0</v>
      </c>
      <c r="N158" s="6" t="str">
        <f t="shared" si="9"/>
        <v>NAC</v>
      </c>
      <c r="O158" s="6">
        <f t="shared" si="10"/>
        <v>0</v>
      </c>
    </row>
    <row r="159" spans="1:15" x14ac:dyDescent="0.3">
      <c r="A159" s="6">
        <f t="shared" si="11"/>
        <v>1</v>
      </c>
      <c r="C159"/>
      <c r="D159"/>
      <c r="E159"/>
      <c r="F159"/>
      <c r="G159"/>
      <c r="J159"/>
      <c r="M159">
        <f t="shared" si="8"/>
        <v>0</v>
      </c>
      <c r="N159" s="6" t="str">
        <f t="shared" si="9"/>
        <v>NAC</v>
      </c>
      <c r="O159" s="6">
        <f t="shared" si="10"/>
        <v>0</v>
      </c>
    </row>
    <row r="160" spans="1:15" x14ac:dyDescent="0.3">
      <c r="A160" s="6" t="str">
        <f t="shared" si="11"/>
        <v/>
      </c>
      <c r="C160"/>
      <c r="D160"/>
      <c r="E160"/>
      <c r="F160"/>
      <c r="G160"/>
      <c r="J160"/>
      <c r="M160">
        <f t="shared" si="8"/>
        <v>0</v>
      </c>
      <c r="N160" s="6" t="str">
        <f t="shared" si="9"/>
        <v>NAC</v>
      </c>
      <c r="O160" s="6">
        <f t="shared" si="10"/>
        <v>0</v>
      </c>
    </row>
    <row r="161" spans="1:15" x14ac:dyDescent="0.3">
      <c r="A161" s="6">
        <f t="shared" si="11"/>
        <v>1</v>
      </c>
      <c r="C161"/>
      <c r="D161"/>
      <c r="E161"/>
      <c r="F161"/>
      <c r="G161"/>
      <c r="J161"/>
      <c r="M161">
        <f t="shared" si="8"/>
        <v>0</v>
      </c>
      <c r="N161" s="6" t="str">
        <f t="shared" si="9"/>
        <v>NAC</v>
      </c>
      <c r="O161" s="6">
        <f t="shared" si="10"/>
        <v>0</v>
      </c>
    </row>
    <row r="162" spans="1:15" x14ac:dyDescent="0.3">
      <c r="A162" s="6" t="str">
        <f t="shared" si="11"/>
        <v/>
      </c>
      <c r="C162"/>
      <c r="D162"/>
      <c r="E162"/>
      <c r="F162"/>
      <c r="G162"/>
      <c r="J162"/>
      <c r="M162">
        <f t="shared" si="8"/>
        <v>0</v>
      </c>
      <c r="N162" s="6" t="str">
        <f t="shared" si="9"/>
        <v>NAC</v>
      </c>
      <c r="O162" s="6">
        <f t="shared" si="10"/>
        <v>0</v>
      </c>
    </row>
    <row r="163" spans="1:15" x14ac:dyDescent="0.3">
      <c r="A163" s="6">
        <f t="shared" si="11"/>
        <v>1</v>
      </c>
      <c r="C163"/>
      <c r="D163"/>
      <c r="E163"/>
      <c r="F163"/>
      <c r="G163"/>
      <c r="J163"/>
      <c r="M163">
        <f t="shared" si="8"/>
        <v>0</v>
      </c>
      <c r="N163" s="6" t="str">
        <f t="shared" si="9"/>
        <v>NAC</v>
      </c>
      <c r="O163" s="6">
        <f t="shared" si="10"/>
        <v>0</v>
      </c>
    </row>
    <row r="164" spans="1:15" x14ac:dyDescent="0.3">
      <c r="A164" s="6" t="str">
        <f t="shared" si="11"/>
        <v/>
      </c>
      <c r="C164"/>
      <c r="D164"/>
      <c r="E164"/>
      <c r="F164"/>
      <c r="G164"/>
      <c r="J164"/>
      <c r="M164">
        <f t="shared" si="8"/>
        <v>0</v>
      </c>
      <c r="N164" s="6" t="str">
        <f t="shared" si="9"/>
        <v>NAC</v>
      </c>
      <c r="O164" s="6">
        <f t="shared" si="10"/>
        <v>0</v>
      </c>
    </row>
    <row r="165" spans="1:15" x14ac:dyDescent="0.3">
      <c r="A165" s="6">
        <f t="shared" si="11"/>
        <v>1</v>
      </c>
      <c r="C165"/>
      <c r="D165"/>
      <c r="E165"/>
      <c r="F165"/>
      <c r="G165"/>
      <c r="J165"/>
      <c r="M165">
        <f t="shared" si="8"/>
        <v>0</v>
      </c>
      <c r="N165" s="6" t="str">
        <f t="shared" si="9"/>
        <v>NAC</v>
      </c>
      <c r="O165" s="6">
        <f t="shared" si="10"/>
        <v>0</v>
      </c>
    </row>
    <row r="166" spans="1:15" x14ac:dyDescent="0.3">
      <c r="A166" s="6" t="str">
        <f t="shared" si="11"/>
        <v/>
      </c>
      <c r="C166"/>
      <c r="D166"/>
      <c r="E166"/>
      <c r="F166"/>
      <c r="G166"/>
      <c r="J166"/>
      <c r="M166">
        <f t="shared" si="8"/>
        <v>0</v>
      </c>
      <c r="N166" s="6" t="str">
        <f t="shared" si="9"/>
        <v>NAC</v>
      </c>
      <c r="O166" s="6">
        <f t="shared" si="10"/>
        <v>0</v>
      </c>
    </row>
    <row r="167" spans="1:15" x14ac:dyDescent="0.3">
      <c r="A167" s="6">
        <f t="shared" si="11"/>
        <v>1</v>
      </c>
      <c r="C167"/>
      <c r="D167"/>
      <c r="E167"/>
      <c r="F167"/>
      <c r="G167"/>
      <c r="J167"/>
      <c r="M167">
        <f t="shared" si="8"/>
        <v>0</v>
      </c>
      <c r="N167" s="6" t="str">
        <f t="shared" si="9"/>
        <v>NAC</v>
      </c>
      <c r="O167" s="6">
        <f t="shared" si="10"/>
        <v>0</v>
      </c>
    </row>
    <row r="168" spans="1:15" x14ac:dyDescent="0.3">
      <c r="A168" s="6" t="str">
        <f t="shared" si="11"/>
        <v/>
      </c>
      <c r="C168"/>
      <c r="D168"/>
      <c r="E168"/>
      <c r="F168"/>
      <c r="G168"/>
      <c r="J168"/>
      <c r="M168">
        <f t="shared" si="8"/>
        <v>0</v>
      </c>
      <c r="N168" s="6" t="str">
        <f t="shared" si="9"/>
        <v>NAC</v>
      </c>
      <c r="O168" s="6">
        <f t="shared" si="10"/>
        <v>0</v>
      </c>
    </row>
    <row r="169" spans="1:15" x14ac:dyDescent="0.3">
      <c r="A169" s="6">
        <f t="shared" si="11"/>
        <v>1</v>
      </c>
      <c r="C169"/>
      <c r="D169"/>
      <c r="E169"/>
      <c r="F169"/>
      <c r="G169"/>
      <c r="J169"/>
      <c r="M169">
        <f t="shared" si="8"/>
        <v>0</v>
      </c>
      <c r="N169" s="6" t="str">
        <f t="shared" si="9"/>
        <v>NAC</v>
      </c>
      <c r="O169" s="6">
        <f t="shared" si="10"/>
        <v>0</v>
      </c>
    </row>
    <row r="170" spans="1:15" x14ac:dyDescent="0.3">
      <c r="A170" s="6" t="str">
        <f t="shared" si="11"/>
        <v/>
      </c>
      <c r="C170"/>
      <c r="D170"/>
      <c r="E170"/>
      <c r="F170"/>
      <c r="G170"/>
      <c r="J170"/>
      <c r="M170">
        <f t="shared" si="8"/>
        <v>0</v>
      </c>
      <c r="N170" s="6" t="str">
        <f t="shared" si="9"/>
        <v>NAC</v>
      </c>
      <c r="O170" s="6">
        <f t="shared" si="10"/>
        <v>0</v>
      </c>
    </row>
    <row r="171" spans="1:15" x14ac:dyDescent="0.3">
      <c r="A171" s="6">
        <f t="shared" si="11"/>
        <v>1</v>
      </c>
      <c r="C171"/>
      <c r="D171"/>
      <c r="E171"/>
      <c r="F171"/>
      <c r="G171"/>
      <c r="J171"/>
      <c r="M171">
        <f t="shared" si="8"/>
        <v>0</v>
      </c>
      <c r="N171" s="6" t="str">
        <f t="shared" si="9"/>
        <v>NAC</v>
      </c>
      <c r="O171" s="6">
        <f t="shared" si="10"/>
        <v>0</v>
      </c>
    </row>
    <row r="172" spans="1:15" x14ac:dyDescent="0.3">
      <c r="A172" s="6" t="str">
        <f t="shared" si="11"/>
        <v/>
      </c>
      <c r="C172"/>
      <c r="D172"/>
      <c r="E172"/>
      <c r="F172"/>
      <c r="G172"/>
      <c r="J172"/>
      <c r="M172">
        <f t="shared" si="8"/>
        <v>0</v>
      </c>
      <c r="N172" s="6" t="str">
        <f t="shared" si="9"/>
        <v>NAC</v>
      </c>
      <c r="O172" s="6">
        <f t="shared" si="10"/>
        <v>0</v>
      </c>
    </row>
    <row r="173" spans="1:15" x14ac:dyDescent="0.3">
      <c r="A173" s="6">
        <f t="shared" si="11"/>
        <v>1</v>
      </c>
      <c r="C173"/>
      <c r="D173"/>
      <c r="E173"/>
      <c r="F173"/>
      <c r="G173"/>
      <c r="J173"/>
      <c r="M173">
        <f t="shared" si="8"/>
        <v>0</v>
      </c>
      <c r="N173" s="6" t="str">
        <f t="shared" si="9"/>
        <v>NAC</v>
      </c>
      <c r="O173" s="6">
        <f t="shared" si="10"/>
        <v>0</v>
      </c>
    </row>
    <row r="174" spans="1:15" x14ac:dyDescent="0.3">
      <c r="A174" s="6" t="str">
        <f t="shared" si="11"/>
        <v/>
      </c>
      <c r="C174"/>
      <c r="D174"/>
      <c r="E174"/>
      <c r="F174"/>
      <c r="G174"/>
      <c r="J174"/>
      <c r="M174">
        <f t="shared" si="8"/>
        <v>0</v>
      </c>
      <c r="N174" s="6" t="str">
        <f t="shared" si="9"/>
        <v>NAC</v>
      </c>
      <c r="O174" s="6">
        <f t="shared" si="10"/>
        <v>0</v>
      </c>
    </row>
    <row r="175" spans="1:15" x14ac:dyDescent="0.3">
      <c r="A175" s="6">
        <f t="shared" si="11"/>
        <v>1</v>
      </c>
      <c r="C175"/>
      <c r="D175"/>
      <c r="E175"/>
      <c r="F175"/>
      <c r="G175"/>
      <c r="J175"/>
      <c r="M175">
        <f t="shared" si="8"/>
        <v>0</v>
      </c>
      <c r="N175" s="6" t="str">
        <f t="shared" si="9"/>
        <v>NAC</v>
      </c>
      <c r="O175" s="6">
        <f t="shared" si="10"/>
        <v>0</v>
      </c>
    </row>
    <row r="176" spans="1:15" x14ac:dyDescent="0.3">
      <c r="A176" s="6" t="str">
        <f t="shared" si="11"/>
        <v/>
      </c>
      <c r="C176"/>
      <c r="D176"/>
      <c r="E176"/>
      <c r="F176"/>
      <c r="G176"/>
      <c r="J176"/>
      <c r="M176">
        <f t="shared" si="8"/>
        <v>0</v>
      </c>
      <c r="N176" s="6" t="str">
        <f t="shared" si="9"/>
        <v>NAC</v>
      </c>
      <c r="O176" s="6">
        <f t="shared" si="10"/>
        <v>0</v>
      </c>
    </row>
    <row r="177" spans="1:15" x14ac:dyDescent="0.3">
      <c r="A177" s="6">
        <f t="shared" si="11"/>
        <v>1</v>
      </c>
      <c r="C177"/>
      <c r="D177"/>
      <c r="E177"/>
      <c r="F177"/>
      <c r="G177"/>
      <c r="J177"/>
      <c r="M177">
        <f t="shared" si="8"/>
        <v>0</v>
      </c>
      <c r="N177" s="6" t="str">
        <f t="shared" si="9"/>
        <v>NAC</v>
      </c>
      <c r="O177" s="6">
        <f t="shared" si="10"/>
        <v>0</v>
      </c>
    </row>
    <row r="178" spans="1:15" x14ac:dyDescent="0.3">
      <c r="A178" s="6" t="str">
        <f t="shared" si="11"/>
        <v/>
      </c>
      <c r="C178"/>
      <c r="D178"/>
      <c r="E178"/>
      <c r="F178"/>
      <c r="G178"/>
      <c r="J178"/>
      <c r="M178">
        <f t="shared" si="8"/>
        <v>0</v>
      </c>
      <c r="N178" s="6" t="str">
        <f t="shared" si="9"/>
        <v>NAC</v>
      </c>
      <c r="O178" s="6">
        <f t="shared" si="10"/>
        <v>0</v>
      </c>
    </row>
    <row r="179" spans="1:15" x14ac:dyDescent="0.3">
      <c r="A179" s="6">
        <f t="shared" si="11"/>
        <v>1</v>
      </c>
      <c r="C179"/>
      <c r="D179"/>
      <c r="E179"/>
      <c r="F179"/>
      <c r="G179"/>
      <c r="J179"/>
      <c r="M179">
        <f t="shared" si="8"/>
        <v>0</v>
      </c>
      <c r="N179" s="6" t="str">
        <f t="shared" si="9"/>
        <v>NAC</v>
      </c>
      <c r="O179" s="6">
        <f t="shared" si="10"/>
        <v>0</v>
      </c>
    </row>
    <row r="180" spans="1:15" x14ac:dyDescent="0.3">
      <c r="A180" s="6" t="str">
        <f t="shared" si="11"/>
        <v/>
      </c>
      <c r="C180"/>
      <c r="D180"/>
      <c r="E180"/>
      <c r="F180"/>
      <c r="G180"/>
      <c r="J180"/>
      <c r="M180">
        <f t="shared" si="8"/>
        <v>0</v>
      </c>
      <c r="N180" s="6" t="str">
        <f t="shared" si="9"/>
        <v>NAC</v>
      </c>
      <c r="O180" s="6">
        <f t="shared" si="10"/>
        <v>0</v>
      </c>
    </row>
    <row r="181" spans="1:15" x14ac:dyDescent="0.3">
      <c r="A181" s="6">
        <f t="shared" si="11"/>
        <v>1</v>
      </c>
      <c r="C181"/>
      <c r="D181"/>
      <c r="E181"/>
      <c r="F181"/>
      <c r="G181"/>
      <c r="J181"/>
      <c r="M181">
        <f t="shared" si="8"/>
        <v>0</v>
      </c>
      <c r="N181" s="6" t="str">
        <f t="shared" si="9"/>
        <v>NAC</v>
      </c>
      <c r="O181" s="6">
        <f t="shared" si="10"/>
        <v>0</v>
      </c>
    </row>
    <row r="182" spans="1:15" x14ac:dyDescent="0.3">
      <c r="A182" s="6" t="str">
        <f t="shared" si="11"/>
        <v/>
      </c>
      <c r="C182"/>
      <c r="D182"/>
      <c r="E182"/>
      <c r="F182"/>
      <c r="G182"/>
      <c r="J182"/>
      <c r="M182">
        <f t="shared" si="8"/>
        <v>0</v>
      </c>
      <c r="N182" s="6" t="str">
        <f t="shared" si="9"/>
        <v>NAC</v>
      </c>
      <c r="O182" s="6">
        <f t="shared" si="10"/>
        <v>0</v>
      </c>
    </row>
    <row r="183" spans="1:15" x14ac:dyDescent="0.3">
      <c r="A183" s="6">
        <f t="shared" si="11"/>
        <v>1</v>
      </c>
      <c r="C183"/>
      <c r="D183"/>
      <c r="E183"/>
      <c r="F183"/>
      <c r="G183"/>
      <c r="J183"/>
      <c r="M183">
        <f t="shared" si="8"/>
        <v>0</v>
      </c>
      <c r="N183" s="6" t="str">
        <f t="shared" si="9"/>
        <v>NAC</v>
      </c>
      <c r="O183" s="6">
        <f t="shared" si="10"/>
        <v>0</v>
      </c>
    </row>
    <row r="184" spans="1:15" x14ac:dyDescent="0.3">
      <c r="A184" s="6" t="str">
        <f t="shared" si="11"/>
        <v/>
      </c>
      <c r="C184"/>
      <c r="D184"/>
      <c r="E184"/>
      <c r="F184"/>
      <c r="G184"/>
      <c r="J184"/>
      <c r="M184">
        <f t="shared" si="8"/>
        <v>0</v>
      </c>
      <c r="N184" s="6" t="str">
        <f t="shared" si="9"/>
        <v>NAC</v>
      </c>
      <c r="O184" s="6">
        <f t="shared" si="10"/>
        <v>0</v>
      </c>
    </row>
    <row r="185" spans="1:15" x14ac:dyDescent="0.3">
      <c r="A185" s="6">
        <f t="shared" si="11"/>
        <v>1</v>
      </c>
      <c r="C185"/>
      <c r="D185"/>
      <c r="E185"/>
      <c r="F185"/>
      <c r="G185"/>
      <c r="J185"/>
      <c r="M185">
        <f t="shared" si="8"/>
        <v>0</v>
      </c>
      <c r="N185" s="6" t="str">
        <f t="shared" si="9"/>
        <v>NAC</v>
      </c>
      <c r="O185" s="6">
        <f t="shared" si="10"/>
        <v>0</v>
      </c>
    </row>
    <row r="186" spans="1:15" x14ac:dyDescent="0.3">
      <c r="A186" s="6" t="str">
        <f t="shared" si="11"/>
        <v/>
      </c>
      <c r="C186"/>
      <c r="D186"/>
      <c r="E186"/>
      <c r="F186"/>
      <c r="G186"/>
      <c r="J186"/>
      <c r="M186">
        <f t="shared" si="8"/>
        <v>0</v>
      </c>
      <c r="N186" s="6" t="str">
        <f t="shared" si="9"/>
        <v>NAC</v>
      </c>
      <c r="O186" s="6">
        <f t="shared" si="10"/>
        <v>0</v>
      </c>
    </row>
    <row r="187" spans="1:15" x14ac:dyDescent="0.3">
      <c r="A187" s="6">
        <f t="shared" si="11"/>
        <v>1</v>
      </c>
      <c r="C187"/>
      <c r="D187"/>
      <c r="E187"/>
      <c r="F187"/>
      <c r="G187"/>
      <c r="J187"/>
      <c r="M187">
        <f t="shared" si="8"/>
        <v>0</v>
      </c>
      <c r="N187" s="6" t="str">
        <f t="shared" si="9"/>
        <v>NAC</v>
      </c>
      <c r="O187" s="6">
        <f t="shared" si="10"/>
        <v>0</v>
      </c>
    </row>
    <row r="188" spans="1:15" x14ac:dyDescent="0.3">
      <c r="A188" s="6" t="str">
        <f t="shared" si="11"/>
        <v/>
      </c>
      <c r="C188"/>
      <c r="D188"/>
      <c r="E188"/>
      <c r="F188"/>
      <c r="G188"/>
      <c r="J188"/>
      <c r="M188">
        <f t="shared" si="8"/>
        <v>0</v>
      </c>
      <c r="N188" s="6" t="str">
        <f t="shared" si="9"/>
        <v>NAC</v>
      </c>
      <c r="O188" s="6">
        <f t="shared" si="10"/>
        <v>0</v>
      </c>
    </row>
    <row r="189" spans="1:15" x14ac:dyDescent="0.3">
      <c r="A189" s="6">
        <f t="shared" si="11"/>
        <v>1</v>
      </c>
      <c r="C189"/>
      <c r="D189"/>
      <c r="E189"/>
      <c r="F189"/>
      <c r="G189"/>
      <c r="J189"/>
      <c r="M189">
        <f t="shared" si="8"/>
        <v>0</v>
      </c>
      <c r="N189" s="6" t="str">
        <f t="shared" si="9"/>
        <v>NAC</v>
      </c>
      <c r="O189" s="6">
        <f t="shared" si="10"/>
        <v>0</v>
      </c>
    </row>
    <row r="190" spans="1:15" x14ac:dyDescent="0.3">
      <c r="A190" s="6" t="str">
        <f t="shared" si="11"/>
        <v/>
      </c>
      <c r="C190"/>
      <c r="D190"/>
      <c r="E190"/>
      <c r="F190"/>
      <c r="G190"/>
      <c r="J190"/>
      <c r="M190">
        <f t="shared" si="8"/>
        <v>0</v>
      </c>
      <c r="N190" s="6" t="str">
        <f t="shared" si="9"/>
        <v>NAC</v>
      </c>
      <c r="O190" s="6">
        <f t="shared" si="10"/>
        <v>0</v>
      </c>
    </row>
    <row r="191" spans="1:15" x14ac:dyDescent="0.3">
      <c r="A191" s="6">
        <f t="shared" si="11"/>
        <v>1</v>
      </c>
      <c r="C191"/>
      <c r="D191"/>
      <c r="E191"/>
      <c r="F191"/>
      <c r="G191"/>
      <c r="J191"/>
      <c r="M191">
        <f t="shared" si="8"/>
        <v>0</v>
      </c>
      <c r="N191" s="6" t="str">
        <f t="shared" si="9"/>
        <v>NAC</v>
      </c>
      <c r="O191" s="6">
        <f t="shared" si="10"/>
        <v>0</v>
      </c>
    </row>
    <row r="192" spans="1:15" x14ac:dyDescent="0.3">
      <c r="A192" s="6" t="str">
        <f t="shared" si="11"/>
        <v/>
      </c>
      <c r="C192"/>
      <c r="D192"/>
      <c r="E192"/>
      <c r="F192"/>
      <c r="G192"/>
      <c r="J192"/>
      <c r="M192">
        <f t="shared" si="8"/>
        <v>0</v>
      </c>
      <c r="N192" s="6" t="str">
        <f t="shared" si="9"/>
        <v>NAC</v>
      </c>
      <c r="O192" s="6">
        <f t="shared" si="10"/>
        <v>0</v>
      </c>
    </row>
    <row r="193" spans="1:15" x14ac:dyDescent="0.3">
      <c r="A193" s="6">
        <f t="shared" si="11"/>
        <v>1</v>
      </c>
      <c r="C193"/>
      <c r="D193"/>
      <c r="E193"/>
      <c r="F193"/>
      <c r="G193"/>
      <c r="J193"/>
      <c r="M193">
        <f t="shared" si="8"/>
        <v>0</v>
      </c>
      <c r="N193" s="6" t="str">
        <f t="shared" si="9"/>
        <v>NAC</v>
      </c>
      <c r="O193" s="6">
        <f t="shared" si="10"/>
        <v>0</v>
      </c>
    </row>
    <row r="194" spans="1:15" x14ac:dyDescent="0.3">
      <c r="A194" s="6" t="str">
        <f t="shared" si="11"/>
        <v/>
      </c>
      <c r="C194"/>
      <c r="D194"/>
      <c r="E194"/>
      <c r="F194"/>
      <c r="G194"/>
      <c r="J194"/>
      <c r="M194">
        <f t="shared" si="8"/>
        <v>0</v>
      </c>
      <c r="N194" s="6" t="str">
        <f t="shared" si="9"/>
        <v>NAC</v>
      </c>
      <c r="O194" s="6">
        <f t="shared" si="10"/>
        <v>0</v>
      </c>
    </row>
    <row r="195" spans="1:15" x14ac:dyDescent="0.3">
      <c r="A195" s="6">
        <f t="shared" si="11"/>
        <v>1</v>
      </c>
      <c r="C195"/>
      <c r="D195"/>
      <c r="E195"/>
      <c r="F195"/>
      <c r="G195"/>
      <c r="J195"/>
      <c r="M195">
        <f t="shared" si="8"/>
        <v>0</v>
      </c>
      <c r="N195" s="6" t="str">
        <f t="shared" si="9"/>
        <v>NAC</v>
      </c>
      <c r="O195" s="6">
        <f t="shared" si="10"/>
        <v>0</v>
      </c>
    </row>
    <row r="196" spans="1:15" x14ac:dyDescent="0.3">
      <c r="A196" s="6" t="str">
        <f t="shared" si="11"/>
        <v/>
      </c>
      <c r="C196"/>
      <c r="D196"/>
      <c r="E196"/>
      <c r="F196"/>
      <c r="G196"/>
      <c r="J196"/>
      <c r="M196">
        <f t="shared" si="8"/>
        <v>0</v>
      </c>
      <c r="N196" s="6" t="str">
        <f t="shared" si="9"/>
        <v>NAC</v>
      </c>
      <c r="O196" s="6">
        <f t="shared" si="10"/>
        <v>0</v>
      </c>
    </row>
    <row r="197" spans="1:15" x14ac:dyDescent="0.3">
      <c r="A197" s="6">
        <f t="shared" si="11"/>
        <v>1</v>
      </c>
      <c r="C197"/>
      <c r="D197"/>
      <c r="E197"/>
      <c r="F197"/>
      <c r="G197"/>
      <c r="J197"/>
      <c r="M197">
        <f t="shared" si="8"/>
        <v>0</v>
      </c>
      <c r="N197" s="6" t="str">
        <f t="shared" si="9"/>
        <v>NAC</v>
      </c>
      <c r="O197" s="6">
        <f t="shared" si="10"/>
        <v>0</v>
      </c>
    </row>
    <row r="198" spans="1:15" x14ac:dyDescent="0.3">
      <c r="A198" s="6" t="str">
        <f t="shared" si="11"/>
        <v/>
      </c>
      <c r="C198"/>
      <c r="D198"/>
      <c r="E198"/>
      <c r="F198"/>
      <c r="G198"/>
      <c r="J198"/>
      <c r="M198">
        <f t="shared" ref="M198:M261" si="12">B198</f>
        <v>0</v>
      </c>
      <c r="N198" s="6" t="str">
        <f t="shared" ref="N198:N261" si="13">IF(SUM(C198:L198)&gt;0,"FEI", "NAC")</f>
        <v>NAC</v>
      </c>
      <c r="O198" s="6">
        <f t="shared" ref="O198:O261" si="14">MAX(C198:L198)</f>
        <v>0</v>
      </c>
    </row>
    <row r="199" spans="1:15" x14ac:dyDescent="0.3">
      <c r="A199" s="6">
        <f t="shared" si="11"/>
        <v>1</v>
      </c>
      <c r="C199"/>
      <c r="D199"/>
      <c r="E199"/>
      <c r="F199"/>
      <c r="G199"/>
      <c r="J199"/>
      <c r="M199">
        <f t="shared" si="12"/>
        <v>0</v>
      </c>
      <c r="N199" s="6" t="str">
        <f t="shared" si="13"/>
        <v>NAC</v>
      </c>
      <c r="O199" s="6">
        <f t="shared" si="14"/>
        <v>0</v>
      </c>
    </row>
    <row r="200" spans="1:15" x14ac:dyDescent="0.3">
      <c r="A200" s="6" t="str">
        <f t="shared" ref="A200:A263" si="15">IF(A199="",1,IF(B199="","",A199+1))</f>
        <v/>
      </c>
      <c r="C200"/>
      <c r="D200"/>
      <c r="E200"/>
      <c r="F200"/>
      <c r="G200"/>
      <c r="J200"/>
      <c r="M200">
        <f t="shared" si="12"/>
        <v>0</v>
      </c>
      <c r="N200" s="6" t="str">
        <f t="shared" si="13"/>
        <v>NAC</v>
      </c>
      <c r="O200" s="6">
        <f t="shared" si="14"/>
        <v>0</v>
      </c>
    </row>
    <row r="201" spans="1:15" x14ac:dyDescent="0.3">
      <c r="A201" s="6">
        <f t="shared" si="15"/>
        <v>1</v>
      </c>
      <c r="C201"/>
      <c r="D201"/>
      <c r="E201"/>
      <c r="F201"/>
      <c r="G201"/>
      <c r="J201"/>
      <c r="M201">
        <f t="shared" si="12"/>
        <v>0</v>
      </c>
      <c r="N201" s="6" t="str">
        <f t="shared" si="13"/>
        <v>NAC</v>
      </c>
      <c r="O201" s="6">
        <f t="shared" si="14"/>
        <v>0</v>
      </c>
    </row>
    <row r="202" spans="1:15" x14ac:dyDescent="0.3">
      <c r="A202" s="6" t="str">
        <f t="shared" si="15"/>
        <v/>
      </c>
      <c r="C202"/>
      <c r="D202"/>
      <c r="E202"/>
      <c r="F202"/>
      <c r="G202"/>
      <c r="J202"/>
      <c r="M202">
        <f t="shared" si="12"/>
        <v>0</v>
      </c>
      <c r="N202" s="6" t="str">
        <f t="shared" si="13"/>
        <v>NAC</v>
      </c>
      <c r="O202" s="6">
        <f t="shared" si="14"/>
        <v>0</v>
      </c>
    </row>
    <row r="203" spans="1:15" x14ac:dyDescent="0.3">
      <c r="A203" s="6">
        <f t="shared" si="15"/>
        <v>1</v>
      </c>
      <c r="C203"/>
      <c r="D203"/>
      <c r="E203"/>
      <c r="F203"/>
      <c r="G203"/>
      <c r="J203"/>
      <c r="M203">
        <f t="shared" si="12"/>
        <v>0</v>
      </c>
      <c r="N203" s="6" t="str">
        <f t="shared" si="13"/>
        <v>NAC</v>
      </c>
      <c r="O203" s="6">
        <f t="shared" si="14"/>
        <v>0</v>
      </c>
    </row>
    <row r="204" spans="1:15" x14ac:dyDescent="0.3">
      <c r="A204" s="6" t="str">
        <f t="shared" si="15"/>
        <v/>
      </c>
      <c r="C204"/>
      <c r="D204"/>
      <c r="E204"/>
      <c r="F204"/>
      <c r="G204"/>
      <c r="J204"/>
      <c r="M204">
        <f t="shared" si="12"/>
        <v>0</v>
      </c>
      <c r="N204" s="6" t="str">
        <f t="shared" si="13"/>
        <v>NAC</v>
      </c>
      <c r="O204" s="6">
        <f t="shared" si="14"/>
        <v>0</v>
      </c>
    </row>
    <row r="205" spans="1:15" x14ac:dyDescent="0.3">
      <c r="A205" s="6">
        <f t="shared" si="15"/>
        <v>1</v>
      </c>
      <c r="C205"/>
      <c r="D205"/>
      <c r="E205"/>
      <c r="F205"/>
      <c r="G205"/>
      <c r="J205"/>
      <c r="M205">
        <f t="shared" si="12"/>
        <v>0</v>
      </c>
      <c r="N205" s="6" t="str">
        <f t="shared" si="13"/>
        <v>NAC</v>
      </c>
      <c r="O205" s="6">
        <f t="shared" si="14"/>
        <v>0</v>
      </c>
    </row>
    <row r="206" spans="1:15" x14ac:dyDescent="0.3">
      <c r="A206" s="6" t="str">
        <f t="shared" si="15"/>
        <v/>
      </c>
      <c r="C206"/>
      <c r="D206"/>
      <c r="E206"/>
      <c r="F206"/>
      <c r="G206"/>
      <c r="J206"/>
      <c r="M206">
        <f t="shared" si="12"/>
        <v>0</v>
      </c>
      <c r="N206" s="6" t="str">
        <f t="shared" si="13"/>
        <v>NAC</v>
      </c>
      <c r="O206" s="6">
        <f t="shared" si="14"/>
        <v>0</v>
      </c>
    </row>
    <row r="207" spans="1:15" x14ac:dyDescent="0.3">
      <c r="A207" s="6">
        <f t="shared" si="15"/>
        <v>1</v>
      </c>
      <c r="C207"/>
      <c r="D207"/>
      <c r="E207"/>
      <c r="F207"/>
      <c r="G207"/>
      <c r="J207"/>
      <c r="M207">
        <f t="shared" si="12"/>
        <v>0</v>
      </c>
      <c r="N207" s="6" t="str">
        <f t="shared" si="13"/>
        <v>NAC</v>
      </c>
      <c r="O207" s="6">
        <f t="shared" si="14"/>
        <v>0</v>
      </c>
    </row>
    <row r="208" spans="1:15" x14ac:dyDescent="0.3">
      <c r="A208" s="6" t="str">
        <f t="shared" si="15"/>
        <v/>
      </c>
      <c r="C208"/>
      <c r="D208"/>
      <c r="E208"/>
      <c r="F208"/>
      <c r="G208"/>
      <c r="J208"/>
      <c r="M208">
        <f t="shared" si="12"/>
        <v>0</v>
      </c>
      <c r="N208" s="6" t="str">
        <f t="shared" si="13"/>
        <v>NAC</v>
      </c>
      <c r="O208" s="6">
        <f t="shared" si="14"/>
        <v>0</v>
      </c>
    </row>
    <row r="209" spans="1:15" x14ac:dyDescent="0.3">
      <c r="A209" s="6">
        <f t="shared" si="15"/>
        <v>1</v>
      </c>
      <c r="C209"/>
      <c r="D209"/>
      <c r="E209"/>
      <c r="F209"/>
      <c r="G209"/>
      <c r="J209"/>
      <c r="M209">
        <f t="shared" si="12"/>
        <v>0</v>
      </c>
      <c r="N209" s="6" t="str">
        <f t="shared" si="13"/>
        <v>NAC</v>
      </c>
      <c r="O209" s="6">
        <f t="shared" si="14"/>
        <v>0</v>
      </c>
    </row>
    <row r="210" spans="1:15" x14ac:dyDescent="0.3">
      <c r="A210" s="6" t="str">
        <f t="shared" si="15"/>
        <v/>
      </c>
      <c r="C210"/>
      <c r="D210"/>
      <c r="E210"/>
      <c r="F210"/>
      <c r="G210"/>
      <c r="J210"/>
      <c r="M210">
        <f t="shared" si="12"/>
        <v>0</v>
      </c>
      <c r="N210" s="6" t="str">
        <f t="shared" si="13"/>
        <v>NAC</v>
      </c>
      <c r="O210" s="6">
        <f t="shared" si="14"/>
        <v>0</v>
      </c>
    </row>
    <row r="211" spans="1:15" x14ac:dyDescent="0.3">
      <c r="A211" s="6">
        <f t="shared" si="15"/>
        <v>1</v>
      </c>
      <c r="C211"/>
      <c r="D211"/>
      <c r="E211"/>
      <c r="F211"/>
      <c r="G211"/>
      <c r="J211"/>
      <c r="M211">
        <f t="shared" si="12"/>
        <v>0</v>
      </c>
      <c r="N211" s="6" t="str">
        <f t="shared" si="13"/>
        <v>NAC</v>
      </c>
      <c r="O211" s="6">
        <f t="shared" si="14"/>
        <v>0</v>
      </c>
    </row>
    <row r="212" spans="1:15" x14ac:dyDescent="0.3">
      <c r="A212" s="6" t="str">
        <f t="shared" si="15"/>
        <v/>
      </c>
      <c r="C212"/>
      <c r="D212"/>
      <c r="E212"/>
      <c r="F212"/>
      <c r="G212"/>
      <c r="J212"/>
      <c r="M212">
        <f t="shared" si="12"/>
        <v>0</v>
      </c>
      <c r="N212" s="6" t="str">
        <f t="shared" si="13"/>
        <v>NAC</v>
      </c>
      <c r="O212" s="6">
        <f t="shared" si="14"/>
        <v>0</v>
      </c>
    </row>
    <row r="213" spans="1:15" x14ac:dyDescent="0.3">
      <c r="A213" s="6">
        <f t="shared" si="15"/>
        <v>1</v>
      </c>
      <c r="C213"/>
      <c r="D213"/>
      <c r="E213"/>
      <c r="F213"/>
      <c r="G213"/>
      <c r="J213"/>
      <c r="M213">
        <f t="shared" si="12"/>
        <v>0</v>
      </c>
      <c r="N213" s="6" t="str">
        <f t="shared" si="13"/>
        <v>NAC</v>
      </c>
      <c r="O213" s="6">
        <f t="shared" si="14"/>
        <v>0</v>
      </c>
    </row>
    <row r="214" spans="1:15" x14ac:dyDescent="0.3">
      <c r="A214" s="6" t="str">
        <f t="shared" si="15"/>
        <v/>
      </c>
      <c r="C214"/>
      <c r="D214"/>
      <c r="E214"/>
      <c r="F214"/>
      <c r="G214"/>
      <c r="J214"/>
      <c r="M214">
        <f t="shared" si="12"/>
        <v>0</v>
      </c>
      <c r="N214" s="6" t="str">
        <f t="shared" si="13"/>
        <v>NAC</v>
      </c>
      <c r="O214" s="6">
        <f t="shared" si="14"/>
        <v>0</v>
      </c>
    </row>
    <row r="215" spans="1:15" x14ac:dyDescent="0.3">
      <c r="A215" s="6">
        <f t="shared" si="15"/>
        <v>1</v>
      </c>
      <c r="C215"/>
      <c r="D215"/>
      <c r="E215"/>
      <c r="F215"/>
      <c r="G215"/>
      <c r="J215"/>
      <c r="M215">
        <f t="shared" si="12"/>
        <v>0</v>
      </c>
      <c r="N215" s="6" t="str">
        <f t="shared" si="13"/>
        <v>NAC</v>
      </c>
      <c r="O215" s="6">
        <f t="shared" si="14"/>
        <v>0</v>
      </c>
    </row>
    <row r="216" spans="1:15" x14ac:dyDescent="0.3">
      <c r="A216" s="6" t="str">
        <f t="shared" si="15"/>
        <v/>
      </c>
      <c r="C216"/>
      <c r="D216"/>
      <c r="E216"/>
      <c r="F216"/>
      <c r="G216"/>
      <c r="J216"/>
      <c r="M216">
        <f t="shared" si="12"/>
        <v>0</v>
      </c>
      <c r="N216" s="6" t="str">
        <f t="shared" si="13"/>
        <v>NAC</v>
      </c>
      <c r="O216" s="6">
        <f t="shared" si="14"/>
        <v>0</v>
      </c>
    </row>
    <row r="217" spans="1:15" x14ac:dyDescent="0.3">
      <c r="A217" s="6">
        <f t="shared" si="15"/>
        <v>1</v>
      </c>
      <c r="C217"/>
      <c r="D217"/>
      <c r="E217"/>
      <c r="F217"/>
      <c r="G217"/>
      <c r="J217"/>
      <c r="M217">
        <f t="shared" si="12"/>
        <v>0</v>
      </c>
      <c r="N217" s="6" t="str">
        <f t="shared" si="13"/>
        <v>NAC</v>
      </c>
      <c r="O217" s="6">
        <f t="shared" si="14"/>
        <v>0</v>
      </c>
    </row>
    <row r="218" spans="1:15" x14ac:dyDescent="0.3">
      <c r="A218" s="6" t="str">
        <f t="shared" si="15"/>
        <v/>
      </c>
      <c r="C218"/>
      <c r="D218"/>
      <c r="E218"/>
      <c r="F218"/>
      <c r="G218"/>
      <c r="J218"/>
      <c r="M218">
        <f t="shared" si="12"/>
        <v>0</v>
      </c>
      <c r="N218" s="6" t="str">
        <f t="shared" si="13"/>
        <v>NAC</v>
      </c>
      <c r="O218" s="6">
        <f t="shared" si="14"/>
        <v>0</v>
      </c>
    </row>
    <row r="219" spans="1:15" x14ac:dyDescent="0.3">
      <c r="A219" s="6">
        <f t="shared" si="15"/>
        <v>1</v>
      </c>
      <c r="C219"/>
      <c r="D219"/>
      <c r="E219"/>
      <c r="F219"/>
      <c r="G219"/>
      <c r="J219"/>
      <c r="M219">
        <f t="shared" si="12"/>
        <v>0</v>
      </c>
      <c r="N219" s="6" t="str">
        <f t="shared" si="13"/>
        <v>NAC</v>
      </c>
      <c r="O219" s="6">
        <f t="shared" si="14"/>
        <v>0</v>
      </c>
    </row>
    <row r="220" spans="1:15" x14ac:dyDescent="0.3">
      <c r="A220" s="6" t="str">
        <f t="shared" si="15"/>
        <v/>
      </c>
      <c r="C220"/>
      <c r="D220"/>
      <c r="E220"/>
      <c r="F220"/>
      <c r="G220"/>
      <c r="J220"/>
      <c r="M220">
        <f t="shared" si="12"/>
        <v>0</v>
      </c>
      <c r="N220" s="6" t="str">
        <f t="shared" si="13"/>
        <v>NAC</v>
      </c>
      <c r="O220" s="6">
        <f t="shared" si="14"/>
        <v>0</v>
      </c>
    </row>
    <row r="221" spans="1:15" x14ac:dyDescent="0.3">
      <c r="A221" s="6">
        <f t="shared" si="15"/>
        <v>1</v>
      </c>
      <c r="C221"/>
      <c r="D221"/>
      <c r="E221"/>
      <c r="F221"/>
      <c r="G221"/>
      <c r="J221"/>
      <c r="M221">
        <f t="shared" si="12"/>
        <v>0</v>
      </c>
      <c r="N221" s="6" t="str">
        <f t="shared" si="13"/>
        <v>NAC</v>
      </c>
      <c r="O221" s="6">
        <f t="shared" si="14"/>
        <v>0</v>
      </c>
    </row>
    <row r="222" spans="1:15" x14ac:dyDescent="0.3">
      <c r="A222" s="6" t="str">
        <f t="shared" si="15"/>
        <v/>
      </c>
      <c r="C222"/>
      <c r="D222"/>
      <c r="E222"/>
      <c r="F222"/>
      <c r="G222"/>
      <c r="J222"/>
      <c r="M222">
        <f t="shared" si="12"/>
        <v>0</v>
      </c>
      <c r="N222" s="6" t="str">
        <f t="shared" si="13"/>
        <v>NAC</v>
      </c>
      <c r="O222" s="6">
        <f t="shared" si="14"/>
        <v>0</v>
      </c>
    </row>
    <row r="223" spans="1:15" x14ac:dyDescent="0.3">
      <c r="A223" s="6">
        <f t="shared" si="15"/>
        <v>1</v>
      </c>
      <c r="C223"/>
      <c r="D223"/>
      <c r="E223"/>
      <c r="F223"/>
      <c r="G223"/>
      <c r="J223"/>
      <c r="M223">
        <f t="shared" si="12"/>
        <v>0</v>
      </c>
      <c r="N223" s="6" t="str">
        <f t="shared" si="13"/>
        <v>NAC</v>
      </c>
      <c r="O223" s="6">
        <f t="shared" si="14"/>
        <v>0</v>
      </c>
    </row>
    <row r="224" spans="1:15" x14ac:dyDescent="0.3">
      <c r="A224" s="6" t="str">
        <f t="shared" si="15"/>
        <v/>
      </c>
      <c r="C224"/>
      <c r="D224"/>
      <c r="E224"/>
      <c r="F224"/>
      <c r="G224"/>
      <c r="J224"/>
      <c r="M224">
        <f t="shared" si="12"/>
        <v>0</v>
      </c>
      <c r="N224" s="6" t="str">
        <f t="shared" si="13"/>
        <v>NAC</v>
      </c>
      <c r="O224" s="6">
        <f t="shared" si="14"/>
        <v>0</v>
      </c>
    </row>
    <row r="225" spans="1:15" x14ac:dyDescent="0.3">
      <c r="A225" s="6">
        <f t="shared" si="15"/>
        <v>1</v>
      </c>
      <c r="C225"/>
      <c r="D225"/>
      <c r="E225"/>
      <c r="F225"/>
      <c r="G225"/>
      <c r="J225"/>
      <c r="M225">
        <f t="shared" si="12"/>
        <v>0</v>
      </c>
      <c r="N225" s="6" t="str">
        <f t="shared" si="13"/>
        <v>NAC</v>
      </c>
      <c r="O225" s="6">
        <f t="shared" si="14"/>
        <v>0</v>
      </c>
    </row>
    <row r="226" spans="1:15" x14ac:dyDescent="0.3">
      <c r="A226" s="6" t="str">
        <f t="shared" si="15"/>
        <v/>
      </c>
      <c r="C226"/>
      <c r="D226"/>
      <c r="E226"/>
      <c r="F226"/>
      <c r="G226"/>
      <c r="J226"/>
      <c r="M226">
        <f t="shared" si="12"/>
        <v>0</v>
      </c>
      <c r="N226" s="6" t="str">
        <f t="shared" si="13"/>
        <v>NAC</v>
      </c>
      <c r="O226" s="6">
        <f t="shared" si="14"/>
        <v>0</v>
      </c>
    </row>
    <row r="227" spans="1:15" x14ac:dyDescent="0.3">
      <c r="A227" s="6">
        <f t="shared" si="15"/>
        <v>1</v>
      </c>
      <c r="C227"/>
      <c r="D227"/>
      <c r="E227"/>
      <c r="F227"/>
      <c r="G227"/>
      <c r="J227"/>
      <c r="M227">
        <f t="shared" si="12"/>
        <v>0</v>
      </c>
      <c r="N227" s="6" t="str">
        <f t="shared" si="13"/>
        <v>NAC</v>
      </c>
      <c r="O227" s="6">
        <f t="shared" si="14"/>
        <v>0</v>
      </c>
    </row>
    <row r="228" spans="1:15" x14ac:dyDescent="0.3">
      <c r="A228" s="6" t="str">
        <f t="shared" si="15"/>
        <v/>
      </c>
      <c r="C228"/>
      <c r="D228"/>
      <c r="E228"/>
      <c r="F228"/>
      <c r="G228"/>
      <c r="J228"/>
      <c r="M228">
        <f t="shared" si="12"/>
        <v>0</v>
      </c>
      <c r="N228" s="6" t="str">
        <f t="shared" si="13"/>
        <v>NAC</v>
      </c>
      <c r="O228" s="6">
        <f t="shared" si="14"/>
        <v>0</v>
      </c>
    </row>
    <row r="229" spans="1:15" x14ac:dyDescent="0.3">
      <c r="A229" s="6">
        <f t="shared" si="15"/>
        <v>1</v>
      </c>
      <c r="C229"/>
      <c r="D229"/>
      <c r="E229"/>
      <c r="F229"/>
      <c r="G229"/>
      <c r="J229"/>
      <c r="M229">
        <f t="shared" si="12"/>
        <v>0</v>
      </c>
      <c r="N229" s="6" t="str">
        <f t="shared" si="13"/>
        <v>NAC</v>
      </c>
      <c r="O229" s="6">
        <f t="shared" si="14"/>
        <v>0</v>
      </c>
    </row>
    <row r="230" spans="1:15" x14ac:dyDescent="0.3">
      <c r="A230" s="6" t="str">
        <f t="shared" si="15"/>
        <v/>
      </c>
      <c r="C230"/>
      <c r="D230"/>
      <c r="E230"/>
      <c r="F230"/>
      <c r="G230"/>
      <c r="J230"/>
      <c r="M230">
        <f t="shared" si="12"/>
        <v>0</v>
      </c>
      <c r="N230" s="6" t="str">
        <f t="shared" si="13"/>
        <v>NAC</v>
      </c>
      <c r="O230" s="6">
        <f t="shared" si="14"/>
        <v>0</v>
      </c>
    </row>
    <row r="231" spans="1:15" x14ac:dyDescent="0.3">
      <c r="A231" s="6">
        <f t="shared" si="15"/>
        <v>1</v>
      </c>
      <c r="C231"/>
      <c r="D231"/>
      <c r="E231"/>
      <c r="F231"/>
      <c r="G231"/>
      <c r="J231"/>
      <c r="M231">
        <f t="shared" si="12"/>
        <v>0</v>
      </c>
      <c r="N231" s="6" t="str">
        <f t="shared" si="13"/>
        <v>NAC</v>
      </c>
      <c r="O231" s="6">
        <f t="shared" si="14"/>
        <v>0</v>
      </c>
    </row>
    <row r="232" spans="1:15" x14ac:dyDescent="0.3">
      <c r="A232" s="6" t="str">
        <f t="shared" si="15"/>
        <v/>
      </c>
      <c r="C232"/>
      <c r="D232"/>
      <c r="E232"/>
      <c r="F232"/>
      <c r="G232"/>
      <c r="J232"/>
      <c r="M232">
        <f t="shared" si="12"/>
        <v>0</v>
      </c>
      <c r="N232" s="6" t="str">
        <f t="shared" si="13"/>
        <v>NAC</v>
      </c>
      <c r="O232" s="6">
        <f t="shared" si="14"/>
        <v>0</v>
      </c>
    </row>
    <row r="233" spans="1:15" x14ac:dyDescent="0.3">
      <c r="A233" s="6">
        <f t="shared" si="15"/>
        <v>1</v>
      </c>
      <c r="C233"/>
      <c r="D233"/>
      <c r="E233"/>
      <c r="F233"/>
      <c r="G233"/>
      <c r="J233"/>
      <c r="M233">
        <f t="shared" si="12"/>
        <v>0</v>
      </c>
      <c r="N233" s="6" t="str">
        <f t="shared" si="13"/>
        <v>NAC</v>
      </c>
      <c r="O233" s="6">
        <f t="shared" si="14"/>
        <v>0</v>
      </c>
    </row>
    <row r="234" spans="1:15" x14ac:dyDescent="0.3">
      <c r="A234" s="6" t="str">
        <f t="shared" si="15"/>
        <v/>
      </c>
      <c r="C234"/>
      <c r="D234"/>
      <c r="E234"/>
      <c r="F234"/>
      <c r="G234"/>
      <c r="J234"/>
      <c r="M234">
        <f t="shared" si="12"/>
        <v>0</v>
      </c>
      <c r="N234" s="6" t="str">
        <f t="shared" si="13"/>
        <v>NAC</v>
      </c>
      <c r="O234" s="6">
        <f t="shared" si="14"/>
        <v>0</v>
      </c>
    </row>
    <row r="235" spans="1:15" x14ac:dyDescent="0.3">
      <c r="A235" s="6">
        <f t="shared" si="15"/>
        <v>1</v>
      </c>
      <c r="C235"/>
      <c r="D235"/>
      <c r="E235"/>
      <c r="F235"/>
      <c r="G235"/>
      <c r="J235"/>
      <c r="M235">
        <f t="shared" si="12"/>
        <v>0</v>
      </c>
      <c r="N235" s="6" t="str">
        <f t="shared" si="13"/>
        <v>NAC</v>
      </c>
      <c r="O235" s="6">
        <f t="shared" si="14"/>
        <v>0</v>
      </c>
    </row>
    <row r="236" spans="1:15" x14ac:dyDescent="0.3">
      <c r="A236" s="6" t="str">
        <f t="shared" si="15"/>
        <v/>
      </c>
      <c r="C236"/>
      <c r="D236"/>
      <c r="E236"/>
      <c r="F236"/>
      <c r="G236"/>
      <c r="J236"/>
      <c r="M236">
        <f t="shared" si="12"/>
        <v>0</v>
      </c>
      <c r="N236" s="6" t="str">
        <f t="shared" si="13"/>
        <v>NAC</v>
      </c>
      <c r="O236" s="6">
        <f>MAX(C236:L236)</f>
        <v>0</v>
      </c>
    </row>
    <row r="237" spans="1:15" x14ac:dyDescent="0.3">
      <c r="A237" s="6">
        <f t="shared" si="15"/>
        <v>1</v>
      </c>
      <c r="C237"/>
      <c r="D237"/>
      <c r="E237"/>
      <c r="F237"/>
      <c r="G237"/>
      <c r="J237"/>
      <c r="M237">
        <f t="shared" si="12"/>
        <v>0</v>
      </c>
      <c r="N237" s="6" t="str">
        <f t="shared" si="13"/>
        <v>NAC</v>
      </c>
      <c r="O237" s="6">
        <f t="shared" si="14"/>
        <v>0</v>
      </c>
    </row>
    <row r="238" spans="1:15" x14ac:dyDescent="0.3">
      <c r="A238" s="6" t="str">
        <f t="shared" si="15"/>
        <v/>
      </c>
      <c r="C238"/>
      <c r="D238"/>
      <c r="E238"/>
      <c r="F238"/>
      <c r="G238"/>
      <c r="J238"/>
      <c r="M238">
        <f t="shared" si="12"/>
        <v>0</v>
      </c>
      <c r="N238" s="6" t="str">
        <f t="shared" si="13"/>
        <v>NAC</v>
      </c>
      <c r="O238" s="6">
        <f t="shared" si="14"/>
        <v>0</v>
      </c>
    </row>
    <row r="239" spans="1:15" x14ac:dyDescent="0.3">
      <c r="A239" s="6">
        <f t="shared" si="15"/>
        <v>1</v>
      </c>
      <c r="C239"/>
      <c r="D239"/>
      <c r="E239"/>
      <c r="F239"/>
      <c r="G239"/>
      <c r="J239"/>
      <c r="M239">
        <f t="shared" si="12"/>
        <v>0</v>
      </c>
      <c r="N239" s="6" t="str">
        <f t="shared" si="13"/>
        <v>NAC</v>
      </c>
      <c r="O239" s="6">
        <f t="shared" si="14"/>
        <v>0</v>
      </c>
    </row>
    <row r="240" spans="1:15" x14ac:dyDescent="0.3">
      <c r="A240" s="6" t="str">
        <f t="shared" si="15"/>
        <v/>
      </c>
      <c r="C240"/>
      <c r="D240"/>
      <c r="E240"/>
      <c r="F240"/>
      <c r="G240"/>
      <c r="J240"/>
      <c r="M240">
        <f t="shared" si="12"/>
        <v>0</v>
      </c>
      <c r="N240" s="6" t="str">
        <f t="shared" si="13"/>
        <v>NAC</v>
      </c>
      <c r="O240" s="6">
        <f t="shared" si="14"/>
        <v>0</v>
      </c>
    </row>
    <row r="241" spans="1:15" x14ac:dyDescent="0.3">
      <c r="A241" s="6">
        <f t="shared" si="15"/>
        <v>1</v>
      </c>
      <c r="C241"/>
      <c r="D241"/>
      <c r="E241"/>
      <c r="F241"/>
      <c r="G241"/>
      <c r="J241"/>
      <c r="M241">
        <f t="shared" si="12"/>
        <v>0</v>
      </c>
      <c r="N241" s="6" t="str">
        <f t="shared" si="13"/>
        <v>NAC</v>
      </c>
      <c r="O241" s="6">
        <f t="shared" si="14"/>
        <v>0</v>
      </c>
    </row>
    <row r="242" spans="1:15" x14ac:dyDescent="0.3">
      <c r="A242" s="6" t="str">
        <f t="shared" si="15"/>
        <v/>
      </c>
      <c r="C242"/>
      <c r="D242"/>
      <c r="E242"/>
      <c r="F242"/>
      <c r="G242"/>
      <c r="J242"/>
      <c r="M242">
        <f t="shared" si="12"/>
        <v>0</v>
      </c>
      <c r="N242" s="6" t="str">
        <f t="shared" si="13"/>
        <v>NAC</v>
      </c>
      <c r="O242" s="6">
        <f t="shared" si="14"/>
        <v>0</v>
      </c>
    </row>
    <row r="243" spans="1:15" x14ac:dyDescent="0.3">
      <c r="A243" s="6">
        <f t="shared" si="15"/>
        <v>1</v>
      </c>
      <c r="C243"/>
      <c r="D243"/>
      <c r="E243"/>
      <c r="F243"/>
      <c r="G243"/>
      <c r="J243"/>
      <c r="M243">
        <f t="shared" si="12"/>
        <v>0</v>
      </c>
      <c r="N243" s="6" t="str">
        <f t="shared" si="13"/>
        <v>NAC</v>
      </c>
      <c r="O243" s="6">
        <f t="shared" si="14"/>
        <v>0</v>
      </c>
    </row>
    <row r="244" spans="1:15" x14ac:dyDescent="0.3">
      <c r="A244" s="6" t="str">
        <f t="shared" si="15"/>
        <v/>
      </c>
      <c r="C244"/>
      <c r="D244"/>
      <c r="E244"/>
      <c r="F244"/>
      <c r="G244"/>
      <c r="J244"/>
      <c r="M244">
        <f t="shared" si="12"/>
        <v>0</v>
      </c>
      <c r="N244" s="6" t="str">
        <f t="shared" si="13"/>
        <v>NAC</v>
      </c>
      <c r="O244" s="6">
        <f t="shared" si="14"/>
        <v>0</v>
      </c>
    </row>
    <row r="245" spans="1:15" x14ac:dyDescent="0.3">
      <c r="A245" s="6">
        <f t="shared" si="15"/>
        <v>1</v>
      </c>
      <c r="C245"/>
      <c r="D245"/>
      <c r="E245"/>
      <c r="F245"/>
      <c r="G245"/>
      <c r="J245"/>
      <c r="M245">
        <f t="shared" si="12"/>
        <v>0</v>
      </c>
      <c r="N245" s="6" t="str">
        <f t="shared" si="13"/>
        <v>NAC</v>
      </c>
      <c r="O245" s="6">
        <f t="shared" si="14"/>
        <v>0</v>
      </c>
    </row>
    <row r="246" spans="1:15" x14ac:dyDescent="0.3">
      <c r="A246" s="6" t="str">
        <f t="shared" si="15"/>
        <v/>
      </c>
      <c r="C246"/>
      <c r="D246"/>
      <c r="E246"/>
      <c r="F246"/>
      <c r="G246"/>
      <c r="J246"/>
      <c r="M246">
        <f t="shared" si="12"/>
        <v>0</v>
      </c>
      <c r="N246" s="6" t="str">
        <f t="shared" si="13"/>
        <v>NAC</v>
      </c>
      <c r="O246" s="6">
        <f t="shared" si="14"/>
        <v>0</v>
      </c>
    </row>
    <row r="247" spans="1:15" x14ac:dyDescent="0.3">
      <c r="A247" s="6">
        <f t="shared" si="15"/>
        <v>1</v>
      </c>
      <c r="C247"/>
      <c r="D247"/>
      <c r="E247"/>
      <c r="F247"/>
      <c r="G247"/>
      <c r="J247"/>
      <c r="M247">
        <f t="shared" si="12"/>
        <v>0</v>
      </c>
      <c r="N247" s="6" t="str">
        <f t="shared" si="13"/>
        <v>NAC</v>
      </c>
      <c r="O247" s="6">
        <f t="shared" si="14"/>
        <v>0</v>
      </c>
    </row>
    <row r="248" spans="1:15" x14ac:dyDescent="0.3">
      <c r="A248" s="6" t="str">
        <f t="shared" si="15"/>
        <v/>
      </c>
      <c r="C248"/>
      <c r="D248"/>
      <c r="E248"/>
      <c r="F248"/>
      <c r="G248"/>
      <c r="J248"/>
      <c r="M248">
        <f t="shared" si="12"/>
        <v>0</v>
      </c>
      <c r="N248" s="6" t="str">
        <f t="shared" si="13"/>
        <v>NAC</v>
      </c>
      <c r="O248" s="6">
        <f t="shared" si="14"/>
        <v>0</v>
      </c>
    </row>
    <row r="249" spans="1:15" x14ac:dyDescent="0.3">
      <c r="A249" s="6">
        <f t="shared" si="15"/>
        <v>1</v>
      </c>
      <c r="C249"/>
      <c r="D249"/>
      <c r="E249"/>
      <c r="F249"/>
      <c r="G249"/>
      <c r="J249"/>
      <c r="M249">
        <f t="shared" si="12"/>
        <v>0</v>
      </c>
      <c r="N249" s="6" t="str">
        <f t="shared" si="13"/>
        <v>NAC</v>
      </c>
      <c r="O249" s="6">
        <f t="shared" si="14"/>
        <v>0</v>
      </c>
    </row>
    <row r="250" spans="1:15" x14ac:dyDescent="0.3">
      <c r="A250" s="6" t="str">
        <f t="shared" si="15"/>
        <v/>
      </c>
      <c r="C250"/>
      <c r="D250"/>
      <c r="E250"/>
      <c r="F250"/>
      <c r="G250"/>
      <c r="J250"/>
      <c r="M250">
        <f t="shared" si="12"/>
        <v>0</v>
      </c>
      <c r="N250" s="6" t="str">
        <f t="shared" si="13"/>
        <v>NAC</v>
      </c>
      <c r="O250" s="6">
        <f t="shared" si="14"/>
        <v>0</v>
      </c>
    </row>
    <row r="251" spans="1:15" x14ac:dyDescent="0.3">
      <c r="A251" s="6">
        <f t="shared" si="15"/>
        <v>1</v>
      </c>
      <c r="C251"/>
      <c r="D251"/>
      <c r="E251"/>
      <c r="F251"/>
      <c r="G251"/>
      <c r="J251"/>
      <c r="M251">
        <f t="shared" si="12"/>
        <v>0</v>
      </c>
      <c r="N251" s="6" t="str">
        <f t="shared" si="13"/>
        <v>NAC</v>
      </c>
      <c r="O251" s="6">
        <f t="shared" si="14"/>
        <v>0</v>
      </c>
    </row>
    <row r="252" spans="1:15" x14ac:dyDescent="0.3">
      <c r="A252" s="6" t="str">
        <f t="shared" si="15"/>
        <v/>
      </c>
      <c r="C252"/>
      <c r="D252"/>
      <c r="E252"/>
      <c r="F252"/>
      <c r="G252"/>
      <c r="J252"/>
      <c r="M252">
        <f t="shared" si="12"/>
        <v>0</v>
      </c>
      <c r="N252" s="6" t="str">
        <f t="shared" si="13"/>
        <v>NAC</v>
      </c>
      <c r="O252" s="6">
        <f t="shared" si="14"/>
        <v>0</v>
      </c>
    </row>
    <row r="253" spans="1:15" x14ac:dyDescent="0.3">
      <c r="A253" s="6">
        <f t="shared" si="15"/>
        <v>1</v>
      </c>
      <c r="C253"/>
      <c r="D253"/>
      <c r="E253"/>
      <c r="F253"/>
      <c r="G253"/>
      <c r="J253"/>
      <c r="M253">
        <f t="shared" si="12"/>
        <v>0</v>
      </c>
      <c r="N253" s="6" t="str">
        <f t="shared" si="13"/>
        <v>NAC</v>
      </c>
      <c r="O253" s="6">
        <f t="shared" si="14"/>
        <v>0</v>
      </c>
    </row>
    <row r="254" spans="1:15" x14ac:dyDescent="0.3">
      <c r="A254" s="6" t="str">
        <f t="shared" si="15"/>
        <v/>
      </c>
      <c r="C254"/>
      <c r="D254"/>
      <c r="E254"/>
      <c r="F254"/>
      <c r="G254"/>
      <c r="J254"/>
      <c r="M254">
        <f t="shared" si="12"/>
        <v>0</v>
      </c>
      <c r="N254" s="6" t="str">
        <f t="shared" si="13"/>
        <v>NAC</v>
      </c>
      <c r="O254" s="6">
        <f t="shared" si="14"/>
        <v>0</v>
      </c>
    </row>
    <row r="255" spans="1:15" x14ac:dyDescent="0.3">
      <c r="A255" s="6">
        <f t="shared" si="15"/>
        <v>1</v>
      </c>
      <c r="C255"/>
      <c r="D255"/>
      <c r="E255"/>
      <c r="F255"/>
      <c r="G255"/>
      <c r="J255"/>
      <c r="M255">
        <f t="shared" si="12"/>
        <v>0</v>
      </c>
      <c r="N255" s="6" t="str">
        <f t="shared" si="13"/>
        <v>NAC</v>
      </c>
      <c r="O255" s="6">
        <f t="shared" si="14"/>
        <v>0</v>
      </c>
    </row>
    <row r="256" spans="1:15" x14ac:dyDescent="0.3">
      <c r="A256" s="6" t="str">
        <f t="shared" si="15"/>
        <v/>
      </c>
      <c r="C256"/>
      <c r="D256"/>
      <c r="E256"/>
      <c r="F256"/>
      <c r="G256"/>
      <c r="J256"/>
      <c r="M256">
        <f t="shared" si="12"/>
        <v>0</v>
      </c>
      <c r="N256" s="6" t="str">
        <f t="shared" si="13"/>
        <v>NAC</v>
      </c>
      <c r="O256" s="6">
        <f t="shared" si="14"/>
        <v>0</v>
      </c>
    </row>
    <row r="257" spans="1:15" x14ac:dyDescent="0.3">
      <c r="A257" s="6">
        <f t="shared" si="15"/>
        <v>1</v>
      </c>
      <c r="C257"/>
      <c r="D257"/>
      <c r="E257"/>
      <c r="F257"/>
      <c r="G257"/>
      <c r="J257"/>
      <c r="M257">
        <f t="shared" si="12"/>
        <v>0</v>
      </c>
      <c r="N257" s="6" t="str">
        <f t="shared" si="13"/>
        <v>NAC</v>
      </c>
      <c r="O257" s="6">
        <f t="shared" si="14"/>
        <v>0</v>
      </c>
    </row>
    <row r="258" spans="1:15" x14ac:dyDescent="0.3">
      <c r="A258" s="6" t="str">
        <f t="shared" si="15"/>
        <v/>
      </c>
      <c r="C258"/>
      <c r="D258"/>
      <c r="E258"/>
      <c r="F258"/>
      <c r="G258"/>
      <c r="J258"/>
      <c r="M258">
        <f t="shared" si="12"/>
        <v>0</v>
      </c>
      <c r="N258" s="6" t="str">
        <f t="shared" si="13"/>
        <v>NAC</v>
      </c>
      <c r="O258" s="6">
        <f t="shared" si="14"/>
        <v>0</v>
      </c>
    </row>
    <row r="259" spans="1:15" x14ac:dyDescent="0.3">
      <c r="A259" s="6">
        <f t="shared" si="15"/>
        <v>1</v>
      </c>
      <c r="C259"/>
      <c r="D259"/>
      <c r="E259"/>
      <c r="F259"/>
      <c r="G259"/>
      <c r="J259"/>
      <c r="M259">
        <f t="shared" si="12"/>
        <v>0</v>
      </c>
      <c r="N259" s="6" t="str">
        <f t="shared" si="13"/>
        <v>NAC</v>
      </c>
      <c r="O259" s="6">
        <f t="shared" si="14"/>
        <v>0</v>
      </c>
    </row>
    <row r="260" spans="1:15" x14ac:dyDescent="0.3">
      <c r="A260" s="6" t="str">
        <f t="shared" si="15"/>
        <v/>
      </c>
      <c r="C260"/>
      <c r="D260"/>
      <c r="E260"/>
      <c r="F260"/>
      <c r="G260"/>
      <c r="J260"/>
      <c r="M260">
        <f t="shared" si="12"/>
        <v>0</v>
      </c>
      <c r="N260" s="6" t="str">
        <f t="shared" si="13"/>
        <v>NAC</v>
      </c>
      <c r="O260" s="6">
        <f t="shared" si="14"/>
        <v>0</v>
      </c>
    </row>
    <row r="261" spans="1:15" x14ac:dyDescent="0.3">
      <c r="A261" s="6">
        <f t="shared" si="15"/>
        <v>1</v>
      </c>
      <c r="C261"/>
      <c r="D261"/>
      <c r="E261"/>
      <c r="F261"/>
      <c r="G261"/>
      <c r="J261"/>
      <c r="M261">
        <f t="shared" si="12"/>
        <v>0</v>
      </c>
      <c r="N261" s="6" t="str">
        <f t="shared" si="13"/>
        <v>NAC</v>
      </c>
      <c r="O261" s="6">
        <f t="shared" si="14"/>
        <v>0</v>
      </c>
    </row>
    <row r="262" spans="1:15" x14ac:dyDescent="0.3">
      <c r="A262" s="6" t="str">
        <f t="shared" si="15"/>
        <v/>
      </c>
      <c r="C262"/>
      <c r="D262"/>
      <c r="E262"/>
      <c r="F262"/>
      <c r="G262"/>
      <c r="J262"/>
      <c r="M262">
        <f t="shared" ref="M262:M325" si="16">B262</f>
        <v>0</v>
      </c>
      <c r="N262" s="6" t="str">
        <f t="shared" ref="N262:N325" si="17">IF(SUM(C262:L262)&gt;0,"FEI", "NAC")</f>
        <v>NAC</v>
      </c>
      <c r="O262" s="6">
        <f t="shared" ref="O262:O325" si="18">MAX(C262:L262)</f>
        <v>0</v>
      </c>
    </row>
    <row r="263" spans="1:15" x14ac:dyDescent="0.3">
      <c r="A263" s="6">
        <f t="shared" si="15"/>
        <v>1</v>
      </c>
      <c r="C263"/>
      <c r="D263"/>
      <c r="E263"/>
      <c r="F263"/>
      <c r="G263"/>
      <c r="J263"/>
      <c r="M263">
        <f t="shared" si="16"/>
        <v>0</v>
      </c>
      <c r="N263" s="6" t="str">
        <f t="shared" si="17"/>
        <v>NAC</v>
      </c>
      <c r="O263" s="6">
        <f t="shared" si="18"/>
        <v>0</v>
      </c>
    </row>
    <row r="264" spans="1:15" x14ac:dyDescent="0.3">
      <c r="A264" s="6" t="str">
        <f t="shared" ref="A264:A327" si="19">IF(A263="",1,IF(B263="","",A263+1))</f>
        <v/>
      </c>
      <c r="C264"/>
      <c r="D264"/>
      <c r="E264"/>
      <c r="F264"/>
      <c r="G264"/>
      <c r="J264"/>
      <c r="M264">
        <f t="shared" si="16"/>
        <v>0</v>
      </c>
      <c r="N264" s="6" t="str">
        <f t="shared" si="17"/>
        <v>NAC</v>
      </c>
      <c r="O264" s="6">
        <f t="shared" si="18"/>
        <v>0</v>
      </c>
    </row>
    <row r="265" spans="1:15" x14ac:dyDescent="0.3">
      <c r="A265" s="6">
        <f t="shared" si="19"/>
        <v>1</v>
      </c>
      <c r="C265"/>
      <c r="D265"/>
      <c r="E265"/>
      <c r="F265"/>
      <c r="G265"/>
      <c r="J265"/>
      <c r="M265">
        <f t="shared" si="16"/>
        <v>0</v>
      </c>
      <c r="N265" s="6" t="str">
        <f t="shared" si="17"/>
        <v>NAC</v>
      </c>
      <c r="O265" s="6">
        <f t="shared" si="18"/>
        <v>0</v>
      </c>
    </row>
    <row r="266" spans="1:15" x14ac:dyDescent="0.3">
      <c r="A266" s="6" t="str">
        <f t="shared" si="19"/>
        <v/>
      </c>
      <c r="C266"/>
      <c r="D266"/>
      <c r="E266"/>
      <c r="F266"/>
      <c r="G266"/>
      <c r="J266"/>
      <c r="M266">
        <f t="shared" si="16"/>
        <v>0</v>
      </c>
      <c r="N266" s="6" t="str">
        <f t="shared" si="17"/>
        <v>NAC</v>
      </c>
      <c r="O266" s="6">
        <f t="shared" si="18"/>
        <v>0</v>
      </c>
    </row>
    <row r="267" spans="1:15" x14ac:dyDescent="0.3">
      <c r="A267" s="6">
        <f t="shared" si="19"/>
        <v>1</v>
      </c>
      <c r="C267"/>
      <c r="D267"/>
      <c r="E267"/>
      <c r="F267"/>
      <c r="G267"/>
      <c r="J267"/>
      <c r="M267">
        <f t="shared" si="16"/>
        <v>0</v>
      </c>
      <c r="N267" s="6" t="str">
        <f t="shared" si="17"/>
        <v>NAC</v>
      </c>
      <c r="O267" s="6">
        <f t="shared" si="18"/>
        <v>0</v>
      </c>
    </row>
    <row r="268" spans="1:15" x14ac:dyDescent="0.3">
      <c r="A268" s="6" t="str">
        <f t="shared" si="19"/>
        <v/>
      </c>
      <c r="C268"/>
      <c r="D268"/>
      <c r="E268"/>
      <c r="F268"/>
      <c r="G268"/>
      <c r="J268"/>
      <c r="M268">
        <f t="shared" si="16"/>
        <v>0</v>
      </c>
      <c r="N268" s="6" t="str">
        <f t="shared" si="17"/>
        <v>NAC</v>
      </c>
      <c r="O268" s="6">
        <f t="shared" si="18"/>
        <v>0</v>
      </c>
    </row>
    <row r="269" spans="1:15" x14ac:dyDescent="0.3">
      <c r="A269" s="6">
        <f t="shared" si="19"/>
        <v>1</v>
      </c>
      <c r="C269"/>
      <c r="D269"/>
      <c r="E269"/>
      <c r="F269"/>
      <c r="G269"/>
      <c r="J269"/>
      <c r="M269">
        <f t="shared" si="16"/>
        <v>0</v>
      </c>
      <c r="N269" s="6" t="str">
        <f t="shared" si="17"/>
        <v>NAC</v>
      </c>
      <c r="O269" s="6">
        <f t="shared" si="18"/>
        <v>0</v>
      </c>
    </row>
    <row r="270" spans="1:15" x14ac:dyDescent="0.3">
      <c r="A270" s="6" t="str">
        <f t="shared" si="19"/>
        <v/>
      </c>
      <c r="C270"/>
      <c r="D270"/>
      <c r="E270"/>
      <c r="F270"/>
      <c r="G270"/>
      <c r="J270"/>
      <c r="M270">
        <f t="shared" si="16"/>
        <v>0</v>
      </c>
      <c r="N270" s="6" t="str">
        <f t="shared" si="17"/>
        <v>NAC</v>
      </c>
      <c r="O270" s="6">
        <f t="shared" si="18"/>
        <v>0</v>
      </c>
    </row>
    <row r="271" spans="1:15" x14ac:dyDescent="0.3">
      <c r="A271" s="6">
        <f t="shared" si="19"/>
        <v>1</v>
      </c>
      <c r="C271"/>
      <c r="D271"/>
      <c r="E271"/>
      <c r="F271"/>
      <c r="G271"/>
      <c r="J271"/>
      <c r="M271">
        <f t="shared" si="16"/>
        <v>0</v>
      </c>
      <c r="N271" s="6" t="str">
        <f t="shared" si="17"/>
        <v>NAC</v>
      </c>
      <c r="O271" s="6">
        <f t="shared" si="18"/>
        <v>0</v>
      </c>
    </row>
    <row r="272" spans="1:15" x14ac:dyDescent="0.3">
      <c r="A272" s="6" t="str">
        <f t="shared" si="19"/>
        <v/>
      </c>
      <c r="C272"/>
      <c r="D272"/>
      <c r="E272"/>
      <c r="F272"/>
      <c r="G272"/>
      <c r="J272"/>
      <c r="M272">
        <f t="shared" si="16"/>
        <v>0</v>
      </c>
      <c r="N272" s="6" t="str">
        <f t="shared" si="17"/>
        <v>NAC</v>
      </c>
      <c r="O272" s="6">
        <f t="shared" si="18"/>
        <v>0</v>
      </c>
    </row>
    <row r="273" spans="1:15" x14ac:dyDescent="0.3">
      <c r="A273" s="6">
        <f t="shared" si="19"/>
        <v>1</v>
      </c>
      <c r="C273"/>
      <c r="D273"/>
      <c r="E273"/>
      <c r="F273"/>
      <c r="G273"/>
      <c r="J273"/>
      <c r="M273">
        <f t="shared" si="16"/>
        <v>0</v>
      </c>
      <c r="N273" s="6" t="str">
        <f t="shared" si="17"/>
        <v>NAC</v>
      </c>
      <c r="O273" s="6">
        <f t="shared" si="18"/>
        <v>0</v>
      </c>
    </row>
    <row r="274" spans="1:15" x14ac:dyDescent="0.3">
      <c r="A274" s="6" t="str">
        <f t="shared" si="19"/>
        <v/>
      </c>
      <c r="C274"/>
      <c r="D274"/>
      <c r="E274"/>
      <c r="F274"/>
      <c r="G274"/>
      <c r="J274"/>
      <c r="M274">
        <f t="shared" si="16"/>
        <v>0</v>
      </c>
      <c r="N274" s="6" t="str">
        <f t="shared" si="17"/>
        <v>NAC</v>
      </c>
      <c r="O274" s="6">
        <f t="shared" si="18"/>
        <v>0</v>
      </c>
    </row>
    <row r="275" spans="1:15" x14ac:dyDescent="0.3">
      <c r="A275" s="6">
        <f t="shared" si="19"/>
        <v>1</v>
      </c>
      <c r="C275"/>
      <c r="D275"/>
      <c r="E275"/>
      <c r="F275"/>
      <c r="G275"/>
      <c r="J275"/>
      <c r="M275">
        <f t="shared" si="16"/>
        <v>0</v>
      </c>
      <c r="N275" s="6" t="str">
        <f t="shared" si="17"/>
        <v>NAC</v>
      </c>
      <c r="O275" s="6">
        <f t="shared" si="18"/>
        <v>0</v>
      </c>
    </row>
    <row r="276" spans="1:15" x14ac:dyDescent="0.3">
      <c r="A276" s="6" t="str">
        <f t="shared" si="19"/>
        <v/>
      </c>
      <c r="C276"/>
      <c r="D276"/>
      <c r="E276"/>
      <c r="F276"/>
      <c r="G276"/>
      <c r="J276"/>
      <c r="M276">
        <f t="shared" si="16"/>
        <v>0</v>
      </c>
      <c r="N276" s="6" t="str">
        <f t="shared" si="17"/>
        <v>NAC</v>
      </c>
      <c r="O276" s="6">
        <f t="shared" si="18"/>
        <v>0</v>
      </c>
    </row>
    <row r="277" spans="1:15" x14ac:dyDescent="0.3">
      <c r="A277" s="6">
        <f t="shared" si="19"/>
        <v>1</v>
      </c>
      <c r="C277"/>
      <c r="D277"/>
      <c r="E277"/>
      <c r="F277"/>
      <c r="G277"/>
      <c r="J277"/>
      <c r="M277">
        <f t="shared" si="16"/>
        <v>0</v>
      </c>
      <c r="N277" s="6" t="str">
        <f t="shared" si="17"/>
        <v>NAC</v>
      </c>
      <c r="O277" s="6">
        <f t="shared" si="18"/>
        <v>0</v>
      </c>
    </row>
    <row r="278" spans="1:15" x14ac:dyDescent="0.3">
      <c r="A278" s="6" t="str">
        <f t="shared" si="19"/>
        <v/>
      </c>
      <c r="C278"/>
      <c r="D278"/>
      <c r="E278"/>
      <c r="F278"/>
      <c r="G278"/>
      <c r="J278"/>
      <c r="M278">
        <f t="shared" si="16"/>
        <v>0</v>
      </c>
      <c r="N278" s="6" t="str">
        <f t="shared" si="17"/>
        <v>NAC</v>
      </c>
      <c r="O278" s="6">
        <f t="shared" si="18"/>
        <v>0</v>
      </c>
    </row>
    <row r="279" spans="1:15" x14ac:dyDescent="0.3">
      <c r="A279" s="6">
        <f t="shared" si="19"/>
        <v>1</v>
      </c>
      <c r="C279"/>
      <c r="D279"/>
      <c r="E279"/>
      <c r="F279"/>
      <c r="G279"/>
      <c r="J279"/>
      <c r="M279">
        <f t="shared" si="16"/>
        <v>0</v>
      </c>
      <c r="N279" s="6" t="str">
        <f t="shared" si="17"/>
        <v>NAC</v>
      </c>
      <c r="O279" s="6">
        <f t="shared" si="18"/>
        <v>0</v>
      </c>
    </row>
    <row r="280" spans="1:15" x14ac:dyDescent="0.3">
      <c r="A280" s="6" t="str">
        <f t="shared" si="19"/>
        <v/>
      </c>
      <c r="C280"/>
      <c r="D280"/>
      <c r="E280"/>
      <c r="F280"/>
      <c r="G280"/>
      <c r="J280"/>
      <c r="M280">
        <f t="shared" si="16"/>
        <v>0</v>
      </c>
      <c r="N280" s="6" t="str">
        <f t="shared" si="17"/>
        <v>NAC</v>
      </c>
      <c r="O280" s="6">
        <f t="shared" si="18"/>
        <v>0</v>
      </c>
    </row>
    <row r="281" spans="1:15" x14ac:dyDescent="0.3">
      <c r="A281" s="6">
        <f t="shared" si="19"/>
        <v>1</v>
      </c>
      <c r="C281"/>
      <c r="D281"/>
      <c r="E281"/>
      <c r="F281"/>
      <c r="G281"/>
      <c r="J281"/>
      <c r="M281">
        <f t="shared" si="16"/>
        <v>0</v>
      </c>
      <c r="N281" s="6" t="str">
        <f t="shared" si="17"/>
        <v>NAC</v>
      </c>
      <c r="O281" s="6">
        <f t="shared" si="18"/>
        <v>0</v>
      </c>
    </row>
    <row r="282" spans="1:15" x14ac:dyDescent="0.3">
      <c r="A282" s="6" t="str">
        <f t="shared" si="19"/>
        <v/>
      </c>
      <c r="C282"/>
      <c r="D282"/>
      <c r="E282"/>
      <c r="F282"/>
      <c r="G282"/>
      <c r="J282"/>
      <c r="M282">
        <f t="shared" si="16"/>
        <v>0</v>
      </c>
      <c r="N282" s="6" t="str">
        <f t="shared" si="17"/>
        <v>NAC</v>
      </c>
      <c r="O282" s="6">
        <f t="shared" si="18"/>
        <v>0</v>
      </c>
    </row>
    <row r="283" spans="1:15" x14ac:dyDescent="0.3">
      <c r="A283" s="6">
        <f t="shared" si="19"/>
        <v>1</v>
      </c>
      <c r="C283"/>
      <c r="D283"/>
      <c r="E283"/>
      <c r="F283"/>
      <c r="G283"/>
      <c r="J283"/>
      <c r="M283">
        <f t="shared" si="16"/>
        <v>0</v>
      </c>
      <c r="N283" s="6" t="str">
        <f t="shared" si="17"/>
        <v>NAC</v>
      </c>
      <c r="O283" s="6">
        <f t="shared" si="18"/>
        <v>0</v>
      </c>
    </row>
    <row r="284" spans="1:15" x14ac:dyDescent="0.3">
      <c r="A284" s="6" t="str">
        <f t="shared" si="19"/>
        <v/>
      </c>
      <c r="C284"/>
      <c r="D284"/>
      <c r="E284"/>
      <c r="F284"/>
      <c r="G284"/>
      <c r="J284"/>
      <c r="M284">
        <f t="shared" si="16"/>
        <v>0</v>
      </c>
      <c r="N284" s="6" t="str">
        <f t="shared" si="17"/>
        <v>NAC</v>
      </c>
      <c r="O284" s="6">
        <f t="shared" si="18"/>
        <v>0</v>
      </c>
    </row>
    <row r="285" spans="1:15" x14ac:dyDescent="0.3">
      <c r="A285" s="6">
        <f t="shared" si="19"/>
        <v>1</v>
      </c>
      <c r="C285"/>
      <c r="D285"/>
      <c r="E285"/>
      <c r="F285"/>
      <c r="G285"/>
      <c r="J285"/>
      <c r="M285">
        <f t="shared" si="16"/>
        <v>0</v>
      </c>
      <c r="N285" s="6" t="str">
        <f t="shared" si="17"/>
        <v>NAC</v>
      </c>
      <c r="O285" s="6">
        <f t="shared" si="18"/>
        <v>0</v>
      </c>
    </row>
    <row r="286" spans="1:15" x14ac:dyDescent="0.3">
      <c r="A286" s="6" t="str">
        <f t="shared" si="19"/>
        <v/>
      </c>
      <c r="C286"/>
      <c r="D286"/>
      <c r="E286"/>
      <c r="F286"/>
      <c r="G286"/>
      <c r="J286"/>
      <c r="M286">
        <f t="shared" si="16"/>
        <v>0</v>
      </c>
      <c r="N286" s="6" t="str">
        <f t="shared" si="17"/>
        <v>NAC</v>
      </c>
      <c r="O286" s="6">
        <f t="shared" si="18"/>
        <v>0</v>
      </c>
    </row>
    <row r="287" spans="1:15" x14ac:dyDescent="0.3">
      <c r="A287" s="6">
        <f t="shared" si="19"/>
        <v>1</v>
      </c>
      <c r="C287"/>
      <c r="D287"/>
      <c r="E287"/>
      <c r="F287"/>
      <c r="G287"/>
      <c r="J287"/>
      <c r="M287">
        <f t="shared" si="16"/>
        <v>0</v>
      </c>
      <c r="N287" s="6" t="str">
        <f t="shared" si="17"/>
        <v>NAC</v>
      </c>
      <c r="O287" s="6">
        <f t="shared" si="18"/>
        <v>0</v>
      </c>
    </row>
    <row r="288" spans="1:15" x14ac:dyDescent="0.3">
      <c r="A288" s="6" t="str">
        <f t="shared" si="19"/>
        <v/>
      </c>
      <c r="C288"/>
      <c r="D288"/>
      <c r="E288"/>
      <c r="F288"/>
      <c r="G288"/>
      <c r="J288"/>
      <c r="M288">
        <f t="shared" si="16"/>
        <v>0</v>
      </c>
      <c r="N288" s="6" t="str">
        <f t="shared" si="17"/>
        <v>NAC</v>
      </c>
      <c r="O288" s="6">
        <f t="shared" si="18"/>
        <v>0</v>
      </c>
    </row>
    <row r="289" spans="1:15" x14ac:dyDescent="0.3">
      <c r="A289" s="6">
        <f t="shared" si="19"/>
        <v>1</v>
      </c>
      <c r="C289"/>
      <c r="D289"/>
      <c r="E289"/>
      <c r="F289"/>
      <c r="G289"/>
      <c r="J289"/>
      <c r="M289">
        <f t="shared" si="16"/>
        <v>0</v>
      </c>
      <c r="N289" s="6" t="str">
        <f t="shared" si="17"/>
        <v>NAC</v>
      </c>
      <c r="O289" s="6">
        <f t="shared" si="18"/>
        <v>0</v>
      </c>
    </row>
    <row r="290" spans="1:15" x14ac:dyDescent="0.3">
      <c r="A290" s="6" t="str">
        <f t="shared" si="19"/>
        <v/>
      </c>
      <c r="C290"/>
      <c r="D290"/>
      <c r="E290"/>
      <c r="F290"/>
      <c r="G290"/>
      <c r="J290"/>
      <c r="M290">
        <f t="shared" si="16"/>
        <v>0</v>
      </c>
      <c r="N290" s="6" t="str">
        <f t="shared" si="17"/>
        <v>NAC</v>
      </c>
      <c r="O290" s="6">
        <f t="shared" si="18"/>
        <v>0</v>
      </c>
    </row>
    <row r="291" spans="1:15" x14ac:dyDescent="0.3">
      <c r="A291" s="6">
        <f t="shared" si="19"/>
        <v>1</v>
      </c>
      <c r="C291"/>
      <c r="D291"/>
      <c r="E291"/>
      <c r="F291"/>
      <c r="G291"/>
      <c r="J291"/>
      <c r="M291">
        <f t="shared" si="16"/>
        <v>0</v>
      </c>
      <c r="N291" s="6" t="str">
        <f t="shared" si="17"/>
        <v>NAC</v>
      </c>
      <c r="O291" s="6">
        <f t="shared" si="18"/>
        <v>0</v>
      </c>
    </row>
    <row r="292" spans="1:15" x14ac:dyDescent="0.3">
      <c r="A292" s="6" t="str">
        <f t="shared" si="19"/>
        <v/>
      </c>
      <c r="C292"/>
      <c r="D292"/>
      <c r="E292"/>
      <c r="F292"/>
      <c r="G292"/>
      <c r="J292"/>
      <c r="M292">
        <f t="shared" si="16"/>
        <v>0</v>
      </c>
      <c r="N292" s="6" t="str">
        <f t="shared" si="17"/>
        <v>NAC</v>
      </c>
      <c r="O292" s="6">
        <f t="shared" si="18"/>
        <v>0</v>
      </c>
    </row>
    <row r="293" spans="1:15" x14ac:dyDescent="0.3">
      <c r="A293" s="6">
        <f t="shared" si="19"/>
        <v>1</v>
      </c>
      <c r="C293"/>
      <c r="D293"/>
      <c r="E293"/>
      <c r="F293"/>
      <c r="G293"/>
      <c r="J293"/>
      <c r="M293">
        <f t="shared" si="16"/>
        <v>0</v>
      </c>
      <c r="N293" s="6" t="str">
        <f t="shared" si="17"/>
        <v>NAC</v>
      </c>
      <c r="O293" s="6">
        <f t="shared" si="18"/>
        <v>0</v>
      </c>
    </row>
    <row r="294" spans="1:15" x14ac:dyDescent="0.3">
      <c r="A294" s="6" t="str">
        <f t="shared" si="19"/>
        <v/>
      </c>
      <c r="C294"/>
      <c r="D294"/>
      <c r="E294"/>
      <c r="F294"/>
      <c r="G294"/>
      <c r="J294"/>
      <c r="M294">
        <f t="shared" si="16"/>
        <v>0</v>
      </c>
      <c r="N294" s="6" t="str">
        <f t="shared" si="17"/>
        <v>NAC</v>
      </c>
      <c r="O294" s="6">
        <f t="shared" si="18"/>
        <v>0</v>
      </c>
    </row>
    <row r="295" spans="1:15" x14ac:dyDescent="0.3">
      <c r="A295" s="6">
        <f t="shared" si="19"/>
        <v>1</v>
      </c>
      <c r="C295"/>
      <c r="D295"/>
      <c r="E295"/>
      <c r="F295"/>
      <c r="G295"/>
      <c r="J295"/>
      <c r="M295">
        <f t="shared" si="16"/>
        <v>0</v>
      </c>
      <c r="N295" s="6" t="str">
        <f t="shared" si="17"/>
        <v>NAC</v>
      </c>
      <c r="O295" s="6">
        <f t="shared" si="18"/>
        <v>0</v>
      </c>
    </row>
    <row r="296" spans="1:15" x14ac:dyDescent="0.3">
      <c r="A296" s="6" t="str">
        <f t="shared" si="19"/>
        <v/>
      </c>
      <c r="C296"/>
      <c r="D296"/>
      <c r="E296"/>
      <c r="F296"/>
      <c r="G296"/>
      <c r="J296"/>
      <c r="M296">
        <f t="shared" si="16"/>
        <v>0</v>
      </c>
      <c r="N296" s="6" t="str">
        <f t="shared" si="17"/>
        <v>NAC</v>
      </c>
      <c r="O296" s="6">
        <f t="shared" si="18"/>
        <v>0</v>
      </c>
    </row>
    <row r="297" spans="1:15" x14ac:dyDescent="0.3">
      <c r="A297" s="6">
        <f t="shared" si="19"/>
        <v>1</v>
      </c>
      <c r="C297"/>
      <c r="D297"/>
      <c r="E297"/>
      <c r="F297"/>
      <c r="G297"/>
      <c r="J297"/>
      <c r="M297">
        <f t="shared" si="16"/>
        <v>0</v>
      </c>
      <c r="N297" s="6" t="str">
        <f t="shared" si="17"/>
        <v>NAC</v>
      </c>
      <c r="O297" s="6">
        <f t="shared" si="18"/>
        <v>0</v>
      </c>
    </row>
    <row r="298" spans="1:15" x14ac:dyDescent="0.3">
      <c r="A298" s="6" t="str">
        <f t="shared" si="19"/>
        <v/>
      </c>
      <c r="C298"/>
      <c r="D298"/>
      <c r="E298"/>
      <c r="F298"/>
      <c r="G298"/>
      <c r="J298"/>
      <c r="M298">
        <f t="shared" si="16"/>
        <v>0</v>
      </c>
      <c r="N298" s="6" t="str">
        <f t="shared" si="17"/>
        <v>NAC</v>
      </c>
      <c r="O298" s="6">
        <f t="shared" si="18"/>
        <v>0</v>
      </c>
    </row>
    <row r="299" spans="1:15" x14ac:dyDescent="0.3">
      <c r="A299" s="6">
        <f t="shared" si="19"/>
        <v>1</v>
      </c>
      <c r="C299"/>
      <c r="D299"/>
      <c r="E299"/>
      <c r="F299"/>
      <c r="G299"/>
      <c r="J299"/>
      <c r="M299">
        <f t="shared" si="16"/>
        <v>0</v>
      </c>
      <c r="N299" s="6" t="str">
        <f t="shared" si="17"/>
        <v>NAC</v>
      </c>
      <c r="O299" s="6">
        <f t="shared" si="18"/>
        <v>0</v>
      </c>
    </row>
    <row r="300" spans="1:15" x14ac:dyDescent="0.3">
      <c r="A300" s="6" t="str">
        <f t="shared" si="19"/>
        <v/>
      </c>
      <c r="C300"/>
      <c r="D300"/>
      <c r="E300"/>
      <c r="F300"/>
      <c r="G300"/>
      <c r="J300"/>
      <c r="M300">
        <f t="shared" si="16"/>
        <v>0</v>
      </c>
      <c r="N300" s="6" t="str">
        <f t="shared" si="17"/>
        <v>NAC</v>
      </c>
      <c r="O300" s="6">
        <f t="shared" si="18"/>
        <v>0</v>
      </c>
    </row>
    <row r="301" spans="1:15" x14ac:dyDescent="0.3">
      <c r="A301" s="6">
        <f t="shared" si="19"/>
        <v>1</v>
      </c>
      <c r="C301"/>
      <c r="D301"/>
      <c r="E301"/>
      <c r="F301"/>
      <c r="G301"/>
      <c r="J301"/>
      <c r="M301">
        <f t="shared" si="16"/>
        <v>0</v>
      </c>
      <c r="N301" s="6" t="str">
        <f t="shared" si="17"/>
        <v>NAC</v>
      </c>
      <c r="O301" s="6">
        <f t="shared" si="18"/>
        <v>0</v>
      </c>
    </row>
    <row r="302" spans="1:15" x14ac:dyDescent="0.3">
      <c r="A302" s="6" t="str">
        <f t="shared" si="19"/>
        <v/>
      </c>
      <c r="C302"/>
      <c r="D302"/>
      <c r="E302"/>
      <c r="F302"/>
      <c r="G302"/>
      <c r="J302"/>
      <c r="M302">
        <f t="shared" si="16"/>
        <v>0</v>
      </c>
      <c r="N302" s="6" t="str">
        <f t="shared" si="17"/>
        <v>NAC</v>
      </c>
      <c r="O302" s="6">
        <f t="shared" si="18"/>
        <v>0</v>
      </c>
    </row>
    <row r="303" spans="1:15" x14ac:dyDescent="0.3">
      <c r="A303" s="6">
        <f t="shared" si="19"/>
        <v>1</v>
      </c>
      <c r="C303"/>
      <c r="D303"/>
      <c r="E303"/>
      <c r="F303"/>
      <c r="G303"/>
      <c r="J303"/>
      <c r="M303">
        <f t="shared" si="16"/>
        <v>0</v>
      </c>
      <c r="N303" s="6" t="str">
        <f t="shared" si="17"/>
        <v>NAC</v>
      </c>
      <c r="O303" s="6">
        <f t="shared" si="18"/>
        <v>0</v>
      </c>
    </row>
    <row r="304" spans="1:15" x14ac:dyDescent="0.3">
      <c r="A304" s="6" t="str">
        <f t="shared" si="19"/>
        <v/>
      </c>
      <c r="C304"/>
      <c r="D304"/>
      <c r="E304"/>
      <c r="F304"/>
      <c r="G304"/>
      <c r="J304"/>
      <c r="M304">
        <f t="shared" si="16"/>
        <v>0</v>
      </c>
      <c r="N304" s="6" t="str">
        <f t="shared" si="17"/>
        <v>NAC</v>
      </c>
      <c r="O304" s="6">
        <f t="shared" si="18"/>
        <v>0</v>
      </c>
    </row>
    <row r="305" spans="1:15" x14ac:dyDescent="0.3">
      <c r="A305" s="6">
        <f t="shared" si="19"/>
        <v>1</v>
      </c>
      <c r="C305"/>
      <c r="D305"/>
      <c r="E305"/>
      <c r="F305"/>
      <c r="G305"/>
      <c r="J305"/>
      <c r="M305">
        <f t="shared" si="16"/>
        <v>0</v>
      </c>
      <c r="N305" s="6" t="str">
        <f t="shared" si="17"/>
        <v>NAC</v>
      </c>
      <c r="O305" s="6">
        <f t="shared" si="18"/>
        <v>0</v>
      </c>
    </row>
    <row r="306" spans="1:15" x14ac:dyDescent="0.3">
      <c r="A306" s="6" t="str">
        <f t="shared" si="19"/>
        <v/>
      </c>
      <c r="C306"/>
      <c r="D306"/>
      <c r="E306"/>
      <c r="F306"/>
      <c r="G306"/>
      <c r="J306"/>
      <c r="M306">
        <f t="shared" si="16"/>
        <v>0</v>
      </c>
      <c r="N306" s="6" t="str">
        <f t="shared" si="17"/>
        <v>NAC</v>
      </c>
      <c r="O306" s="6">
        <f t="shared" si="18"/>
        <v>0</v>
      </c>
    </row>
    <row r="307" spans="1:15" x14ac:dyDescent="0.3">
      <c r="A307" s="6">
        <f t="shared" si="19"/>
        <v>1</v>
      </c>
      <c r="C307"/>
      <c r="D307"/>
      <c r="E307"/>
      <c r="F307"/>
      <c r="G307"/>
      <c r="J307"/>
      <c r="M307">
        <f t="shared" si="16"/>
        <v>0</v>
      </c>
      <c r="N307" s="6" t="str">
        <f t="shared" si="17"/>
        <v>NAC</v>
      </c>
      <c r="O307" s="6">
        <f t="shared" si="18"/>
        <v>0</v>
      </c>
    </row>
    <row r="308" spans="1:15" x14ac:dyDescent="0.3">
      <c r="A308" s="6" t="str">
        <f t="shared" si="19"/>
        <v/>
      </c>
      <c r="C308"/>
      <c r="D308"/>
      <c r="E308"/>
      <c r="F308"/>
      <c r="G308"/>
      <c r="J308"/>
      <c r="M308">
        <f t="shared" si="16"/>
        <v>0</v>
      </c>
      <c r="N308" s="6" t="str">
        <f t="shared" si="17"/>
        <v>NAC</v>
      </c>
      <c r="O308" s="6">
        <f t="shared" si="18"/>
        <v>0</v>
      </c>
    </row>
    <row r="309" spans="1:15" x14ac:dyDescent="0.3">
      <c r="A309" s="6">
        <f t="shared" si="19"/>
        <v>1</v>
      </c>
      <c r="C309"/>
      <c r="D309"/>
      <c r="E309"/>
      <c r="F309"/>
      <c r="G309"/>
      <c r="J309"/>
      <c r="M309">
        <f t="shared" si="16"/>
        <v>0</v>
      </c>
      <c r="N309" s="6" t="str">
        <f t="shared" si="17"/>
        <v>NAC</v>
      </c>
      <c r="O309" s="6">
        <f t="shared" si="18"/>
        <v>0</v>
      </c>
    </row>
    <row r="310" spans="1:15" x14ac:dyDescent="0.3">
      <c r="A310" s="6" t="str">
        <f t="shared" si="19"/>
        <v/>
      </c>
      <c r="C310"/>
      <c r="D310"/>
      <c r="E310"/>
      <c r="F310"/>
      <c r="G310"/>
      <c r="J310"/>
      <c r="M310">
        <f t="shared" si="16"/>
        <v>0</v>
      </c>
      <c r="N310" s="6" t="str">
        <f t="shared" si="17"/>
        <v>NAC</v>
      </c>
      <c r="O310" s="6">
        <f t="shared" si="18"/>
        <v>0</v>
      </c>
    </row>
    <row r="311" spans="1:15" x14ac:dyDescent="0.3">
      <c r="A311" s="6">
        <f t="shared" si="19"/>
        <v>1</v>
      </c>
      <c r="C311"/>
      <c r="D311"/>
      <c r="E311"/>
      <c r="F311"/>
      <c r="G311"/>
      <c r="J311"/>
      <c r="M311">
        <f t="shared" si="16"/>
        <v>0</v>
      </c>
      <c r="N311" s="6" t="str">
        <f t="shared" si="17"/>
        <v>NAC</v>
      </c>
      <c r="O311" s="6">
        <f t="shared" si="18"/>
        <v>0</v>
      </c>
    </row>
    <row r="312" spans="1:15" x14ac:dyDescent="0.3">
      <c r="A312" s="6" t="str">
        <f t="shared" si="19"/>
        <v/>
      </c>
      <c r="C312"/>
      <c r="D312"/>
      <c r="E312"/>
      <c r="F312"/>
      <c r="G312"/>
      <c r="J312"/>
      <c r="M312">
        <f t="shared" si="16"/>
        <v>0</v>
      </c>
      <c r="N312" s="6" t="str">
        <f t="shared" si="17"/>
        <v>NAC</v>
      </c>
      <c r="O312" s="6">
        <f t="shared" si="18"/>
        <v>0</v>
      </c>
    </row>
    <row r="313" spans="1:15" x14ac:dyDescent="0.3">
      <c r="A313" s="6">
        <f t="shared" si="19"/>
        <v>1</v>
      </c>
      <c r="C313"/>
      <c r="D313"/>
      <c r="E313"/>
      <c r="F313"/>
      <c r="G313"/>
      <c r="J313"/>
      <c r="M313">
        <f t="shared" si="16"/>
        <v>0</v>
      </c>
      <c r="N313" s="6" t="str">
        <f t="shared" si="17"/>
        <v>NAC</v>
      </c>
      <c r="O313" s="6">
        <f t="shared" si="18"/>
        <v>0</v>
      </c>
    </row>
    <row r="314" spans="1:15" x14ac:dyDescent="0.3">
      <c r="A314" s="6" t="str">
        <f t="shared" si="19"/>
        <v/>
      </c>
      <c r="C314"/>
      <c r="D314"/>
      <c r="E314"/>
      <c r="F314"/>
      <c r="G314"/>
      <c r="J314"/>
      <c r="M314">
        <f t="shared" si="16"/>
        <v>0</v>
      </c>
      <c r="N314" s="6" t="str">
        <f t="shared" si="17"/>
        <v>NAC</v>
      </c>
      <c r="O314" s="6">
        <f t="shared" si="18"/>
        <v>0</v>
      </c>
    </row>
    <row r="315" spans="1:15" x14ac:dyDescent="0.3">
      <c r="A315" s="6">
        <f t="shared" si="19"/>
        <v>1</v>
      </c>
      <c r="C315"/>
      <c r="D315"/>
      <c r="E315"/>
      <c r="F315"/>
      <c r="G315"/>
      <c r="J315"/>
      <c r="M315">
        <f t="shared" si="16"/>
        <v>0</v>
      </c>
      <c r="N315" s="6" t="str">
        <f t="shared" si="17"/>
        <v>NAC</v>
      </c>
      <c r="O315" s="6">
        <f t="shared" si="18"/>
        <v>0</v>
      </c>
    </row>
    <row r="316" spans="1:15" x14ac:dyDescent="0.3">
      <c r="A316" s="6" t="str">
        <f t="shared" si="19"/>
        <v/>
      </c>
      <c r="C316"/>
      <c r="D316"/>
      <c r="E316"/>
      <c r="F316"/>
      <c r="G316"/>
      <c r="J316"/>
      <c r="M316">
        <f t="shared" si="16"/>
        <v>0</v>
      </c>
      <c r="N316" s="6" t="str">
        <f t="shared" si="17"/>
        <v>NAC</v>
      </c>
      <c r="O316" s="6">
        <f t="shared" si="18"/>
        <v>0</v>
      </c>
    </row>
    <row r="317" spans="1:15" x14ac:dyDescent="0.3">
      <c r="A317" s="6">
        <f t="shared" si="19"/>
        <v>1</v>
      </c>
      <c r="C317"/>
      <c r="D317"/>
      <c r="E317"/>
      <c r="F317"/>
      <c r="G317"/>
      <c r="J317"/>
      <c r="M317">
        <f t="shared" si="16"/>
        <v>0</v>
      </c>
      <c r="N317" s="6" t="str">
        <f t="shared" si="17"/>
        <v>NAC</v>
      </c>
      <c r="O317" s="6">
        <f t="shared" si="18"/>
        <v>0</v>
      </c>
    </row>
    <row r="318" spans="1:15" x14ac:dyDescent="0.3">
      <c r="A318" s="6" t="str">
        <f t="shared" si="19"/>
        <v/>
      </c>
      <c r="C318"/>
      <c r="D318"/>
      <c r="E318"/>
      <c r="F318"/>
      <c r="G318"/>
      <c r="J318"/>
      <c r="M318">
        <f t="shared" si="16"/>
        <v>0</v>
      </c>
      <c r="N318" s="6" t="str">
        <f t="shared" si="17"/>
        <v>NAC</v>
      </c>
      <c r="O318" s="6">
        <f t="shared" si="18"/>
        <v>0</v>
      </c>
    </row>
    <row r="319" spans="1:15" x14ac:dyDescent="0.3">
      <c r="A319" s="6">
        <f t="shared" si="19"/>
        <v>1</v>
      </c>
      <c r="C319"/>
      <c r="D319"/>
      <c r="E319"/>
      <c r="F319"/>
      <c r="G319"/>
      <c r="J319"/>
      <c r="M319">
        <f t="shared" si="16"/>
        <v>0</v>
      </c>
      <c r="N319" s="6" t="str">
        <f t="shared" si="17"/>
        <v>NAC</v>
      </c>
      <c r="O319" s="6">
        <f t="shared" si="18"/>
        <v>0</v>
      </c>
    </row>
    <row r="320" spans="1:15" x14ac:dyDescent="0.3">
      <c r="A320" s="6" t="str">
        <f t="shared" si="19"/>
        <v/>
      </c>
      <c r="C320"/>
      <c r="D320"/>
      <c r="E320"/>
      <c r="F320"/>
      <c r="G320"/>
      <c r="J320"/>
      <c r="M320">
        <f t="shared" si="16"/>
        <v>0</v>
      </c>
      <c r="N320" s="6" t="str">
        <f t="shared" si="17"/>
        <v>NAC</v>
      </c>
      <c r="O320" s="6">
        <f t="shared" si="18"/>
        <v>0</v>
      </c>
    </row>
    <row r="321" spans="1:15" x14ac:dyDescent="0.3">
      <c r="A321" s="6">
        <f t="shared" si="19"/>
        <v>1</v>
      </c>
      <c r="C321"/>
      <c r="D321"/>
      <c r="E321"/>
      <c r="F321"/>
      <c r="G321"/>
      <c r="J321"/>
      <c r="M321">
        <f t="shared" si="16"/>
        <v>0</v>
      </c>
      <c r="N321" s="6" t="str">
        <f t="shared" si="17"/>
        <v>NAC</v>
      </c>
      <c r="O321" s="6">
        <f t="shared" si="18"/>
        <v>0</v>
      </c>
    </row>
    <row r="322" spans="1:15" x14ac:dyDescent="0.3">
      <c r="A322" s="6" t="str">
        <f t="shared" si="19"/>
        <v/>
      </c>
      <c r="C322"/>
      <c r="D322"/>
      <c r="E322"/>
      <c r="F322"/>
      <c r="G322"/>
      <c r="J322"/>
      <c r="M322">
        <f t="shared" si="16"/>
        <v>0</v>
      </c>
      <c r="N322" s="6" t="str">
        <f t="shared" si="17"/>
        <v>NAC</v>
      </c>
      <c r="O322" s="6">
        <f t="shared" si="18"/>
        <v>0</v>
      </c>
    </row>
    <row r="323" spans="1:15" x14ac:dyDescent="0.3">
      <c r="A323" s="6">
        <f t="shared" si="19"/>
        <v>1</v>
      </c>
      <c r="C323"/>
      <c r="D323"/>
      <c r="E323"/>
      <c r="F323"/>
      <c r="G323"/>
      <c r="J323"/>
      <c r="M323">
        <f t="shared" si="16"/>
        <v>0</v>
      </c>
      <c r="N323" s="6" t="str">
        <f t="shared" si="17"/>
        <v>NAC</v>
      </c>
      <c r="O323" s="6">
        <f t="shared" si="18"/>
        <v>0</v>
      </c>
    </row>
    <row r="324" spans="1:15" x14ac:dyDescent="0.3">
      <c r="A324" s="6" t="str">
        <f t="shared" si="19"/>
        <v/>
      </c>
      <c r="C324"/>
      <c r="D324"/>
      <c r="E324"/>
      <c r="F324"/>
      <c r="G324"/>
      <c r="J324"/>
      <c r="M324">
        <f t="shared" si="16"/>
        <v>0</v>
      </c>
      <c r="N324" s="6" t="str">
        <f t="shared" si="17"/>
        <v>NAC</v>
      </c>
      <c r="O324" s="6">
        <f t="shared" si="18"/>
        <v>0</v>
      </c>
    </row>
    <row r="325" spans="1:15" x14ac:dyDescent="0.3">
      <c r="A325" s="6">
        <f t="shared" si="19"/>
        <v>1</v>
      </c>
      <c r="C325"/>
      <c r="D325"/>
      <c r="E325"/>
      <c r="F325"/>
      <c r="G325"/>
      <c r="J325"/>
      <c r="M325">
        <f t="shared" si="16"/>
        <v>0</v>
      </c>
      <c r="N325" s="6" t="str">
        <f t="shared" si="17"/>
        <v>NAC</v>
      </c>
      <c r="O325" s="6">
        <f t="shared" si="18"/>
        <v>0</v>
      </c>
    </row>
    <row r="326" spans="1:15" x14ac:dyDescent="0.3">
      <c r="A326" s="6" t="str">
        <f t="shared" si="19"/>
        <v/>
      </c>
      <c r="C326"/>
      <c r="D326"/>
      <c r="E326"/>
      <c r="F326"/>
      <c r="G326"/>
      <c r="J326"/>
      <c r="M326">
        <f t="shared" ref="M326:M341" si="20">B326</f>
        <v>0</v>
      </c>
      <c r="N326" s="6" t="str">
        <f t="shared" ref="N326:N341" si="21">IF(SUM(C326:L326)&gt;0,"FEI", "NAC")</f>
        <v>NAC</v>
      </c>
      <c r="O326" s="6">
        <f t="shared" ref="O326:O341" si="22">MAX(C326:L326)</f>
        <v>0</v>
      </c>
    </row>
    <row r="327" spans="1:15" x14ac:dyDescent="0.3">
      <c r="A327" s="6">
        <f t="shared" si="19"/>
        <v>1</v>
      </c>
      <c r="C327"/>
      <c r="D327"/>
      <c r="E327"/>
      <c r="F327"/>
      <c r="G327"/>
      <c r="J327"/>
      <c r="M327">
        <f t="shared" si="20"/>
        <v>0</v>
      </c>
      <c r="N327" s="6" t="str">
        <f t="shared" si="21"/>
        <v>NAC</v>
      </c>
      <c r="O327" s="6">
        <f t="shared" si="22"/>
        <v>0</v>
      </c>
    </row>
    <row r="328" spans="1:15" x14ac:dyDescent="0.3">
      <c r="A328" s="6" t="str">
        <f t="shared" ref="A328:A391" si="23">IF(A327="",1,IF(B327="","",A327+1))</f>
        <v/>
      </c>
      <c r="C328"/>
      <c r="D328"/>
      <c r="E328"/>
      <c r="F328"/>
      <c r="G328"/>
      <c r="J328"/>
      <c r="M328">
        <f t="shared" si="20"/>
        <v>0</v>
      </c>
      <c r="N328" s="6" t="str">
        <f t="shared" si="21"/>
        <v>NAC</v>
      </c>
      <c r="O328" s="6">
        <f t="shared" si="22"/>
        <v>0</v>
      </c>
    </row>
    <row r="329" spans="1:15" x14ac:dyDescent="0.3">
      <c r="A329" s="6">
        <f t="shared" si="23"/>
        <v>1</v>
      </c>
      <c r="C329"/>
      <c r="D329"/>
      <c r="E329"/>
      <c r="F329"/>
      <c r="G329"/>
      <c r="J329"/>
      <c r="M329">
        <f t="shared" si="20"/>
        <v>0</v>
      </c>
      <c r="N329" s="6" t="str">
        <f t="shared" si="21"/>
        <v>NAC</v>
      </c>
      <c r="O329" s="6">
        <f t="shared" si="22"/>
        <v>0</v>
      </c>
    </row>
    <row r="330" spans="1:15" x14ac:dyDescent="0.3">
      <c r="A330" s="6" t="str">
        <f t="shared" si="23"/>
        <v/>
      </c>
      <c r="C330"/>
      <c r="D330"/>
      <c r="E330"/>
      <c r="F330"/>
      <c r="G330"/>
      <c r="J330"/>
      <c r="M330">
        <f t="shared" si="20"/>
        <v>0</v>
      </c>
      <c r="N330" s="6" t="str">
        <f t="shared" si="21"/>
        <v>NAC</v>
      </c>
      <c r="O330" s="6">
        <f t="shared" si="22"/>
        <v>0</v>
      </c>
    </row>
    <row r="331" spans="1:15" x14ac:dyDescent="0.3">
      <c r="A331" s="6">
        <f t="shared" si="23"/>
        <v>1</v>
      </c>
      <c r="C331"/>
      <c r="D331"/>
      <c r="E331"/>
      <c r="F331"/>
      <c r="G331"/>
      <c r="J331"/>
      <c r="M331">
        <f t="shared" si="20"/>
        <v>0</v>
      </c>
      <c r="N331" s="6" t="str">
        <f t="shared" si="21"/>
        <v>NAC</v>
      </c>
      <c r="O331" s="6">
        <f t="shared" si="22"/>
        <v>0</v>
      </c>
    </row>
    <row r="332" spans="1:15" x14ac:dyDescent="0.3">
      <c r="A332" s="6" t="str">
        <f t="shared" si="23"/>
        <v/>
      </c>
      <c r="C332"/>
      <c r="D332"/>
      <c r="E332"/>
      <c r="F332"/>
      <c r="G332"/>
      <c r="J332"/>
      <c r="M332">
        <f t="shared" si="20"/>
        <v>0</v>
      </c>
      <c r="N332" s="6" t="str">
        <f t="shared" si="21"/>
        <v>NAC</v>
      </c>
      <c r="O332" s="6">
        <f t="shared" si="22"/>
        <v>0</v>
      </c>
    </row>
    <row r="333" spans="1:15" x14ac:dyDescent="0.3">
      <c r="A333" s="6">
        <f t="shared" si="23"/>
        <v>1</v>
      </c>
      <c r="C333"/>
      <c r="D333"/>
      <c r="E333"/>
      <c r="F333"/>
      <c r="G333"/>
      <c r="J333"/>
      <c r="M333">
        <f t="shared" si="20"/>
        <v>0</v>
      </c>
      <c r="N333" s="6" t="str">
        <f t="shared" si="21"/>
        <v>NAC</v>
      </c>
      <c r="O333" s="6">
        <f t="shared" si="22"/>
        <v>0</v>
      </c>
    </row>
    <row r="334" spans="1:15" x14ac:dyDescent="0.3">
      <c r="A334" s="6" t="str">
        <f t="shared" si="23"/>
        <v/>
      </c>
      <c r="C334"/>
      <c r="D334"/>
      <c r="E334"/>
      <c r="F334"/>
      <c r="G334"/>
      <c r="J334"/>
      <c r="M334">
        <f t="shared" si="20"/>
        <v>0</v>
      </c>
      <c r="N334" s="6" t="str">
        <f t="shared" si="21"/>
        <v>NAC</v>
      </c>
      <c r="O334" s="6">
        <f t="shared" si="22"/>
        <v>0</v>
      </c>
    </row>
    <row r="335" spans="1:15" x14ac:dyDescent="0.3">
      <c r="A335" s="6">
        <f t="shared" si="23"/>
        <v>1</v>
      </c>
      <c r="C335"/>
      <c r="D335"/>
      <c r="E335"/>
      <c r="F335"/>
      <c r="G335"/>
      <c r="J335"/>
      <c r="M335">
        <f t="shared" si="20"/>
        <v>0</v>
      </c>
      <c r="N335" s="6" t="str">
        <f t="shared" si="21"/>
        <v>NAC</v>
      </c>
      <c r="O335" s="6">
        <f t="shared" si="22"/>
        <v>0</v>
      </c>
    </row>
    <row r="336" spans="1:15" x14ac:dyDescent="0.3">
      <c r="A336" s="6" t="str">
        <f t="shared" si="23"/>
        <v/>
      </c>
      <c r="C336"/>
      <c r="D336"/>
      <c r="E336"/>
      <c r="F336"/>
      <c r="G336"/>
      <c r="J336"/>
      <c r="M336">
        <f t="shared" si="20"/>
        <v>0</v>
      </c>
      <c r="N336" s="6" t="str">
        <f t="shared" si="21"/>
        <v>NAC</v>
      </c>
      <c r="O336" s="6">
        <f t="shared" si="22"/>
        <v>0</v>
      </c>
    </row>
    <row r="337" spans="1:15" x14ac:dyDescent="0.3">
      <c r="A337" s="6">
        <f t="shared" si="23"/>
        <v>1</v>
      </c>
      <c r="C337"/>
      <c r="D337"/>
      <c r="E337"/>
      <c r="F337"/>
      <c r="G337"/>
      <c r="J337"/>
      <c r="M337">
        <f t="shared" si="20"/>
        <v>0</v>
      </c>
      <c r="N337" s="6" t="str">
        <f t="shared" si="21"/>
        <v>NAC</v>
      </c>
      <c r="O337" s="6">
        <f t="shared" si="22"/>
        <v>0</v>
      </c>
    </row>
    <row r="338" spans="1:15" x14ac:dyDescent="0.3">
      <c r="A338" s="6" t="str">
        <f t="shared" si="23"/>
        <v/>
      </c>
      <c r="C338"/>
      <c r="D338"/>
      <c r="E338"/>
      <c r="F338"/>
      <c r="G338"/>
      <c r="J338"/>
      <c r="M338">
        <f t="shared" si="20"/>
        <v>0</v>
      </c>
      <c r="N338" s="6" t="str">
        <f t="shared" si="21"/>
        <v>NAC</v>
      </c>
      <c r="O338" s="6">
        <f t="shared" si="22"/>
        <v>0</v>
      </c>
    </row>
    <row r="339" spans="1:15" x14ac:dyDescent="0.3">
      <c r="A339" s="6">
        <f t="shared" si="23"/>
        <v>1</v>
      </c>
      <c r="C339"/>
      <c r="D339"/>
      <c r="E339"/>
      <c r="F339"/>
      <c r="G339"/>
      <c r="J339"/>
      <c r="M339">
        <f t="shared" si="20"/>
        <v>0</v>
      </c>
      <c r="N339" s="6" t="str">
        <f t="shared" si="21"/>
        <v>NAC</v>
      </c>
      <c r="O339" s="6">
        <f t="shared" si="22"/>
        <v>0</v>
      </c>
    </row>
    <row r="340" spans="1:15" x14ac:dyDescent="0.3">
      <c r="A340" s="6" t="str">
        <f t="shared" si="23"/>
        <v/>
      </c>
      <c r="C340"/>
      <c r="D340"/>
      <c r="E340"/>
      <c r="F340"/>
      <c r="G340"/>
      <c r="J340"/>
      <c r="M340">
        <f t="shared" si="20"/>
        <v>0</v>
      </c>
      <c r="N340" s="6" t="str">
        <f t="shared" si="21"/>
        <v>NAC</v>
      </c>
      <c r="O340" s="6">
        <f t="shared" si="22"/>
        <v>0</v>
      </c>
    </row>
    <row r="341" spans="1:15" x14ac:dyDescent="0.3">
      <c r="A341" s="6">
        <f t="shared" si="23"/>
        <v>1</v>
      </c>
      <c r="C341"/>
      <c r="D341"/>
      <c r="E341"/>
      <c r="F341"/>
      <c r="G341"/>
      <c r="J341"/>
      <c r="M341">
        <f t="shared" si="20"/>
        <v>0</v>
      </c>
      <c r="N341" s="6" t="str">
        <f t="shared" si="21"/>
        <v>NAC</v>
      </c>
      <c r="O341" s="6">
        <f t="shared" si="22"/>
        <v>0</v>
      </c>
    </row>
    <row r="342" spans="1:15" x14ac:dyDescent="0.3">
      <c r="A342" s="6" t="str">
        <f t="shared" si="23"/>
        <v/>
      </c>
      <c r="C342"/>
      <c r="D342"/>
      <c r="E342"/>
      <c r="F342"/>
      <c r="G342"/>
      <c r="J342"/>
    </row>
    <row r="343" spans="1:15" x14ac:dyDescent="0.3">
      <c r="A343" s="6">
        <f t="shared" si="23"/>
        <v>1</v>
      </c>
      <c r="C343"/>
      <c r="D343"/>
      <c r="E343"/>
      <c r="F343"/>
      <c r="G343"/>
      <c r="J343"/>
    </row>
    <row r="344" spans="1:15" x14ac:dyDescent="0.3">
      <c r="A344" s="6" t="str">
        <f t="shared" si="23"/>
        <v/>
      </c>
      <c r="C344"/>
      <c r="D344"/>
      <c r="E344"/>
      <c r="F344"/>
      <c r="G344"/>
      <c r="J344"/>
    </row>
    <row r="345" spans="1:15" x14ac:dyDescent="0.3">
      <c r="A345" s="6">
        <f t="shared" si="23"/>
        <v>1</v>
      </c>
      <c r="C345"/>
      <c r="D345"/>
      <c r="E345"/>
      <c r="F345"/>
      <c r="G345"/>
      <c r="J345"/>
    </row>
    <row r="346" spans="1:15" x14ac:dyDescent="0.3">
      <c r="A346" s="6" t="str">
        <f t="shared" si="23"/>
        <v/>
      </c>
      <c r="C346"/>
      <c r="D346"/>
      <c r="E346"/>
      <c r="F346"/>
      <c r="G346"/>
      <c r="J346"/>
    </row>
    <row r="347" spans="1:15" x14ac:dyDescent="0.3">
      <c r="A347" s="6">
        <f t="shared" si="23"/>
        <v>1</v>
      </c>
      <c r="C347"/>
      <c r="D347"/>
      <c r="E347"/>
      <c r="F347"/>
      <c r="G347"/>
      <c r="J347"/>
    </row>
    <row r="348" spans="1:15" x14ac:dyDescent="0.3">
      <c r="A348" s="6" t="str">
        <f t="shared" si="23"/>
        <v/>
      </c>
      <c r="C348"/>
      <c r="D348"/>
      <c r="E348"/>
      <c r="F348"/>
      <c r="G348"/>
      <c r="J348"/>
    </row>
    <row r="349" spans="1:15" x14ac:dyDescent="0.3">
      <c r="A349" s="6">
        <f t="shared" si="23"/>
        <v>1</v>
      </c>
      <c r="C349"/>
      <c r="D349"/>
      <c r="E349"/>
      <c r="F349"/>
      <c r="G349"/>
      <c r="J349"/>
    </row>
    <row r="350" spans="1:15" x14ac:dyDescent="0.3">
      <c r="A350" s="6" t="str">
        <f t="shared" si="23"/>
        <v/>
      </c>
      <c r="C350"/>
      <c r="D350"/>
      <c r="E350"/>
      <c r="F350"/>
      <c r="G350"/>
      <c r="J350"/>
    </row>
    <row r="351" spans="1:15" x14ac:dyDescent="0.3">
      <c r="A351" s="6">
        <f t="shared" si="23"/>
        <v>1</v>
      </c>
      <c r="C351"/>
      <c r="D351"/>
      <c r="E351"/>
      <c r="F351"/>
      <c r="G351"/>
      <c r="J351"/>
    </row>
    <row r="352" spans="1:15" x14ac:dyDescent="0.3">
      <c r="A352" s="6" t="str">
        <f t="shared" si="23"/>
        <v/>
      </c>
      <c r="C352"/>
      <c r="D352"/>
      <c r="E352"/>
      <c r="F352"/>
      <c r="G352"/>
      <c r="J352"/>
    </row>
    <row r="353" spans="1:10" x14ac:dyDescent="0.3">
      <c r="A353" s="6">
        <f t="shared" si="23"/>
        <v>1</v>
      </c>
      <c r="C353"/>
      <c r="D353"/>
      <c r="E353"/>
      <c r="F353"/>
      <c r="G353"/>
      <c r="J353"/>
    </row>
    <row r="354" spans="1:10" x14ac:dyDescent="0.3">
      <c r="A354" s="6" t="str">
        <f t="shared" si="23"/>
        <v/>
      </c>
      <c r="C354"/>
      <c r="D354"/>
      <c r="E354"/>
      <c r="F354"/>
      <c r="G354"/>
      <c r="J354"/>
    </row>
    <row r="355" spans="1:10" x14ac:dyDescent="0.3">
      <c r="A355" s="6">
        <f t="shared" si="23"/>
        <v>1</v>
      </c>
      <c r="C355"/>
      <c r="D355"/>
      <c r="E355"/>
      <c r="F355"/>
      <c r="G355"/>
      <c r="J355"/>
    </row>
    <row r="356" spans="1:10" x14ac:dyDescent="0.3">
      <c r="A356" s="6" t="str">
        <f t="shared" si="23"/>
        <v/>
      </c>
      <c r="C356"/>
      <c r="D356"/>
      <c r="E356"/>
      <c r="F356"/>
      <c r="G356"/>
      <c r="J356"/>
    </row>
    <row r="357" spans="1:10" x14ac:dyDescent="0.3">
      <c r="A357" s="6">
        <f t="shared" si="23"/>
        <v>1</v>
      </c>
      <c r="C357"/>
      <c r="D357"/>
      <c r="E357"/>
      <c r="F357"/>
      <c r="G357"/>
      <c r="J357"/>
    </row>
    <row r="358" spans="1:10" x14ac:dyDescent="0.3">
      <c r="A358" s="6" t="str">
        <f t="shared" si="23"/>
        <v/>
      </c>
      <c r="C358"/>
      <c r="D358"/>
      <c r="E358"/>
      <c r="F358"/>
      <c r="G358"/>
      <c r="J358"/>
    </row>
    <row r="359" spans="1:10" x14ac:dyDescent="0.3">
      <c r="A359" s="6">
        <f t="shared" si="23"/>
        <v>1</v>
      </c>
      <c r="C359"/>
      <c r="D359"/>
      <c r="E359"/>
      <c r="F359"/>
      <c r="G359"/>
      <c r="J359"/>
    </row>
    <row r="360" spans="1:10" x14ac:dyDescent="0.3">
      <c r="A360" s="6" t="str">
        <f t="shared" si="23"/>
        <v/>
      </c>
      <c r="C360"/>
      <c r="D360"/>
      <c r="E360"/>
      <c r="F360"/>
      <c r="G360"/>
      <c r="J360"/>
    </row>
    <row r="361" spans="1:10" x14ac:dyDescent="0.3">
      <c r="A361" s="6">
        <f t="shared" si="23"/>
        <v>1</v>
      </c>
      <c r="C361"/>
      <c r="D361"/>
      <c r="E361"/>
      <c r="F361"/>
      <c r="G361"/>
      <c r="J361"/>
    </row>
    <row r="362" spans="1:10" x14ac:dyDescent="0.3">
      <c r="A362" s="6" t="str">
        <f t="shared" si="23"/>
        <v/>
      </c>
      <c r="C362"/>
      <c r="D362"/>
      <c r="E362"/>
      <c r="F362"/>
      <c r="G362"/>
      <c r="J362"/>
    </row>
    <row r="363" spans="1:10" x14ac:dyDescent="0.3">
      <c r="A363" s="6">
        <f t="shared" si="23"/>
        <v>1</v>
      </c>
      <c r="C363"/>
      <c r="D363"/>
      <c r="E363"/>
      <c r="F363"/>
      <c r="G363"/>
      <c r="J363"/>
    </row>
    <row r="364" spans="1:10" x14ac:dyDescent="0.3">
      <c r="A364" s="6" t="str">
        <f t="shared" si="23"/>
        <v/>
      </c>
      <c r="C364"/>
      <c r="D364"/>
      <c r="E364"/>
      <c r="F364"/>
      <c r="G364"/>
      <c r="J364"/>
    </row>
    <row r="365" spans="1:10" x14ac:dyDescent="0.3">
      <c r="A365" s="6">
        <f t="shared" si="23"/>
        <v>1</v>
      </c>
      <c r="C365"/>
      <c r="D365"/>
      <c r="E365"/>
      <c r="F365"/>
      <c r="G365"/>
      <c r="J365"/>
    </row>
    <row r="366" spans="1:10" x14ac:dyDescent="0.3">
      <c r="A366" s="6" t="str">
        <f t="shared" si="23"/>
        <v/>
      </c>
      <c r="C366"/>
      <c r="D366"/>
      <c r="E366"/>
      <c r="F366"/>
      <c r="G366"/>
      <c r="J366"/>
    </row>
    <row r="367" spans="1:10" x14ac:dyDescent="0.3">
      <c r="A367" s="6">
        <f t="shared" si="23"/>
        <v>1</v>
      </c>
      <c r="C367"/>
      <c r="D367"/>
      <c r="E367"/>
      <c r="F367"/>
      <c r="G367"/>
      <c r="J367"/>
    </row>
    <row r="368" spans="1:10" x14ac:dyDescent="0.3">
      <c r="A368" s="6" t="str">
        <f t="shared" si="23"/>
        <v/>
      </c>
      <c r="C368"/>
      <c r="D368"/>
      <c r="E368"/>
      <c r="F368"/>
      <c r="G368"/>
      <c r="J368"/>
    </row>
    <row r="369" spans="1:10" x14ac:dyDescent="0.3">
      <c r="A369" s="6">
        <f t="shared" si="23"/>
        <v>1</v>
      </c>
      <c r="C369"/>
      <c r="D369"/>
      <c r="E369"/>
      <c r="F369"/>
      <c r="G369"/>
      <c r="J369"/>
    </row>
    <row r="370" spans="1:10" x14ac:dyDescent="0.3">
      <c r="A370" s="6" t="str">
        <f t="shared" si="23"/>
        <v/>
      </c>
      <c r="C370"/>
      <c r="D370"/>
      <c r="E370"/>
      <c r="F370"/>
      <c r="G370"/>
      <c r="J370"/>
    </row>
    <row r="371" spans="1:10" x14ac:dyDescent="0.3">
      <c r="A371" s="6">
        <f t="shared" si="23"/>
        <v>1</v>
      </c>
      <c r="C371"/>
      <c r="D371"/>
      <c r="E371"/>
      <c r="F371"/>
      <c r="G371"/>
      <c r="J371"/>
    </row>
    <row r="372" spans="1:10" x14ac:dyDescent="0.3">
      <c r="A372" s="6" t="str">
        <f t="shared" si="23"/>
        <v/>
      </c>
      <c r="C372"/>
      <c r="D372"/>
      <c r="E372"/>
      <c r="F372"/>
      <c r="G372"/>
      <c r="J372"/>
    </row>
    <row r="373" spans="1:10" x14ac:dyDescent="0.3">
      <c r="A373" s="6">
        <f t="shared" si="23"/>
        <v>1</v>
      </c>
      <c r="C373"/>
      <c r="D373"/>
      <c r="E373"/>
      <c r="F373"/>
      <c r="G373"/>
      <c r="J373"/>
    </row>
    <row r="374" spans="1:10" x14ac:dyDescent="0.3">
      <c r="A374" s="6" t="str">
        <f t="shared" si="23"/>
        <v/>
      </c>
      <c r="C374"/>
      <c r="D374"/>
      <c r="E374"/>
      <c r="F374"/>
      <c r="G374"/>
      <c r="J374"/>
    </row>
    <row r="375" spans="1:10" x14ac:dyDescent="0.3">
      <c r="A375" s="6">
        <f t="shared" si="23"/>
        <v>1</v>
      </c>
      <c r="C375"/>
      <c r="D375"/>
      <c r="E375"/>
      <c r="F375"/>
      <c r="G375"/>
      <c r="J375"/>
    </row>
    <row r="376" spans="1:10" x14ac:dyDescent="0.3">
      <c r="A376" s="6" t="str">
        <f t="shared" si="23"/>
        <v/>
      </c>
      <c r="C376"/>
      <c r="D376"/>
      <c r="E376"/>
      <c r="F376"/>
      <c r="G376"/>
      <c r="J376"/>
    </row>
    <row r="377" spans="1:10" x14ac:dyDescent="0.3">
      <c r="A377" s="6">
        <f t="shared" si="23"/>
        <v>1</v>
      </c>
      <c r="C377"/>
      <c r="D377"/>
      <c r="E377"/>
      <c r="F377"/>
      <c r="G377"/>
      <c r="J377"/>
    </row>
    <row r="378" spans="1:10" x14ac:dyDescent="0.3">
      <c r="A378" s="6" t="str">
        <f t="shared" si="23"/>
        <v/>
      </c>
      <c r="C378"/>
      <c r="D378"/>
      <c r="E378"/>
      <c r="F378"/>
      <c r="G378"/>
      <c r="J378"/>
    </row>
    <row r="379" spans="1:10" x14ac:dyDescent="0.3">
      <c r="A379" s="6">
        <f t="shared" si="23"/>
        <v>1</v>
      </c>
      <c r="C379"/>
      <c r="D379"/>
      <c r="E379"/>
      <c r="F379"/>
      <c r="G379"/>
      <c r="J379"/>
    </row>
    <row r="380" spans="1:10" x14ac:dyDescent="0.3">
      <c r="A380" s="6" t="str">
        <f t="shared" si="23"/>
        <v/>
      </c>
      <c r="C380"/>
      <c r="D380"/>
      <c r="E380"/>
      <c r="F380"/>
      <c r="G380"/>
      <c r="J380"/>
    </row>
    <row r="381" spans="1:10" x14ac:dyDescent="0.3">
      <c r="A381" s="6">
        <f t="shared" si="23"/>
        <v>1</v>
      </c>
      <c r="C381"/>
      <c r="D381"/>
      <c r="E381"/>
      <c r="F381"/>
      <c r="G381"/>
      <c r="J381"/>
    </row>
    <row r="382" spans="1:10" x14ac:dyDescent="0.3">
      <c r="A382" s="6" t="str">
        <f t="shared" si="23"/>
        <v/>
      </c>
      <c r="C382"/>
      <c r="D382"/>
      <c r="E382"/>
      <c r="F382"/>
      <c r="G382"/>
      <c r="J382"/>
    </row>
    <row r="383" spans="1:10" x14ac:dyDescent="0.3">
      <c r="A383" s="6">
        <f t="shared" si="23"/>
        <v>1</v>
      </c>
      <c r="C383"/>
      <c r="D383"/>
      <c r="E383"/>
      <c r="F383"/>
      <c r="G383"/>
      <c r="J383"/>
    </row>
    <row r="384" spans="1:10" x14ac:dyDescent="0.3">
      <c r="A384" s="6" t="str">
        <f t="shared" si="23"/>
        <v/>
      </c>
      <c r="C384"/>
      <c r="D384"/>
      <c r="E384"/>
      <c r="F384"/>
      <c r="G384"/>
      <c r="J384"/>
    </row>
    <row r="385" spans="1:10" x14ac:dyDescent="0.3">
      <c r="A385" s="6">
        <f t="shared" si="23"/>
        <v>1</v>
      </c>
      <c r="C385"/>
      <c r="D385"/>
      <c r="E385"/>
      <c r="F385"/>
      <c r="G385"/>
      <c r="J385"/>
    </row>
    <row r="386" spans="1:10" x14ac:dyDescent="0.3">
      <c r="A386" s="6" t="str">
        <f t="shared" si="23"/>
        <v/>
      </c>
      <c r="C386"/>
      <c r="D386"/>
      <c r="E386"/>
      <c r="F386"/>
      <c r="G386"/>
      <c r="J386"/>
    </row>
    <row r="387" spans="1:10" x14ac:dyDescent="0.3">
      <c r="A387" s="6">
        <f t="shared" si="23"/>
        <v>1</v>
      </c>
      <c r="C387"/>
      <c r="D387"/>
      <c r="E387"/>
      <c r="F387"/>
      <c r="G387"/>
      <c r="J387"/>
    </row>
    <row r="388" spans="1:10" x14ac:dyDescent="0.3">
      <c r="A388" s="6" t="str">
        <f t="shared" si="23"/>
        <v/>
      </c>
      <c r="C388"/>
      <c r="D388"/>
      <c r="E388"/>
      <c r="F388"/>
      <c r="G388"/>
      <c r="J388"/>
    </row>
    <row r="389" spans="1:10" x14ac:dyDescent="0.3">
      <c r="A389" s="6">
        <f t="shared" si="23"/>
        <v>1</v>
      </c>
      <c r="C389"/>
      <c r="D389"/>
      <c r="E389"/>
      <c r="F389"/>
      <c r="G389"/>
      <c r="J389"/>
    </row>
    <row r="390" spans="1:10" x14ac:dyDescent="0.3">
      <c r="A390" s="6" t="str">
        <f t="shared" si="23"/>
        <v/>
      </c>
      <c r="C390"/>
      <c r="D390"/>
      <c r="E390"/>
      <c r="F390"/>
      <c r="G390"/>
      <c r="J390"/>
    </row>
    <row r="391" spans="1:10" x14ac:dyDescent="0.3">
      <c r="A391" s="6">
        <f t="shared" si="23"/>
        <v>1</v>
      </c>
      <c r="C391"/>
      <c r="D391"/>
      <c r="E391"/>
      <c r="F391"/>
      <c r="G391"/>
      <c r="J391"/>
    </row>
    <row r="392" spans="1:10" x14ac:dyDescent="0.3">
      <c r="A392" s="6" t="str">
        <f t="shared" ref="A392:A441" si="24">IF(A391="",1,IF(B391="","",A391+1))</f>
        <v/>
      </c>
      <c r="C392"/>
      <c r="D392"/>
      <c r="E392"/>
      <c r="F392"/>
      <c r="G392"/>
      <c r="J392"/>
    </row>
    <row r="393" spans="1:10" x14ac:dyDescent="0.3">
      <c r="A393" s="6">
        <f t="shared" si="24"/>
        <v>1</v>
      </c>
      <c r="C393"/>
      <c r="D393"/>
      <c r="E393"/>
      <c r="F393"/>
      <c r="G393"/>
      <c r="J393"/>
    </row>
    <row r="394" spans="1:10" x14ac:dyDescent="0.3">
      <c r="A394" s="6" t="str">
        <f t="shared" si="24"/>
        <v/>
      </c>
      <c r="C394"/>
      <c r="D394"/>
      <c r="E394"/>
      <c r="F394"/>
      <c r="G394"/>
      <c r="J394"/>
    </row>
    <row r="395" spans="1:10" x14ac:dyDescent="0.3">
      <c r="A395" s="6">
        <f t="shared" si="24"/>
        <v>1</v>
      </c>
      <c r="C395"/>
      <c r="D395"/>
      <c r="E395"/>
      <c r="F395"/>
      <c r="G395"/>
      <c r="J395"/>
    </row>
    <row r="396" spans="1:10" x14ac:dyDescent="0.3">
      <c r="A396" s="6" t="str">
        <f t="shared" si="24"/>
        <v/>
      </c>
      <c r="C396"/>
      <c r="D396"/>
      <c r="E396"/>
      <c r="F396"/>
      <c r="G396"/>
      <c r="J396"/>
    </row>
    <row r="397" spans="1:10" x14ac:dyDescent="0.3">
      <c r="A397" s="6">
        <f t="shared" si="24"/>
        <v>1</v>
      </c>
      <c r="C397"/>
      <c r="D397"/>
      <c r="E397"/>
      <c r="F397"/>
      <c r="G397"/>
      <c r="J397"/>
    </row>
    <row r="398" spans="1:10" x14ac:dyDescent="0.3">
      <c r="A398" s="6" t="str">
        <f t="shared" si="24"/>
        <v/>
      </c>
      <c r="C398"/>
      <c r="D398"/>
      <c r="E398"/>
      <c r="F398"/>
      <c r="G398"/>
      <c r="J398"/>
    </row>
    <row r="399" spans="1:10" x14ac:dyDescent="0.3">
      <c r="A399" s="6">
        <f t="shared" si="24"/>
        <v>1</v>
      </c>
      <c r="C399"/>
      <c r="D399"/>
      <c r="E399"/>
      <c r="F399"/>
      <c r="G399"/>
      <c r="J399"/>
    </row>
    <row r="400" spans="1:10" x14ac:dyDescent="0.3">
      <c r="A400" s="6" t="str">
        <f t="shared" si="24"/>
        <v/>
      </c>
      <c r="C400"/>
      <c r="D400"/>
      <c r="E400"/>
      <c r="F400"/>
      <c r="G400"/>
      <c r="J400"/>
    </row>
    <row r="401" spans="1:10" x14ac:dyDescent="0.3">
      <c r="A401" s="6">
        <f t="shared" si="24"/>
        <v>1</v>
      </c>
      <c r="C401"/>
      <c r="D401"/>
      <c r="E401"/>
      <c r="F401"/>
      <c r="G401"/>
      <c r="J401"/>
    </row>
    <row r="402" spans="1:10" x14ac:dyDescent="0.3">
      <c r="A402" s="6" t="str">
        <f t="shared" si="24"/>
        <v/>
      </c>
      <c r="C402"/>
      <c r="D402"/>
      <c r="E402"/>
      <c r="F402"/>
      <c r="G402"/>
      <c r="J402"/>
    </row>
    <row r="403" spans="1:10" x14ac:dyDescent="0.3">
      <c r="A403" s="6">
        <f t="shared" si="24"/>
        <v>1</v>
      </c>
      <c r="C403"/>
      <c r="D403"/>
      <c r="E403"/>
      <c r="F403"/>
      <c r="G403"/>
      <c r="J403"/>
    </row>
    <row r="404" spans="1:10" x14ac:dyDescent="0.3">
      <c r="A404" s="6" t="str">
        <f t="shared" si="24"/>
        <v/>
      </c>
      <c r="C404"/>
      <c r="D404"/>
      <c r="E404"/>
      <c r="F404"/>
      <c r="G404"/>
      <c r="J404"/>
    </row>
    <row r="405" spans="1:10" x14ac:dyDescent="0.3">
      <c r="A405" s="6">
        <f t="shared" si="24"/>
        <v>1</v>
      </c>
      <c r="C405"/>
      <c r="D405"/>
      <c r="E405"/>
      <c r="F405"/>
      <c r="G405"/>
      <c r="J405"/>
    </row>
    <row r="406" spans="1:10" x14ac:dyDescent="0.3">
      <c r="A406" s="6" t="str">
        <f t="shared" si="24"/>
        <v/>
      </c>
      <c r="C406"/>
      <c r="D406"/>
      <c r="E406"/>
      <c r="F406"/>
      <c r="G406"/>
      <c r="J406"/>
    </row>
    <row r="407" spans="1:10" x14ac:dyDescent="0.3">
      <c r="A407" s="6">
        <f t="shared" si="24"/>
        <v>1</v>
      </c>
      <c r="C407"/>
      <c r="D407"/>
      <c r="E407"/>
      <c r="F407"/>
      <c r="G407"/>
      <c r="J407"/>
    </row>
    <row r="408" spans="1:10" x14ac:dyDescent="0.3">
      <c r="A408" s="6" t="str">
        <f t="shared" si="24"/>
        <v/>
      </c>
      <c r="C408"/>
      <c r="D408"/>
      <c r="E408"/>
      <c r="F408"/>
      <c r="G408"/>
      <c r="J408"/>
    </row>
    <row r="409" spans="1:10" x14ac:dyDescent="0.3">
      <c r="A409" s="6">
        <f t="shared" si="24"/>
        <v>1</v>
      </c>
      <c r="C409"/>
      <c r="D409"/>
      <c r="E409"/>
      <c r="F409"/>
      <c r="G409"/>
      <c r="J409"/>
    </row>
    <row r="410" spans="1:10" x14ac:dyDescent="0.3">
      <c r="A410" s="6" t="str">
        <f t="shared" si="24"/>
        <v/>
      </c>
      <c r="C410"/>
      <c r="D410"/>
      <c r="E410"/>
      <c r="F410"/>
      <c r="G410"/>
      <c r="J410"/>
    </row>
    <row r="411" spans="1:10" x14ac:dyDescent="0.3">
      <c r="A411" s="6">
        <f t="shared" si="24"/>
        <v>1</v>
      </c>
      <c r="C411"/>
      <c r="D411"/>
      <c r="E411"/>
      <c r="F411"/>
      <c r="G411"/>
      <c r="J411"/>
    </row>
    <row r="412" spans="1:10" x14ac:dyDescent="0.3">
      <c r="A412" s="6" t="str">
        <f t="shared" si="24"/>
        <v/>
      </c>
      <c r="C412"/>
      <c r="D412"/>
      <c r="E412"/>
      <c r="F412"/>
      <c r="G412"/>
      <c r="J412"/>
    </row>
    <row r="413" spans="1:10" x14ac:dyDescent="0.3">
      <c r="A413" s="6">
        <f t="shared" si="24"/>
        <v>1</v>
      </c>
      <c r="C413"/>
      <c r="D413"/>
      <c r="E413"/>
      <c r="F413"/>
      <c r="G413"/>
      <c r="J413"/>
    </row>
    <row r="414" spans="1:10" x14ac:dyDescent="0.3">
      <c r="A414" s="6" t="str">
        <f t="shared" si="24"/>
        <v/>
      </c>
      <c r="C414"/>
      <c r="D414"/>
      <c r="E414"/>
      <c r="F414"/>
      <c r="G414"/>
      <c r="J414"/>
    </row>
    <row r="415" spans="1:10" x14ac:dyDescent="0.3">
      <c r="A415" s="6">
        <f t="shared" si="24"/>
        <v>1</v>
      </c>
      <c r="C415"/>
      <c r="D415"/>
      <c r="E415"/>
      <c r="F415"/>
      <c r="G415"/>
      <c r="J415"/>
    </row>
    <row r="416" spans="1:10" x14ac:dyDescent="0.3">
      <c r="A416" s="6" t="str">
        <f t="shared" si="24"/>
        <v/>
      </c>
      <c r="C416"/>
      <c r="D416"/>
      <c r="E416"/>
      <c r="F416"/>
      <c r="G416"/>
      <c r="J416"/>
    </row>
    <row r="417" spans="1:10" x14ac:dyDescent="0.3">
      <c r="A417" s="6">
        <f t="shared" si="24"/>
        <v>1</v>
      </c>
      <c r="C417"/>
      <c r="D417"/>
      <c r="E417"/>
      <c r="F417"/>
      <c r="G417"/>
      <c r="J417"/>
    </row>
    <row r="418" spans="1:10" x14ac:dyDescent="0.3">
      <c r="A418" s="6" t="str">
        <f t="shared" si="24"/>
        <v/>
      </c>
      <c r="C418"/>
      <c r="D418"/>
      <c r="E418"/>
      <c r="F418"/>
      <c r="G418"/>
      <c r="J418"/>
    </row>
    <row r="419" spans="1:10" x14ac:dyDescent="0.3">
      <c r="A419" s="6">
        <f t="shared" si="24"/>
        <v>1</v>
      </c>
      <c r="C419"/>
      <c r="D419"/>
      <c r="E419"/>
      <c r="F419"/>
      <c r="G419"/>
      <c r="J419"/>
    </row>
    <row r="420" spans="1:10" x14ac:dyDescent="0.3">
      <c r="A420" s="6" t="str">
        <f t="shared" si="24"/>
        <v/>
      </c>
      <c r="C420"/>
      <c r="D420"/>
      <c r="E420"/>
      <c r="F420"/>
      <c r="G420"/>
      <c r="J420"/>
    </row>
    <row r="421" spans="1:10" x14ac:dyDescent="0.3">
      <c r="A421" s="6">
        <f t="shared" si="24"/>
        <v>1</v>
      </c>
      <c r="C421"/>
      <c r="D421"/>
      <c r="E421"/>
      <c r="F421"/>
      <c r="G421"/>
      <c r="J421"/>
    </row>
    <row r="422" spans="1:10" x14ac:dyDescent="0.3">
      <c r="A422" s="6" t="str">
        <f t="shared" si="24"/>
        <v/>
      </c>
      <c r="C422"/>
      <c r="D422"/>
      <c r="E422"/>
      <c r="F422"/>
      <c r="G422"/>
      <c r="J422"/>
    </row>
    <row r="423" spans="1:10" x14ac:dyDescent="0.3">
      <c r="A423" s="6">
        <f t="shared" si="24"/>
        <v>1</v>
      </c>
      <c r="C423"/>
      <c r="D423"/>
      <c r="E423"/>
      <c r="F423"/>
      <c r="G423"/>
      <c r="J423"/>
    </row>
    <row r="424" spans="1:10" x14ac:dyDescent="0.3">
      <c r="A424" s="6" t="str">
        <f t="shared" si="24"/>
        <v/>
      </c>
      <c r="C424"/>
      <c r="D424"/>
      <c r="E424"/>
      <c r="F424"/>
      <c r="G424"/>
      <c r="J424"/>
    </row>
    <row r="425" spans="1:10" x14ac:dyDescent="0.3">
      <c r="A425" s="6">
        <f t="shared" si="24"/>
        <v>1</v>
      </c>
      <c r="C425"/>
      <c r="D425"/>
      <c r="E425"/>
      <c r="F425"/>
      <c r="G425"/>
      <c r="J425"/>
    </row>
    <row r="426" spans="1:10" x14ac:dyDescent="0.3">
      <c r="A426" s="6" t="str">
        <f t="shared" si="24"/>
        <v/>
      </c>
      <c r="C426"/>
      <c r="D426"/>
      <c r="E426"/>
      <c r="F426"/>
      <c r="G426"/>
      <c r="J426"/>
    </row>
    <row r="427" spans="1:10" x14ac:dyDescent="0.3">
      <c r="A427" s="6">
        <f t="shared" si="24"/>
        <v>1</v>
      </c>
      <c r="C427"/>
      <c r="D427"/>
      <c r="E427"/>
      <c r="F427"/>
      <c r="G427"/>
      <c r="J427"/>
    </row>
    <row r="428" spans="1:10" x14ac:dyDescent="0.3">
      <c r="A428" s="6" t="str">
        <f t="shared" si="24"/>
        <v/>
      </c>
      <c r="C428"/>
      <c r="D428"/>
      <c r="E428"/>
      <c r="F428"/>
      <c r="G428"/>
      <c r="J428"/>
    </row>
    <row r="429" spans="1:10" x14ac:dyDescent="0.3">
      <c r="A429" s="6">
        <f t="shared" si="24"/>
        <v>1</v>
      </c>
      <c r="C429"/>
      <c r="D429"/>
      <c r="E429"/>
      <c r="F429"/>
      <c r="G429"/>
      <c r="J429"/>
    </row>
    <row r="430" spans="1:10" x14ac:dyDescent="0.3">
      <c r="A430" s="6" t="str">
        <f t="shared" si="24"/>
        <v/>
      </c>
      <c r="C430"/>
      <c r="D430"/>
      <c r="E430"/>
      <c r="F430"/>
      <c r="G430"/>
      <c r="J430"/>
    </row>
    <row r="431" spans="1:10" x14ac:dyDescent="0.3">
      <c r="A431" s="6">
        <f t="shared" si="24"/>
        <v>1</v>
      </c>
      <c r="C431"/>
      <c r="D431"/>
      <c r="E431"/>
      <c r="F431"/>
      <c r="G431"/>
      <c r="J431"/>
    </row>
    <row r="432" spans="1:10" x14ac:dyDescent="0.3">
      <c r="A432" s="6" t="str">
        <f t="shared" si="24"/>
        <v/>
      </c>
      <c r="C432"/>
      <c r="D432"/>
      <c r="E432"/>
      <c r="F432"/>
      <c r="G432"/>
    </row>
    <row r="433" spans="1:7" x14ac:dyDescent="0.3">
      <c r="A433" s="6">
        <f t="shared" si="24"/>
        <v>1</v>
      </c>
      <c r="C433"/>
      <c r="D433"/>
      <c r="E433"/>
      <c r="F433"/>
      <c r="G433"/>
    </row>
    <row r="434" spans="1:7" x14ac:dyDescent="0.3">
      <c r="A434" s="6" t="str">
        <f t="shared" si="24"/>
        <v/>
      </c>
      <c r="C434"/>
      <c r="D434"/>
      <c r="E434"/>
      <c r="F434"/>
      <c r="G434"/>
    </row>
    <row r="435" spans="1:7" x14ac:dyDescent="0.3">
      <c r="A435" s="6">
        <f t="shared" si="24"/>
        <v>1</v>
      </c>
      <c r="C435"/>
      <c r="D435"/>
      <c r="E435"/>
      <c r="F435"/>
      <c r="G435"/>
    </row>
    <row r="436" spans="1:7" x14ac:dyDescent="0.3">
      <c r="A436" s="6" t="str">
        <f t="shared" si="24"/>
        <v/>
      </c>
      <c r="C436"/>
      <c r="D436"/>
      <c r="E436"/>
      <c r="F436"/>
      <c r="G436"/>
    </row>
    <row r="437" spans="1:7" x14ac:dyDescent="0.3">
      <c r="A437" s="6">
        <f t="shared" si="24"/>
        <v>1</v>
      </c>
      <c r="C437"/>
      <c r="D437"/>
      <c r="E437"/>
      <c r="F437"/>
      <c r="G437"/>
    </row>
    <row r="438" spans="1:7" x14ac:dyDescent="0.3">
      <c r="A438" s="6" t="str">
        <f t="shared" si="24"/>
        <v/>
      </c>
      <c r="C438"/>
      <c r="D438"/>
      <c r="E438"/>
      <c r="F438"/>
      <c r="G438"/>
    </row>
    <row r="439" spans="1:7" x14ac:dyDescent="0.3">
      <c r="A439" s="6">
        <f t="shared" si="24"/>
        <v>1</v>
      </c>
      <c r="C439"/>
      <c r="D439"/>
      <c r="E439"/>
      <c r="F439"/>
      <c r="G439"/>
    </row>
    <row r="440" spans="1:7" x14ac:dyDescent="0.3">
      <c r="A440" s="6" t="str">
        <f t="shared" si="24"/>
        <v/>
      </c>
      <c r="C440"/>
      <c r="D440"/>
      <c r="E440"/>
      <c r="F440"/>
      <c r="G440"/>
    </row>
    <row r="441" spans="1:7" x14ac:dyDescent="0.3">
      <c r="A441" s="6">
        <f t="shared" si="24"/>
        <v>1</v>
      </c>
      <c r="C441"/>
      <c r="D441"/>
      <c r="E441"/>
      <c r="F441"/>
      <c r="G441"/>
    </row>
    <row r="442" spans="1:7" x14ac:dyDescent="0.3">
      <c r="C442"/>
      <c r="D442"/>
      <c r="E442"/>
      <c r="F442"/>
      <c r="G442"/>
    </row>
    <row r="443" spans="1:7" x14ac:dyDescent="0.3">
      <c r="C443"/>
      <c r="D443"/>
      <c r="E443"/>
      <c r="F443"/>
      <c r="G443"/>
    </row>
    <row r="444" spans="1:7" x14ac:dyDescent="0.3">
      <c r="C444"/>
      <c r="D444"/>
      <c r="E444"/>
      <c r="F444"/>
      <c r="G444"/>
    </row>
    <row r="445" spans="1:7" x14ac:dyDescent="0.3">
      <c r="C445"/>
      <c r="D445"/>
      <c r="E445"/>
      <c r="F445"/>
      <c r="G445"/>
    </row>
    <row r="446" spans="1:7" x14ac:dyDescent="0.3">
      <c r="C446"/>
      <c r="D446"/>
      <c r="E446"/>
      <c r="F446"/>
      <c r="G446"/>
    </row>
    <row r="447" spans="1:7" x14ac:dyDescent="0.3">
      <c r="C447"/>
      <c r="D447"/>
      <c r="E447"/>
      <c r="F447"/>
      <c r="G447"/>
    </row>
    <row r="448" spans="1:7" x14ac:dyDescent="0.3">
      <c r="C448"/>
      <c r="D448"/>
      <c r="E448"/>
      <c r="F448"/>
      <c r="G448"/>
    </row>
    <row r="449" spans="3:7" x14ac:dyDescent="0.3">
      <c r="C449"/>
      <c r="D449"/>
      <c r="E449"/>
      <c r="F449"/>
      <c r="G449"/>
    </row>
    <row r="450" spans="3:7" x14ac:dyDescent="0.3">
      <c r="C450"/>
      <c r="D450"/>
      <c r="E450"/>
      <c r="F450"/>
      <c r="G450"/>
    </row>
    <row r="451" spans="3:7" x14ac:dyDescent="0.3">
      <c r="C451"/>
      <c r="D451"/>
      <c r="E451"/>
      <c r="F451"/>
      <c r="G451"/>
    </row>
    <row r="452" spans="3:7" x14ac:dyDescent="0.3">
      <c r="C452"/>
      <c r="D452"/>
      <c r="E452"/>
      <c r="F452"/>
      <c r="G452"/>
    </row>
    <row r="453" spans="3:7" x14ac:dyDescent="0.3">
      <c r="C453"/>
      <c r="D453"/>
      <c r="E453"/>
      <c r="F453"/>
      <c r="G453"/>
    </row>
    <row r="454" spans="3:7" x14ac:dyDescent="0.3">
      <c r="C454"/>
      <c r="D454"/>
      <c r="E454"/>
      <c r="F454"/>
      <c r="G454"/>
    </row>
    <row r="455" spans="3:7" x14ac:dyDescent="0.3">
      <c r="C455"/>
    </row>
    <row r="456" spans="3:7" x14ac:dyDescent="0.3">
      <c r="C456"/>
    </row>
    <row r="457" spans="3:7" x14ac:dyDescent="0.3">
      <c r="C457"/>
    </row>
    <row r="458" spans="3:7" x14ac:dyDescent="0.3">
      <c r="C458"/>
    </row>
    <row r="459" spans="3:7" x14ac:dyDescent="0.3">
      <c r="C459"/>
    </row>
    <row r="460" spans="3:7" x14ac:dyDescent="0.3">
      <c r="C460"/>
    </row>
    <row r="461" spans="3:7" x14ac:dyDescent="0.3">
      <c r="C461"/>
    </row>
    <row r="462" spans="3:7" x14ac:dyDescent="0.3">
      <c r="C462"/>
    </row>
    <row r="463" spans="3:7" x14ac:dyDescent="0.3">
      <c r="C463"/>
    </row>
    <row r="464" spans="3:7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scale="44" fitToHeight="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1"/>
  <sheetViews>
    <sheetView showGridLines="0" view="pageBreakPreview" zoomScale="60" zoomScaleNormal="70" zoomScalePageLayoutView="60" workbookViewId="0">
      <selection activeCell="C17" sqref="C17"/>
    </sheetView>
  </sheetViews>
  <sheetFormatPr baseColWidth="10" defaultRowHeight="18.600000000000001" customHeight="1" outlineLevelCol="1" x14ac:dyDescent="0.3"/>
  <cols>
    <col min="1" max="1" width="28.88671875" customWidth="1" outlineLevel="1"/>
    <col min="2" max="2" width="43.33203125" customWidth="1" outlineLevel="1"/>
    <col min="3" max="3" width="36" style="7" customWidth="1" outlineLevel="1"/>
    <col min="4" max="4" width="13.21875" style="7" customWidth="1" outlineLevel="1"/>
    <col min="5" max="5" width="8.77734375" customWidth="1" outlineLevel="1"/>
    <col min="6" max="6" width="11.5546875" customWidth="1" outlineLevel="1"/>
    <col min="7" max="7" width="9" customWidth="1" outlineLevel="1"/>
    <col min="8" max="8" width="20.44140625" customWidth="1" outlineLevel="1"/>
    <col min="9" max="9" width="9.88671875" customWidth="1" outlineLevel="1"/>
    <col min="10" max="10" width="18.44140625" customWidth="1" outlineLevel="1"/>
    <col min="11" max="11" width="13.88671875" customWidth="1" outlineLevel="1"/>
    <col min="12" max="12" width="14.109375" customWidth="1" outlineLevel="1"/>
    <col min="13" max="13" width="9.88671875" customWidth="1"/>
    <col min="14" max="14" width="27.77734375" customWidth="1"/>
    <col min="15" max="15" width="19.109375" customWidth="1"/>
    <col min="16" max="16" width="15.6640625" customWidth="1"/>
  </cols>
  <sheetData>
    <row r="1" spans="1:16" ht="34.200000000000003" customHeight="1" x14ac:dyDescent="0.3">
      <c r="A1" s="111" t="s">
        <v>309</v>
      </c>
      <c r="B1" s="111"/>
      <c r="C1" s="111"/>
      <c r="D1" s="111"/>
      <c r="E1" s="111"/>
      <c r="F1" s="111"/>
      <c r="G1" s="111"/>
      <c r="H1" s="111"/>
    </row>
    <row r="2" spans="1:16" ht="18.600000000000001" customHeight="1" x14ac:dyDescent="0.3">
      <c r="A2" s="2" t="s">
        <v>61</v>
      </c>
      <c r="C2"/>
      <c r="D2"/>
    </row>
    <row r="3" spans="1:16" ht="18.600000000000001" customHeight="1" x14ac:dyDescent="0.3">
      <c r="A3" s="2" t="s">
        <v>0</v>
      </c>
      <c r="B3" s="2" t="s">
        <v>152</v>
      </c>
      <c r="C3" s="2" t="s">
        <v>64</v>
      </c>
      <c r="D3" t="s">
        <v>80</v>
      </c>
      <c r="H3" s="25" t="s">
        <v>0</v>
      </c>
      <c r="I3" s="25" t="s">
        <v>152</v>
      </c>
      <c r="J3" s="25" t="s">
        <v>64</v>
      </c>
      <c r="K3" s="25" t="s">
        <v>197</v>
      </c>
      <c r="L3" s="25" t="s">
        <v>192</v>
      </c>
      <c r="M3" s="25" t="s">
        <v>193</v>
      </c>
      <c r="N3" s="25" t="s">
        <v>194</v>
      </c>
      <c r="O3" s="25" t="s">
        <v>195</v>
      </c>
      <c r="P3" s="25" t="s">
        <v>196</v>
      </c>
    </row>
    <row r="4" spans="1:16" ht="18.600000000000001" customHeight="1" x14ac:dyDescent="0.3">
      <c r="A4" s="112" t="s">
        <v>2043</v>
      </c>
      <c r="B4" s="112" t="s">
        <v>165</v>
      </c>
      <c r="C4" s="112" t="s">
        <v>237</v>
      </c>
      <c r="D4" s="13">
        <v>320</v>
      </c>
      <c r="H4" s="26" t="str">
        <f>A4</f>
        <v>LOS VASCOS 21 I</v>
      </c>
      <c r="I4" s="26" t="str">
        <f>B4</f>
        <v>EL MOLINO A</v>
      </c>
      <c r="J4" s="26" t="str">
        <f>C4</f>
        <v>MARTIN GARCIA LAZO</v>
      </c>
      <c r="K4" s="26">
        <f>D4</f>
        <v>320</v>
      </c>
      <c r="L4" s="26">
        <f>1</f>
        <v>1</v>
      </c>
      <c r="M4" s="26">
        <f>IF(L4&lt;5,1,0)</f>
        <v>1</v>
      </c>
      <c r="N4" s="26" t="str">
        <f>IF(M4=1,"Puntos por equipo","Puntos no considerados")</f>
        <v>Puntos por equipo</v>
      </c>
      <c r="O4" s="26">
        <f>M4*K4</f>
        <v>320</v>
      </c>
      <c r="P4" s="26">
        <f>(1-M4)*K4</f>
        <v>0</v>
      </c>
    </row>
    <row r="5" spans="1:16" ht="18.600000000000001" customHeight="1" x14ac:dyDescent="0.3">
      <c r="C5" s="112" t="s">
        <v>538</v>
      </c>
      <c r="D5" s="13">
        <v>228.9</v>
      </c>
      <c r="H5" s="26" t="str">
        <f>IF(A5="",H4,A5)</f>
        <v>LOS VASCOS 21 I</v>
      </c>
      <c r="I5" s="26" t="str">
        <f t="shared" ref="I5:K11" si="0">IF(B5="",I4,B5)</f>
        <v>EL MOLINO A</v>
      </c>
      <c r="J5" s="26" t="str">
        <f t="shared" si="0"/>
        <v>SERGIO ULLOA C</v>
      </c>
      <c r="K5" s="26">
        <f t="shared" si="0"/>
        <v>228.9</v>
      </c>
      <c r="L5" s="26">
        <f>IF(H5=H4,IF(I5=I4,L4+1,1),1)</f>
        <v>2</v>
      </c>
      <c r="M5" s="26">
        <f t="shared" ref="M5:M29" si="1">IF(L5&lt;5,1,0)</f>
        <v>1</v>
      </c>
      <c r="N5" s="26" t="str">
        <f t="shared" ref="N5:N29" si="2">IF(M5=1,"Puntos por equipo","Puntos no considerados")</f>
        <v>Puntos por equipo</v>
      </c>
      <c r="O5" s="26">
        <f t="shared" ref="O5:O11" si="3">M5*K5</f>
        <v>228.9</v>
      </c>
      <c r="P5" s="26">
        <f t="shared" ref="P5:P11" si="4">(1-M5)*K5</f>
        <v>0</v>
      </c>
    </row>
    <row r="6" spans="1:16" ht="18.600000000000001" customHeight="1" x14ac:dyDescent="0.3">
      <c r="C6" s="112" t="s">
        <v>71</v>
      </c>
      <c r="D6" s="13">
        <v>213.55</v>
      </c>
      <c r="H6" s="26" t="str">
        <f t="shared" ref="H6:H11" si="5">IF(A6="",H5,A6)</f>
        <v>LOS VASCOS 21 I</v>
      </c>
      <c r="I6" s="26" t="str">
        <f t="shared" si="0"/>
        <v>EL MOLINO A</v>
      </c>
      <c r="J6" s="26" t="str">
        <f t="shared" si="0"/>
        <v>MAXI WIMMER</v>
      </c>
      <c r="K6" s="26">
        <f>D6</f>
        <v>213.55</v>
      </c>
      <c r="L6" s="26">
        <f t="shared" ref="L6:L11" si="6">IF(H6=H5,IF(I6=I5,L5+1,1),1)</f>
        <v>3</v>
      </c>
      <c r="M6" s="26">
        <f t="shared" si="1"/>
        <v>1</v>
      </c>
      <c r="N6" s="26" t="str">
        <f t="shared" si="2"/>
        <v>Puntos por equipo</v>
      </c>
      <c r="O6" s="26">
        <f t="shared" si="3"/>
        <v>213.55</v>
      </c>
      <c r="P6" s="26">
        <f t="shared" si="4"/>
        <v>0</v>
      </c>
    </row>
    <row r="7" spans="1:16" ht="18.600000000000001" customHeight="1" x14ac:dyDescent="0.3">
      <c r="C7" s="112" t="s">
        <v>161</v>
      </c>
      <c r="D7" s="13">
        <v>208.46666666666667</v>
      </c>
      <c r="H7" s="26" t="str">
        <f t="shared" si="5"/>
        <v>LOS VASCOS 21 I</v>
      </c>
      <c r="I7" s="26" t="str">
        <f t="shared" si="0"/>
        <v>EL MOLINO A</v>
      </c>
      <c r="J7" s="26" t="str">
        <f t="shared" si="0"/>
        <v>ORLANDO VILLALOBOS</v>
      </c>
      <c r="K7" s="26">
        <f t="shared" ref="K7:K70" si="7">D7</f>
        <v>208.46666666666667</v>
      </c>
      <c r="L7" s="26">
        <f t="shared" si="6"/>
        <v>4</v>
      </c>
      <c r="M7" s="26">
        <f t="shared" si="1"/>
        <v>1</v>
      </c>
      <c r="N7" s="26" t="str">
        <f t="shared" si="2"/>
        <v>Puntos por equipo</v>
      </c>
      <c r="O7" s="26">
        <f t="shared" si="3"/>
        <v>208.46666666666667</v>
      </c>
      <c r="P7" s="26">
        <f t="shared" si="4"/>
        <v>0</v>
      </c>
    </row>
    <row r="8" spans="1:16" ht="18.600000000000001" customHeight="1" x14ac:dyDescent="0.3">
      <c r="C8" s="112" t="s">
        <v>164</v>
      </c>
      <c r="D8" s="13">
        <v>160</v>
      </c>
      <c r="H8" s="26" t="str">
        <f t="shared" si="5"/>
        <v>LOS VASCOS 21 I</v>
      </c>
      <c r="I8" s="26" t="str">
        <f t="shared" si="0"/>
        <v>EL MOLINO A</v>
      </c>
      <c r="J8" s="26" t="str">
        <f t="shared" si="0"/>
        <v>PEDRO TOMAS VARELA CERDA</v>
      </c>
      <c r="K8" s="26">
        <f t="shared" si="7"/>
        <v>160</v>
      </c>
      <c r="L8" s="26">
        <f t="shared" si="6"/>
        <v>5</v>
      </c>
      <c r="M8" s="26">
        <f t="shared" si="1"/>
        <v>0</v>
      </c>
      <c r="N8" s="26" t="str">
        <f t="shared" si="2"/>
        <v>Puntos no considerados</v>
      </c>
      <c r="O8" s="26">
        <f t="shared" si="3"/>
        <v>0</v>
      </c>
      <c r="P8" s="26">
        <f>(1-M8)*K8</f>
        <v>160</v>
      </c>
    </row>
    <row r="9" spans="1:16" ht="18.600000000000001" customHeight="1" x14ac:dyDescent="0.3">
      <c r="C9" s="112" t="s">
        <v>745</v>
      </c>
      <c r="D9" s="13">
        <v>139.83333333333334</v>
      </c>
      <c r="H9" s="26" t="str">
        <f t="shared" si="5"/>
        <v>LOS VASCOS 21 I</v>
      </c>
      <c r="I9" s="26" t="str">
        <f t="shared" si="0"/>
        <v>EL MOLINO A</v>
      </c>
      <c r="J9" s="26" t="str">
        <f t="shared" si="0"/>
        <v>JOSE PEDRO VARELA ALFONSO</v>
      </c>
      <c r="K9" s="26">
        <f t="shared" si="7"/>
        <v>139.83333333333334</v>
      </c>
      <c r="L9" s="26">
        <f t="shared" si="6"/>
        <v>6</v>
      </c>
      <c r="M9" s="26">
        <f t="shared" si="1"/>
        <v>0</v>
      </c>
      <c r="N9" s="26" t="str">
        <f t="shared" si="2"/>
        <v>Puntos no considerados</v>
      </c>
      <c r="O9" s="26">
        <f t="shared" si="3"/>
        <v>0</v>
      </c>
      <c r="P9" s="26">
        <f t="shared" si="4"/>
        <v>139.83333333333334</v>
      </c>
    </row>
    <row r="10" spans="1:16" ht="18.600000000000001" customHeight="1" x14ac:dyDescent="0.3">
      <c r="B10" s="112" t="s">
        <v>3016</v>
      </c>
      <c r="C10" s="112" t="s">
        <v>2052</v>
      </c>
      <c r="D10" s="13">
        <v>259.86666666666667</v>
      </c>
      <c r="H10" s="26" t="str">
        <f t="shared" si="5"/>
        <v>LOS VASCOS 21 I</v>
      </c>
      <c r="I10" s="26" t="str">
        <f t="shared" si="0"/>
        <v>TOBA A</v>
      </c>
      <c r="J10" s="26" t="str">
        <f t="shared" si="0"/>
        <v>JUAN JOSE SEARLE MARTINEZ</v>
      </c>
      <c r="K10" s="26">
        <f t="shared" si="7"/>
        <v>259.86666666666667</v>
      </c>
      <c r="L10" s="26">
        <f t="shared" si="6"/>
        <v>1</v>
      </c>
      <c r="M10" s="26">
        <f t="shared" si="1"/>
        <v>1</v>
      </c>
      <c r="N10" s="26" t="str">
        <f t="shared" si="2"/>
        <v>Puntos por equipo</v>
      </c>
      <c r="O10" s="26">
        <f t="shared" si="3"/>
        <v>259.86666666666667</v>
      </c>
      <c r="P10" s="26">
        <f t="shared" si="4"/>
        <v>0</v>
      </c>
    </row>
    <row r="11" spans="1:16" ht="18.600000000000001" customHeight="1" x14ac:dyDescent="0.3">
      <c r="C11" s="112" t="s">
        <v>2067</v>
      </c>
      <c r="D11" s="13">
        <v>232.86666666666667</v>
      </c>
      <c r="H11" s="26" t="str">
        <f t="shared" si="5"/>
        <v>LOS VASCOS 21 I</v>
      </c>
      <c r="I11" s="26" t="str">
        <f t="shared" si="0"/>
        <v>TOBA A</v>
      </c>
      <c r="J11" s="26" t="str">
        <f t="shared" si="0"/>
        <v>JOSE IGNACIO POLLONI  VIVERO</v>
      </c>
      <c r="K11" s="26">
        <f t="shared" si="7"/>
        <v>232.86666666666667</v>
      </c>
      <c r="L11" s="26">
        <f t="shared" si="6"/>
        <v>2</v>
      </c>
      <c r="M11" s="26">
        <f t="shared" si="1"/>
        <v>1</v>
      </c>
      <c r="N11" s="26" t="str">
        <f t="shared" si="2"/>
        <v>Puntos por equipo</v>
      </c>
      <c r="O11" s="26">
        <f t="shared" si="3"/>
        <v>232.86666666666667</v>
      </c>
      <c r="P11" s="26">
        <f t="shared" si="4"/>
        <v>0</v>
      </c>
    </row>
    <row r="12" spans="1:16" ht="18.600000000000001" customHeight="1" x14ac:dyDescent="0.3">
      <c r="C12" s="112" t="s">
        <v>67</v>
      </c>
      <c r="D12" s="13">
        <v>222.78333333333333</v>
      </c>
      <c r="H12" s="26" t="str">
        <f t="shared" ref="H12:H29" si="8">IF(A12="",H11,A12)</f>
        <v>LOS VASCOS 21 I</v>
      </c>
      <c r="I12" s="26" t="str">
        <f t="shared" ref="I12:I29" si="9">IF(B12="",I11,B12)</f>
        <v>TOBA A</v>
      </c>
      <c r="J12" s="26" t="str">
        <f t="shared" ref="J12:J29" si="10">IF(C12="",J11,C12)</f>
        <v>ANDRE ALVAREZ</v>
      </c>
      <c r="K12" s="26">
        <f t="shared" si="7"/>
        <v>222.78333333333333</v>
      </c>
      <c r="L12" s="26">
        <f t="shared" ref="L12:L29" si="11">IF(H12=H11,IF(I12=I11,L11+1,1),1)</f>
        <v>3</v>
      </c>
      <c r="M12" s="26">
        <f t="shared" si="1"/>
        <v>1</v>
      </c>
      <c r="N12" s="26" t="str">
        <f t="shared" si="2"/>
        <v>Puntos por equipo</v>
      </c>
      <c r="O12" s="26">
        <f t="shared" ref="O12:O29" si="12">M12*K12</f>
        <v>222.78333333333333</v>
      </c>
      <c r="P12" s="26">
        <f t="shared" ref="P12:P29" si="13">(1-M12)*K12</f>
        <v>0</v>
      </c>
    </row>
    <row r="13" spans="1:16" ht="18.600000000000001" customHeight="1" x14ac:dyDescent="0.3">
      <c r="C13" s="112" t="s">
        <v>2061</v>
      </c>
      <c r="D13" s="13">
        <v>192.5</v>
      </c>
      <c r="H13" s="26" t="str">
        <f t="shared" si="8"/>
        <v>LOS VASCOS 21 I</v>
      </c>
      <c r="I13" s="26" t="str">
        <f t="shared" si="9"/>
        <v>TOBA A</v>
      </c>
      <c r="J13" s="26" t="str">
        <f t="shared" si="10"/>
        <v>AMPARO LOPEZ HORTA</v>
      </c>
      <c r="K13" s="26">
        <f t="shared" si="7"/>
        <v>192.5</v>
      </c>
      <c r="L13" s="26">
        <f t="shared" si="11"/>
        <v>4</v>
      </c>
      <c r="M13" s="26">
        <f t="shared" si="1"/>
        <v>1</v>
      </c>
      <c r="N13" s="26" t="str">
        <f t="shared" si="2"/>
        <v>Puntos por equipo</v>
      </c>
      <c r="O13" s="26">
        <f t="shared" si="12"/>
        <v>192.5</v>
      </c>
      <c r="P13" s="26">
        <f t="shared" si="13"/>
        <v>0</v>
      </c>
    </row>
    <row r="14" spans="1:16" ht="18.600000000000001" customHeight="1" x14ac:dyDescent="0.3">
      <c r="C14" s="112" t="s">
        <v>2063</v>
      </c>
      <c r="D14" s="13">
        <v>155.33333333333334</v>
      </c>
      <c r="H14" s="26" t="str">
        <f t="shared" si="8"/>
        <v>LOS VASCOS 21 I</v>
      </c>
      <c r="I14" s="26" t="str">
        <f t="shared" si="9"/>
        <v>TOBA A</v>
      </c>
      <c r="J14" s="26" t="str">
        <f t="shared" si="10"/>
        <v>NICOLAS SILVA</v>
      </c>
      <c r="K14" s="26">
        <f t="shared" si="7"/>
        <v>155.33333333333334</v>
      </c>
      <c r="L14" s="26">
        <f t="shared" si="11"/>
        <v>5</v>
      </c>
      <c r="M14" s="26">
        <f t="shared" si="1"/>
        <v>0</v>
      </c>
      <c r="N14" s="26" t="str">
        <f t="shared" si="2"/>
        <v>Puntos no considerados</v>
      </c>
      <c r="O14" s="26">
        <f t="shared" si="12"/>
        <v>0</v>
      </c>
      <c r="P14" s="26">
        <f>(1-M14)*K14</f>
        <v>155.33333333333334</v>
      </c>
    </row>
    <row r="15" spans="1:16" ht="18.600000000000001" customHeight="1" x14ac:dyDescent="0.3">
      <c r="C15" s="112" t="s">
        <v>744</v>
      </c>
      <c r="D15" s="13">
        <v>0</v>
      </c>
      <c r="H15" s="26" t="str">
        <f t="shared" si="8"/>
        <v>LOS VASCOS 21 I</v>
      </c>
      <c r="I15" s="26" t="str">
        <f t="shared" si="9"/>
        <v>TOBA A</v>
      </c>
      <c r="J15" s="26" t="str">
        <f t="shared" si="10"/>
        <v>JOSEFINA MATURANA FELL</v>
      </c>
      <c r="K15" s="26">
        <f t="shared" si="7"/>
        <v>0</v>
      </c>
      <c r="L15" s="26">
        <f t="shared" si="11"/>
        <v>6</v>
      </c>
      <c r="M15" s="26">
        <f t="shared" si="1"/>
        <v>0</v>
      </c>
      <c r="N15" s="26" t="str">
        <f t="shared" si="2"/>
        <v>Puntos no considerados</v>
      </c>
      <c r="O15" s="26">
        <f t="shared" si="12"/>
        <v>0</v>
      </c>
      <c r="P15" s="26">
        <f t="shared" si="13"/>
        <v>0</v>
      </c>
    </row>
    <row r="16" spans="1:16" ht="18.600000000000001" customHeight="1" x14ac:dyDescent="0.3">
      <c r="C16" s="112" t="s">
        <v>979</v>
      </c>
      <c r="D16" s="13">
        <v>0</v>
      </c>
      <c r="H16" s="26" t="str">
        <f t="shared" si="8"/>
        <v>LOS VASCOS 21 I</v>
      </c>
      <c r="I16" s="26" t="str">
        <f t="shared" si="9"/>
        <v>TOBA A</v>
      </c>
      <c r="J16" s="26" t="str">
        <f t="shared" si="10"/>
        <v>MARIA ROSA BARAHONA VARGAS</v>
      </c>
      <c r="K16" s="26">
        <f t="shared" si="7"/>
        <v>0</v>
      </c>
      <c r="L16" s="26">
        <f t="shared" si="11"/>
        <v>7</v>
      </c>
      <c r="M16" s="26">
        <f t="shared" si="1"/>
        <v>0</v>
      </c>
      <c r="N16" s="26" t="str">
        <f t="shared" si="2"/>
        <v>Puntos no considerados</v>
      </c>
      <c r="O16" s="26">
        <f t="shared" si="12"/>
        <v>0</v>
      </c>
      <c r="P16" s="26">
        <f t="shared" si="13"/>
        <v>0</v>
      </c>
    </row>
    <row r="17" spans="2:16" ht="18.600000000000001" customHeight="1" x14ac:dyDescent="0.3">
      <c r="B17" s="112" t="s">
        <v>166</v>
      </c>
      <c r="C17" s="112" t="s">
        <v>746</v>
      </c>
      <c r="D17" s="13">
        <v>240</v>
      </c>
      <c r="H17" s="26" t="str">
        <f t="shared" si="8"/>
        <v>LOS VASCOS 21 I</v>
      </c>
      <c r="I17" s="26" t="str">
        <f t="shared" si="9"/>
        <v>EL MOLINO B</v>
      </c>
      <c r="J17" s="26" t="str">
        <f t="shared" si="10"/>
        <v>SEBASTIAN IRRIBARRA CONA</v>
      </c>
      <c r="K17" s="26">
        <f t="shared" si="7"/>
        <v>240</v>
      </c>
      <c r="L17" s="26">
        <f t="shared" si="11"/>
        <v>1</v>
      </c>
      <c r="M17" s="26">
        <f t="shared" si="1"/>
        <v>1</v>
      </c>
      <c r="N17" s="26" t="str">
        <f t="shared" si="2"/>
        <v>Puntos por equipo</v>
      </c>
      <c r="O17" s="26">
        <f t="shared" si="12"/>
        <v>240</v>
      </c>
      <c r="P17" s="26">
        <f t="shared" si="13"/>
        <v>0</v>
      </c>
    </row>
    <row r="18" spans="2:16" ht="18.600000000000001" customHeight="1" x14ac:dyDescent="0.3">
      <c r="C18" s="112" t="s">
        <v>931</v>
      </c>
      <c r="D18" s="13">
        <v>211.63333333333333</v>
      </c>
      <c r="H18" s="26" t="str">
        <f t="shared" si="8"/>
        <v>LOS VASCOS 21 I</v>
      </c>
      <c r="I18" s="26" t="str">
        <f t="shared" si="9"/>
        <v>EL MOLINO B</v>
      </c>
      <c r="J18" s="26" t="str">
        <f t="shared" si="10"/>
        <v>EMMA LETELIER</v>
      </c>
      <c r="K18" s="26">
        <f t="shared" si="7"/>
        <v>211.63333333333333</v>
      </c>
      <c r="L18" s="26">
        <f t="shared" si="11"/>
        <v>2</v>
      </c>
      <c r="M18" s="26">
        <f t="shared" si="1"/>
        <v>1</v>
      </c>
      <c r="N18" s="26" t="str">
        <f t="shared" si="2"/>
        <v>Puntos por equipo</v>
      </c>
      <c r="O18" s="26">
        <f t="shared" si="12"/>
        <v>211.63333333333333</v>
      </c>
      <c r="P18" s="26">
        <f t="shared" si="13"/>
        <v>0</v>
      </c>
    </row>
    <row r="19" spans="2:16" ht="18.600000000000001" customHeight="1" x14ac:dyDescent="0.3">
      <c r="C19" s="112" t="s">
        <v>2199</v>
      </c>
      <c r="D19" s="13">
        <v>198.48333333333332</v>
      </c>
      <c r="H19" s="26" t="str">
        <f t="shared" si="8"/>
        <v>LOS VASCOS 21 I</v>
      </c>
      <c r="I19" s="26" t="str">
        <f t="shared" si="9"/>
        <v>EL MOLINO B</v>
      </c>
      <c r="J19" s="26" t="str">
        <f t="shared" si="10"/>
        <v>OLIVIA ALAMOS</v>
      </c>
      <c r="K19" s="26">
        <f t="shared" si="7"/>
        <v>198.48333333333332</v>
      </c>
      <c r="L19" s="26">
        <f t="shared" si="11"/>
        <v>3</v>
      </c>
      <c r="M19" s="26">
        <f t="shared" si="1"/>
        <v>1</v>
      </c>
      <c r="N19" s="26" t="str">
        <f t="shared" si="2"/>
        <v>Puntos por equipo</v>
      </c>
      <c r="O19" s="26">
        <f t="shared" si="12"/>
        <v>198.48333333333332</v>
      </c>
      <c r="P19" s="26">
        <f t="shared" si="13"/>
        <v>0</v>
      </c>
    </row>
    <row r="20" spans="2:16" ht="18.600000000000001" customHeight="1" x14ac:dyDescent="0.3">
      <c r="C20" s="112" t="s">
        <v>930</v>
      </c>
      <c r="D20" s="13">
        <v>192.81666666666666</v>
      </c>
      <c r="H20" s="26" t="str">
        <f t="shared" si="8"/>
        <v>LOS VASCOS 21 I</v>
      </c>
      <c r="I20" s="26" t="str">
        <f t="shared" si="9"/>
        <v>EL MOLINO B</v>
      </c>
      <c r="J20" s="26" t="str">
        <f t="shared" si="10"/>
        <v>VALENTINA LETELIER</v>
      </c>
      <c r="K20" s="26">
        <f t="shared" si="7"/>
        <v>192.81666666666666</v>
      </c>
      <c r="L20" s="26">
        <f t="shared" si="11"/>
        <v>4</v>
      </c>
      <c r="M20" s="26">
        <f t="shared" si="1"/>
        <v>1</v>
      </c>
      <c r="N20" s="26" t="str">
        <f t="shared" si="2"/>
        <v>Puntos por equipo</v>
      </c>
      <c r="O20" s="26">
        <f t="shared" si="12"/>
        <v>192.81666666666666</v>
      </c>
      <c r="P20" s="26">
        <f t="shared" si="13"/>
        <v>0</v>
      </c>
    </row>
    <row r="21" spans="2:16" ht="18.600000000000001" customHeight="1" x14ac:dyDescent="0.3">
      <c r="C21" s="112" t="s">
        <v>536</v>
      </c>
      <c r="D21" s="13">
        <v>172.18333333333334</v>
      </c>
      <c r="H21" s="26" t="str">
        <f t="shared" si="8"/>
        <v>LOS VASCOS 21 I</v>
      </c>
      <c r="I21" s="26" t="str">
        <f t="shared" si="9"/>
        <v>EL MOLINO B</v>
      </c>
      <c r="J21" s="26" t="str">
        <f t="shared" si="10"/>
        <v>MATIAS ALAMOS</v>
      </c>
      <c r="K21" s="26">
        <f t="shared" si="7"/>
        <v>172.18333333333334</v>
      </c>
      <c r="L21" s="26">
        <f t="shared" si="11"/>
        <v>5</v>
      </c>
      <c r="M21" s="26">
        <f t="shared" si="1"/>
        <v>0</v>
      </c>
      <c r="N21" s="26" t="str">
        <f t="shared" si="2"/>
        <v>Puntos no considerados</v>
      </c>
      <c r="O21" s="26">
        <f t="shared" si="12"/>
        <v>0</v>
      </c>
      <c r="P21" s="26">
        <f t="shared" si="13"/>
        <v>172.18333333333334</v>
      </c>
    </row>
    <row r="22" spans="2:16" ht="18.600000000000001" customHeight="1" x14ac:dyDescent="0.3">
      <c r="C22" s="112" t="s">
        <v>869</v>
      </c>
      <c r="D22" s="13">
        <v>0</v>
      </c>
      <c r="H22" s="26" t="str">
        <f t="shared" si="8"/>
        <v>LOS VASCOS 21 I</v>
      </c>
      <c r="I22" s="26" t="str">
        <f t="shared" si="9"/>
        <v>EL MOLINO B</v>
      </c>
      <c r="J22" s="26" t="str">
        <f t="shared" si="10"/>
        <v>CARLA O'NELL</v>
      </c>
      <c r="K22" s="26">
        <f t="shared" si="7"/>
        <v>0</v>
      </c>
      <c r="L22" s="26">
        <f t="shared" si="11"/>
        <v>6</v>
      </c>
      <c r="M22" s="26">
        <f t="shared" si="1"/>
        <v>0</v>
      </c>
      <c r="N22" s="26" t="str">
        <f t="shared" si="2"/>
        <v>Puntos no considerados</v>
      </c>
      <c r="O22" s="26">
        <f t="shared" si="12"/>
        <v>0</v>
      </c>
      <c r="P22" s="26">
        <f t="shared" si="13"/>
        <v>0</v>
      </c>
    </row>
    <row r="23" spans="2:16" ht="18.600000000000001" customHeight="1" x14ac:dyDescent="0.3">
      <c r="B23" s="112" t="s">
        <v>3019</v>
      </c>
      <c r="C23" s="112" t="s">
        <v>145</v>
      </c>
      <c r="D23" s="13">
        <v>429.54999999999995</v>
      </c>
      <c r="H23" s="26" t="str">
        <f t="shared" si="8"/>
        <v>LOS VASCOS 21 I</v>
      </c>
      <c r="I23" s="26" t="str">
        <f t="shared" si="9"/>
        <v>COLCHAGUA</v>
      </c>
      <c r="J23" s="26" t="str">
        <f t="shared" si="10"/>
        <v>BORJA MAYOL</v>
      </c>
      <c r="K23" s="26">
        <f t="shared" si="7"/>
        <v>429.54999999999995</v>
      </c>
      <c r="L23" s="26">
        <f t="shared" si="11"/>
        <v>1</v>
      </c>
      <c r="M23" s="26">
        <f t="shared" si="1"/>
        <v>1</v>
      </c>
      <c r="N23" s="26" t="str">
        <f t="shared" si="2"/>
        <v>Puntos por equipo</v>
      </c>
      <c r="O23" s="26">
        <f t="shared" si="12"/>
        <v>429.54999999999995</v>
      </c>
      <c r="P23" s="26">
        <f t="shared" si="13"/>
        <v>0</v>
      </c>
    </row>
    <row r="24" spans="2:16" ht="18.600000000000001" customHeight="1" x14ac:dyDescent="0.3">
      <c r="C24" s="112" t="s">
        <v>2062</v>
      </c>
      <c r="D24" s="13">
        <v>417.2</v>
      </c>
      <c r="H24" s="26" t="str">
        <f t="shared" si="8"/>
        <v>LOS VASCOS 21 I</v>
      </c>
      <c r="I24" s="26" t="str">
        <f t="shared" si="9"/>
        <v>COLCHAGUA</v>
      </c>
      <c r="J24" s="26" t="str">
        <f t="shared" si="10"/>
        <v>VICENTE MAYOL LARRAIN</v>
      </c>
      <c r="K24" s="26">
        <f t="shared" si="7"/>
        <v>417.2</v>
      </c>
      <c r="L24" s="26">
        <f t="shared" si="11"/>
        <v>2</v>
      </c>
      <c r="M24" s="26">
        <f t="shared" si="1"/>
        <v>1</v>
      </c>
      <c r="N24" s="26" t="str">
        <f t="shared" si="2"/>
        <v>Puntos por equipo</v>
      </c>
      <c r="O24" s="26">
        <f t="shared" si="12"/>
        <v>417.2</v>
      </c>
      <c r="P24" s="26">
        <f t="shared" si="13"/>
        <v>0</v>
      </c>
    </row>
    <row r="25" spans="2:16" ht="18.600000000000001" customHeight="1" x14ac:dyDescent="0.3">
      <c r="C25" s="112" t="s">
        <v>146</v>
      </c>
      <c r="D25" s="13">
        <v>102.61666666666667</v>
      </c>
      <c r="H25" s="26" t="str">
        <f t="shared" si="8"/>
        <v>LOS VASCOS 21 I</v>
      </c>
      <c r="I25" s="26" t="str">
        <f t="shared" si="9"/>
        <v>COLCHAGUA</v>
      </c>
      <c r="J25" s="26" t="str">
        <f t="shared" si="10"/>
        <v>FLORENCIA CARDONE ALMARZA</v>
      </c>
      <c r="K25" s="26">
        <f t="shared" si="7"/>
        <v>102.61666666666667</v>
      </c>
      <c r="L25" s="26">
        <f t="shared" si="11"/>
        <v>3</v>
      </c>
      <c r="M25" s="26">
        <f t="shared" si="1"/>
        <v>1</v>
      </c>
      <c r="N25" s="26" t="str">
        <f t="shared" si="2"/>
        <v>Puntos por equipo</v>
      </c>
      <c r="O25" s="26">
        <f t="shared" si="12"/>
        <v>102.61666666666667</v>
      </c>
      <c r="P25" s="26">
        <f t="shared" si="13"/>
        <v>0</v>
      </c>
    </row>
    <row r="26" spans="2:16" ht="18.600000000000001" customHeight="1" x14ac:dyDescent="0.3">
      <c r="B26" s="112" t="s">
        <v>190</v>
      </c>
      <c r="C26" s="112" t="s">
        <v>630</v>
      </c>
      <c r="D26" s="13">
        <v>498.70000000000005</v>
      </c>
      <c r="H26" s="26" t="str">
        <f t="shared" si="8"/>
        <v>LOS VASCOS 21 I</v>
      </c>
      <c r="I26" s="26" t="str">
        <f t="shared" si="9"/>
        <v>EL QUILLAY</v>
      </c>
      <c r="J26" s="26" t="str">
        <f t="shared" si="10"/>
        <v>VICENTE  LARRAIN ARJONA</v>
      </c>
      <c r="K26" s="26">
        <f t="shared" si="7"/>
        <v>498.70000000000005</v>
      </c>
      <c r="L26" s="26">
        <f t="shared" si="11"/>
        <v>1</v>
      </c>
      <c r="M26" s="26">
        <f t="shared" si="1"/>
        <v>1</v>
      </c>
      <c r="N26" s="26" t="str">
        <f t="shared" si="2"/>
        <v>Puntos por equipo</v>
      </c>
      <c r="O26" s="26">
        <f t="shared" si="12"/>
        <v>498.70000000000005</v>
      </c>
      <c r="P26" s="26">
        <f t="shared" si="13"/>
        <v>0</v>
      </c>
    </row>
    <row r="27" spans="2:16" ht="18.600000000000001" customHeight="1" x14ac:dyDescent="0.3">
      <c r="C27" s="112" t="s">
        <v>629</v>
      </c>
      <c r="D27" s="13">
        <v>187.45</v>
      </c>
      <c r="H27" s="26" t="str">
        <f t="shared" si="8"/>
        <v>LOS VASCOS 21 I</v>
      </c>
      <c r="I27" s="26" t="str">
        <f t="shared" si="9"/>
        <v>EL QUILLAY</v>
      </c>
      <c r="J27" s="26" t="str">
        <f t="shared" si="10"/>
        <v>AMELIA  LARRAIN</v>
      </c>
      <c r="K27" s="26">
        <f t="shared" si="7"/>
        <v>187.45</v>
      </c>
      <c r="L27" s="26">
        <f t="shared" si="11"/>
        <v>2</v>
      </c>
      <c r="M27" s="26">
        <f t="shared" si="1"/>
        <v>1</v>
      </c>
      <c r="N27" s="26" t="str">
        <f t="shared" si="2"/>
        <v>Puntos por equipo</v>
      </c>
      <c r="O27" s="26">
        <f t="shared" si="12"/>
        <v>187.45</v>
      </c>
      <c r="P27" s="26">
        <f t="shared" si="13"/>
        <v>0</v>
      </c>
    </row>
    <row r="28" spans="2:16" ht="18.600000000000001" customHeight="1" x14ac:dyDescent="0.3">
      <c r="C28" s="112" t="s">
        <v>2048</v>
      </c>
      <c r="D28" s="13">
        <v>148.15</v>
      </c>
      <c r="H28" s="26" t="str">
        <f t="shared" si="8"/>
        <v>LOS VASCOS 21 I</v>
      </c>
      <c r="I28" s="26" t="str">
        <f t="shared" si="9"/>
        <v>EL QUILLAY</v>
      </c>
      <c r="J28" s="26" t="str">
        <f t="shared" si="10"/>
        <v>MACARENA SUAZO ZEPEDA</v>
      </c>
      <c r="K28" s="26">
        <f t="shared" si="7"/>
        <v>148.15</v>
      </c>
      <c r="L28" s="26">
        <f t="shared" si="11"/>
        <v>3</v>
      </c>
      <c r="M28" s="26">
        <f t="shared" si="1"/>
        <v>1</v>
      </c>
      <c r="N28" s="26" t="str">
        <f t="shared" si="2"/>
        <v>Puntos por equipo</v>
      </c>
      <c r="O28" s="26">
        <f t="shared" si="12"/>
        <v>148.15</v>
      </c>
      <c r="P28" s="26">
        <f t="shared" si="13"/>
        <v>0</v>
      </c>
    </row>
    <row r="29" spans="2:16" ht="18.600000000000001" customHeight="1" x14ac:dyDescent="0.3">
      <c r="C29" s="112" t="s">
        <v>534</v>
      </c>
      <c r="D29" s="13">
        <v>107.8</v>
      </c>
      <c r="H29" s="26" t="str">
        <f t="shared" si="8"/>
        <v>LOS VASCOS 21 I</v>
      </c>
      <c r="I29" s="26" t="str">
        <f t="shared" si="9"/>
        <v>EL QUILLAY</v>
      </c>
      <c r="J29" s="26" t="str">
        <f t="shared" si="10"/>
        <v>PABLO LLOMPART</v>
      </c>
      <c r="K29" s="26">
        <f t="shared" si="7"/>
        <v>107.8</v>
      </c>
      <c r="L29" s="26">
        <f t="shared" si="11"/>
        <v>4</v>
      </c>
      <c r="M29" s="26">
        <f t="shared" si="1"/>
        <v>1</v>
      </c>
      <c r="N29" s="26" t="str">
        <f t="shared" si="2"/>
        <v>Puntos por equipo</v>
      </c>
      <c r="O29" s="26">
        <f t="shared" si="12"/>
        <v>107.8</v>
      </c>
      <c r="P29" s="26">
        <f t="shared" si="13"/>
        <v>0</v>
      </c>
    </row>
    <row r="30" spans="2:16" ht="18.600000000000001" customHeight="1" x14ac:dyDescent="0.3">
      <c r="C30" s="112" t="s">
        <v>65</v>
      </c>
      <c r="D30" s="13">
        <v>0</v>
      </c>
      <c r="H30" s="26" t="str">
        <f t="shared" ref="H30:H47" si="14">IF(A30="",H29,A30)</f>
        <v>LOS VASCOS 21 I</v>
      </c>
      <c r="I30" s="26" t="str">
        <f t="shared" ref="I30:I47" si="15">IF(B30="",I29,B30)</f>
        <v>EL QUILLAY</v>
      </c>
      <c r="J30" s="26" t="str">
        <f t="shared" ref="J30:J47" si="16">IF(C30="",J29,C30)</f>
        <v>CRISTOBAL LARRAIN ARJONA</v>
      </c>
      <c r="K30" s="26">
        <f t="shared" si="7"/>
        <v>0</v>
      </c>
      <c r="L30" s="26">
        <f t="shared" ref="L30:L47" si="17">IF(H30=H29,IF(I30=I29,L29+1,1),1)</f>
        <v>5</v>
      </c>
      <c r="M30" s="26">
        <f t="shared" ref="M30:M47" si="18">IF(L30&lt;5,1,0)</f>
        <v>0</v>
      </c>
      <c r="N30" s="26" t="str">
        <f t="shared" ref="N30:N47" si="19">IF(M30=1,"Puntos por equipo","Puntos no considerados")</f>
        <v>Puntos no considerados</v>
      </c>
      <c r="O30" s="26">
        <f t="shared" ref="O30:O47" si="20">M30*K30</f>
        <v>0</v>
      </c>
      <c r="P30" s="26">
        <f t="shared" ref="P30:P47" si="21">(1-M30)*K30</f>
        <v>0</v>
      </c>
    </row>
    <row r="31" spans="2:16" ht="18.600000000000001" customHeight="1" x14ac:dyDescent="0.3">
      <c r="C31" s="112" t="s">
        <v>543</v>
      </c>
      <c r="D31" s="13">
        <v>0</v>
      </c>
      <c r="H31" s="26" t="str">
        <f t="shared" si="14"/>
        <v>LOS VASCOS 21 I</v>
      </c>
      <c r="I31" s="26" t="str">
        <f t="shared" si="15"/>
        <v>EL QUILLAY</v>
      </c>
      <c r="J31" s="26" t="str">
        <f t="shared" si="16"/>
        <v>JOSE  ELIAS  RISHMAWI</v>
      </c>
      <c r="K31" s="26">
        <f t="shared" si="7"/>
        <v>0</v>
      </c>
      <c r="L31" s="26">
        <f t="shared" si="17"/>
        <v>6</v>
      </c>
      <c r="M31" s="26">
        <f t="shared" si="18"/>
        <v>0</v>
      </c>
      <c r="N31" s="26" t="str">
        <f t="shared" si="19"/>
        <v>Puntos no considerados</v>
      </c>
      <c r="O31" s="26">
        <f t="shared" si="20"/>
        <v>0</v>
      </c>
      <c r="P31" s="26">
        <f t="shared" si="21"/>
        <v>0</v>
      </c>
    </row>
    <row r="32" spans="2:16" ht="18.600000000000001" customHeight="1" x14ac:dyDescent="0.3">
      <c r="B32" s="112" t="s">
        <v>389</v>
      </c>
      <c r="C32" s="112" t="s">
        <v>228</v>
      </c>
      <c r="D32" s="13">
        <v>279.78333333333336</v>
      </c>
      <c r="H32" s="26" t="str">
        <f t="shared" si="14"/>
        <v>LOS VASCOS 21 I</v>
      </c>
      <c r="I32" s="26" t="str">
        <f t="shared" si="15"/>
        <v>RINCONADA A</v>
      </c>
      <c r="J32" s="26" t="str">
        <f t="shared" si="16"/>
        <v>FELIPE SAT YABER</v>
      </c>
      <c r="K32" s="26">
        <f t="shared" si="7"/>
        <v>279.78333333333336</v>
      </c>
      <c r="L32" s="26">
        <f t="shared" si="17"/>
        <v>1</v>
      </c>
      <c r="M32" s="26">
        <f t="shared" si="18"/>
        <v>1</v>
      </c>
      <c r="N32" s="26" t="str">
        <f t="shared" si="19"/>
        <v>Puntos por equipo</v>
      </c>
      <c r="O32" s="26">
        <f t="shared" si="20"/>
        <v>279.78333333333336</v>
      </c>
      <c r="P32" s="26">
        <f t="shared" si="21"/>
        <v>0</v>
      </c>
    </row>
    <row r="33" spans="1:16" ht="18.600000000000001" customHeight="1" x14ac:dyDescent="0.3">
      <c r="C33" s="112" t="s">
        <v>2046</v>
      </c>
      <c r="D33" s="13">
        <v>228.31666666666666</v>
      </c>
      <c r="H33" s="26" t="str">
        <f t="shared" si="14"/>
        <v>LOS VASCOS 21 I</v>
      </c>
      <c r="I33" s="26" t="str">
        <f t="shared" si="15"/>
        <v>RINCONADA A</v>
      </c>
      <c r="J33" s="26" t="str">
        <f t="shared" si="16"/>
        <v>CRISTOBAL JESUS ROJAS SANCHEZ</v>
      </c>
      <c r="K33" s="26">
        <f t="shared" si="7"/>
        <v>228.31666666666666</v>
      </c>
      <c r="L33" s="26">
        <f t="shared" si="17"/>
        <v>2</v>
      </c>
      <c r="M33" s="26">
        <f t="shared" si="18"/>
        <v>1</v>
      </c>
      <c r="N33" s="26" t="str">
        <f t="shared" si="19"/>
        <v>Puntos por equipo</v>
      </c>
      <c r="O33" s="26">
        <f t="shared" si="20"/>
        <v>228.31666666666666</v>
      </c>
      <c r="P33" s="26">
        <f t="shared" si="21"/>
        <v>0</v>
      </c>
    </row>
    <row r="34" spans="1:16" ht="18.600000000000001" customHeight="1" x14ac:dyDescent="0.3">
      <c r="C34" s="112" t="s">
        <v>68</v>
      </c>
      <c r="D34" s="13">
        <v>217.73333333333335</v>
      </c>
      <c r="H34" s="26" t="str">
        <f t="shared" si="14"/>
        <v>LOS VASCOS 21 I</v>
      </c>
      <c r="I34" s="26" t="str">
        <f t="shared" si="15"/>
        <v>RINCONADA A</v>
      </c>
      <c r="J34" s="26" t="str">
        <f t="shared" si="16"/>
        <v>CLAUDIO CORNEJO CABEZAS</v>
      </c>
      <c r="K34" s="26">
        <f t="shared" si="7"/>
        <v>217.73333333333335</v>
      </c>
      <c r="L34" s="26">
        <f t="shared" si="17"/>
        <v>3</v>
      </c>
      <c r="M34" s="26">
        <f t="shared" si="18"/>
        <v>1</v>
      </c>
      <c r="N34" s="26" t="str">
        <f t="shared" si="19"/>
        <v>Puntos por equipo</v>
      </c>
      <c r="O34" s="26">
        <f t="shared" si="20"/>
        <v>217.73333333333335</v>
      </c>
      <c r="P34" s="26">
        <f t="shared" si="21"/>
        <v>0</v>
      </c>
    </row>
    <row r="35" spans="1:16" ht="18.600000000000001" customHeight="1" x14ac:dyDescent="0.3">
      <c r="C35" s="112" t="s">
        <v>928</v>
      </c>
      <c r="D35" s="13">
        <v>130.5</v>
      </c>
      <c r="H35" s="26" t="str">
        <f t="shared" si="14"/>
        <v>LOS VASCOS 21 I</v>
      </c>
      <c r="I35" s="26" t="str">
        <f t="shared" si="15"/>
        <v>RINCONADA A</v>
      </c>
      <c r="J35" s="26" t="str">
        <f t="shared" si="16"/>
        <v>RAFAELA CORTES</v>
      </c>
      <c r="K35" s="26">
        <f t="shared" si="7"/>
        <v>130.5</v>
      </c>
      <c r="L35" s="26">
        <f t="shared" si="17"/>
        <v>4</v>
      </c>
      <c r="M35" s="26">
        <f t="shared" si="18"/>
        <v>1</v>
      </c>
      <c r="N35" s="26" t="str">
        <f t="shared" si="19"/>
        <v>Puntos por equipo</v>
      </c>
      <c r="O35" s="26">
        <f t="shared" si="20"/>
        <v>130.5</v>
      </c>
      <c r="P35" s="26">
        <f t="shared" si="21"/>
        <v>0</v>
      </c>
    </row>
    <row r="36" spans="1:16" ht="18.600000000000001" customHeight="1" x14ac:dyDescent="0.3">
      <c r="B36" s="112" t="s">
        <v>3018</v>
      </c>
      <c r="C36" s="112" t="s">
        <v>238</v>
      </c>
      <c r="D36" s="13">
        <v>280</v>
      </c>
      <c r="H36" s="26" t="str">
        <f t="shared" si="14"/>
        <v>LOS VASCOS 21 I</v>
      </c>
      <c r="I36" s="26" t="str">
        <f t="shared" si="15"/>
        <v>EL SENDERO/HARD BONE TEAM</v>
      </c>
      <c r="J36" s="26" t="str">
        <f t="shared" si="16"/>
        <v>JUAN FRANCISCO DEL CANTO</v>
      </c>
      <c r="K36" s="26">
        <f t="shared" si="7"/>
        <v>280</v>
      </c>
      <c r="L36" s="26">
        <f t="shared" si="17"/>
        <v>1</v>
      </c>
      <c r="M36" s="26">
        <f t="shared" si="18"/>
        <v>1</v>
      </c>
      <c r="N36" s="26" t="str">
        <f t="shared" si="19"/>
        <v>Puntos por equipo</v>
      </c>
      <c r="O36" s="26">
        <f t="shared" si="20"/>
        <v>280</v>
      </c>
      <c r="P36" s="26">
        <f t="shared" si="21"/>
        <v>0</v>
      </c>
    </row>
    <row r="37" spans="1:16" ht="18.600000000000001" customHeight="1" x14ac:dyDescent="0.3">
      <c r="C37" s="112" t="s">
        <v>2064</v>
      </c>
      <c r="D37" s="13">
        <v>272.56666666666666</v>
      </c>
      <c r="H37" s="26" t="str">
        <f t="shared" si="14"/>
        <v>LOS VASCOS 21 I</v>
      </c>
      <c r="I37" s="26" t="str">
        <f t="shared" si="15"/>
        <v>EL SENDERO/HARD BONE TEAM</v>
      </c>
      <c r="J37" s="26" t="str">
        <f t="shared" si="16"/>
        <v>ANDRES  POBLETE SALCEDO</v>
      </c>
      <c r="K37" s="26">
        <f t="shared" si="7"/>
        <v>272.56666666666666</v>
      </c>
      <c r="L37" s="26">
        <f t="shared" si="17"/>
        <v>2</v>
      </c>
      <c r="M37" s="26">
        <f t="shared" si="18"/>
        <v>1</v>
      </c>
      <c r="N37" s="26" t="str">
        <f t="shared" si="19"/>
        <v>Puntos por equipo</v>
      </c>
      <c r="O37" s="26">
        <f t="shared" si="20"/>
        <v>272.56666666666666</v>
      </c>
      <c r="P37" s="26">
        <f t="shared" si="21"/>
        <v>0</v>
      </c>
    </row>
    <row r="38" spans="1:16" ht="18.600000000000001" customHeight="1" x14ac:dyDescent="0.3">
      <c r="C38" s="112" t="s">
        <v>537</v>
      </c>
      <c r="D38" s="13">
        <v>135.63333333333333</v>
      </c>
      <c r="H38" s="26" t="str">
        <f t="shared" si="14"/>
        <v>LOS VASCOS 21 I</v>
      </c>
      <c r="I38" s="26" t="str">
        <f t="shared" si="15"/>
        <v>EL SENDERO/HARD BONE TEAM</v>
      </c>
      <c r="J38" s="26" t="str">
        <f t="shared" si="16"/>
        <v>OSCAR TAHAN</v>
      </c>
      <c r="K38" s="26">
        <f t="shared" si="7"/>
        <v>135.63333333333333</v>
      </c>
      <c r="L38" s="26">
        <f t="shared" si="17"/>
        <v>3</v>
      </c>
      <c r="M38" s="26">
        <f t="shared" si="18"/>
        <v>1</v>
      </c>
      <c r="N38" s="26" t="str">
        <f t="shared" si="19"/>
        <v>Puntos por equipo</v>
      </c>
      <c r="O38" s="26">
        <f t="shared" si="20"/>
        <v>135.63333333333333</v>
      </c>
      <c r="P38" s="26">
        <f t="shared" si="21"/>
        <v>0</v>
      </c>
    </row>
    <row r="39" spans="1:16" ht="18.600000000000001" customHeight="1" x14ac:dyDescent="0.3">
      <c r="C39" s="112" t="s">
        <v>628</v>
      </c>
      <c r="D39" s="13">
        <v>0</v>
      </c>
      <c r="H39" s="26" t="str">
        <f t="shared" si="14"/>
        <v>LOS VASCOS 21 I</v>
      </c>
      <c r="I39" s="26" t="str">
        <f t="shared" si="15"/>
        <v>EL SENDERO/HARD BONE TEAM</v>
      </c>
      <c r="J39" s="26" t="str">
        <f t="shared" si="16"/>
        <v>JORGE ESPARZA POBLETE</v>
      </c>
      <c r="K39" s="26">
        <f t="shared" si="7"/>
        <v>0</v>
      </c>
      <c r="L39" s="26">
        <f t="shared" si="17"/>
        <v>4</v>
      </c>
      <c r="M39" s="26">
        <f t="shared" si="18"/>
        <v>1</v>
      </c>
      <c r="N39" s="26" t="str">
        <f t="shared" si="19"/>
        <v>Puntos por equipo</v>
      </c>
      <c r="O39" s="26">
        <f t="shared" si="20"/>
        <v>0</v>
      </c>
      <c r="P39" s="26">
        <f t="shared" si="21"/>
        <v>0</v>
      </c>
    </row>
    <row r="40" spans="1:16" ht="18.600000000000001" customHeight="1" x14ac:dyDescent="0.3">
      <c r="C40" s="112" t="s">
        <v>3022</v>
      </c>
      <c r="D40" s="13">
        <v>0</v>
      </c>
      <c r="H40" s="26" t="str">
        <f t="shared" si="14"/>
        <v>LOS VASCOS 21 I</v>
      </c>
      <c r="I40" s="26" t="str">
        <f t="shared" si="15"/>
        <v>EL SENDERO/HARD BONE TEAM</v>
      </c>
      <c r="J40" s="26" t="str">
        <f t="shared" si="16"/>
        <v>MAURICIO GONZALEZ</v>
      </c>
      <c r="K40" s="26">
        <f t="shared" si="7"/>
        <v>0</v>
      </c>
      <c r="L40" s="26">
        <f t="shared" si="17"/>
        <v>5</v>
      </c>
      <c r="M40" s="26">
        <f t="shared" si="18"/>
        <v>0</v>
      </c>
      <c r="N40" s="26" t="str">
        <f t="shared" si="19"/>
        <v>Puntos no considerados</v>
      </c>
      <c r="O40" s="26">
        <f t="shared" si="20"/>
        <v>0</v>
      </c>
      <c r="P40" s="26">
        <f t="shared" si="21"/>
        <v>0</v>
      </c>
    </row>
    <row r="41" spans="1:16" ht="18.600000000000001" customHeight="1" x14ac:dyDescent="0.3">
      <c r="B41" s="112" t="s">
        <v>3017</v>
      </c>
      <c r="C41" s="112" t="s">
        <v>70</v>
      </c>
      <c r="D41" s="13">
        <v>254.8</v>
      </c>
      <c r="H41" s="26" t="str">
        <f t="shared" si="14"/>
        <v>LOS VASCOS 21 I</v>
      </c>
      <c r="I41" s="26" t="str">
        <f t="shared" si="15"/>
        <v>TOBA B</v>
      </c>
      <c r="J41" s="26" t="str">
        <f t="shared" si="16"/>
        <v>NICOLAS SCHMIDT GONZALEZ</v>
      </c>
      <c r="K41" s="26">
        <f t="shared" si="7"/>
        <v>254.8</v>
      </c>
      <c r="L41" s="26">
        <f t="shared" si="17"/>
        <v>1</v>
      </c>
      <c r="M41" s="26">
        <f t="shared" si="18"/>
        <v>1</v>
      </c>
      <c r="N41" s="26" t="str">
        <f t="shared" si="19"/>
        <v>Puntos por equipo</v>
      </c>
      <c r="O41" s="26">
        <f t="shared" si="20"/>
        <v>254.8</v>
      </c>
      <c r="P41" s="26">
        <f t="shared" si="21"/>
        <v>0</v>
      </c>
    </row>
    <row r="42" spans="1:16" ht="18.600000000000001" customHeight="1" x14ac:dyDescent="0.3">
      <c r="B42" s="112" t="s">
        <v>390</v>
      </c>
      <c r="C42" s="112" t="s">
        <v>541</v>
      </c>
      <c r="D42" s="13">
        <v>125.46666666666667</v>
      </c>
      <c r="H42" s="26" t="str">
        <f t="shared" si="14"/>
        <v>LOS VASCOS 21 I</v>
      </c>
      <c r="I42" s="26" t="str">
        <f t="shared" si="15"/>
        <v>RINCONADA B</v>
      </c>
      <c r="J42" s="26" t="str">
        <f t="shared" si="16"/>
        <v>JOSEFA AGUILERA</v>
      </c>
      <c r="K42" s="26">
        <f t="shared" si="7"/>
        <v>125.46666666666667</v>
      </c>
      <c r="L42" s="26">
        <f t="shared" si="17"/>
        <v>1</v>
      </c>
      <c r="M42" s="26">
        <f t="shared" si="18"/>
        <v>1</v>
      </c>
      <c r="N42" s="26" t="str">
        <f t="shared" si="19"/>
        <v>Puntos por equipo</v>
      </c>
      <c r="O42" s="26">
        <f t="shared" si="20"/>
        <v>125.46666666666667</v>
      </c>
      <c r="P42" s="26">
        <f t="shared" si="21"/>
        <v>0</v>
      </c>
    </row>
    <row r="43" spans="1:16" ht="18.600000000000001" customHeight="1" x14ac:dyDescent="0.3">
      <c r="A43" s="112" t="s">
        <v>984</v>
      </c>
      <c r="B43" s="112" t="s">
        <v>165</v>
      </c>
      <c r="C43" s="112" t="s">
        <v>745</v>
      </c>
      <c r="D43" s="13">
        <v>404.36666666666667</v>
      </c>
      <c r="H43" s="26" t="str">
        <f t="shared" si="14"/>
        <v>LLAYLLAY 21 I</v>
      </c>
      <c r="I43" s="26" t="str">
        <f t="shared" si="15"/>
        <v>EL MOLINO A</v>
      </c>
      <c r="J43" s="26" t="str">
        <f t="shared" si="16"/>
        <v>JOSE PEDRO VARELA ALFONSO</v>
      </c>
      <c r="K43" s="26">
        <f t="shared" si="7"/>
        <v>404.36666666666667</v>
      </c>
      <c r="L43" s="26">
        <f t="shared" si="17"/>
        <v>1</v>
      </c>
      <c r="M43" s="26">
        <f t="shared" si="18"/>
        <v>1</v>
      </c>
      <c r="N43" s="26" t="str">
        <f t="shared" si="19"/>
        <v>Puntos por equipo</v>
      </c>
      <c r="O43" s="26">
        <f t="shared" si="20"/>
        <v>404.36666666666667</v>
      </c>
      <c r="P43" s="26">
        <f t="shared" si="21"/>
        <v>0</v>
      </c>
    </row>
    <row r="44" spans="1:16" ht="18.600000000000001" customHeight="1" x14ac:dyDescent="0.3">
      <c r="C44" s="112" t="s">
        <v>626</v>
      </c>
      <c r="D44" s="13">
        <v>280</v>
      </c>
      <c r="H44" s="26" t="str">
        <f t="shared" si="14"/>
        <v>LLAYLLAY 21 I</v>
      </c>
      <c r="I44" s="26" t="str">
        <f t="shared" si="15"/>
        <v>EL MOLINO A</v>
      </c>
      <c r="J44" s="26" t="str">
        <f t="shared" si="16"/>
        <v>ANDRES GATICA JOLFRE</v>
      </c>
      <c r="K44" s="26">
        <f t="shared" si="7"/>
        <v>280</v>
      </c>
      <c r="L44" s="26">
        <f t="shared" si="17"/>
        <v>2</v>
      </c>
      <c r="M44" s="26">
        <f t="shared" si="18"/>
        <v>1</v>
      </c>
      <c r="N44" s="26" t="str">
        <f t="shared" si="19"/>
        <v>Puntos por equipo</v>
      </c>
      <c r="O44" s="26">
        <f t="shared" si="20"/>
        <v>280</v>
      </c>
      <c r="P44" s="26">
        <f t="shared" si="21"/>
        <v>0</v>
      </c>
    </row>
    <row r="45" spans="1:16" ht="18.600000000000001" customHeight="1" x14ac:dyDescent="0.3">
      <c r="C45" s="112" t="s">
        <v>161</v>
      </c>
      <c r="D45" s="13">
        <v>263.33333333333331</v>
      </c>
      <c r="H45" s="26" t="str">
        <f t="shared" si="14"/>
        <v>LLAYLLAY 21 I</v>
      </c>
      <c r="I45" s="26" t="str">
        <f t="shared" si="15"/>
        <v>EL MOLINO A</v>
      </c>
      <c r="J45" s="26" t="str">
        <f t="shared" si="16"/>
        <v>ORLANDO VILLALOBOS</v>
      </c>
      <c r="K45" s="26">
        <f t="shared" si="7"/>
        <v>263.33333333333331</v>
      </c>
      <c r="L45" s="26">
        <f t="shared" si="17"/>
        <v>3</v>
      </c>
      <c r="M45" s="26">
        <f t="shared" si="18"/>
        <v>1</v>
      </c>
      <c r="N45" s="26" t="str">
        <f t="shared" si="19"/>
        <v>Puntos por equipo</v>
      </c>
      <c r="O45" s="26">
        <f t="shared" si="20"/>
        <v>263.33333333333331</v>
      </c>
      <c r="P45" s="26">
        <f t="shared" si="21"/>
        <v>0</v>
      </c>
    </row>
    <row r="46" spans="1:16" ht="18.600000000000001" customHeight="1" x14ac:dyDescent="0.3">
      <c r="C46" s="112" t="s">
        <v>164</v>
      </c>
      <c r="D46" s="13">
        <v>250.86666666666667</v>
      </c>
      <c r="H46" s="26" t="str">
        <f t="shared" si="14"/>
        <v>LLAYLLAY 21 I</v>
      </c>
      <c r="I46" s="26" t="str">
        <f t="shared" si="15"/>
        <v>EL MOLINO A</v>
      </c>
      <c r="J46" s="26" t="str">
        <f t="shared" si="16"/>
        <v>PEDRO TOMAS VARELA CERDA</v>
      </c>
      <c r="K46" s="26">
        <f t="shared" si="7"/>
        <v>250.86666666666667</v>
      </c>
      <c r="L46" s="26">
        <f t="shared" si="17"/>
        <v>4</v>
      </c>
      <c r="M46" s="26">
        <f t="shared" si="18"/>
        <v>1</v>
      </c>
      <c r="N46" s="26" t="str">
        <f t="shared" si="19"/>
        <v>Puntos por equipo</v>
      </c>
      <c r="O46" s="26">
        <f t="shared" si="20"/>
        <v>250.86666666666667</v>
      </c>
      <c r="P46" s="26">
        <f t="shared" si="21"/>
        <v>0</v>
      </c>
    </row>
    <row r="47" spans="1:16" ht="18.600000000000001" customHeight="1" x14ac:dyDescent="0.3">
      <c r="C47" s="112" t="s">
        <v>538</v>
      </c>
      <c r="D47" s="13">
        <v>198.66666666666666</v>
      </c>
      <c r="H47" s="26" t="str">
        <f t="shared" si="14"/>
        <v>LLAYLLAY 21 I</v>
      </c>
      <c r="I47" s="26" t="str">
        <f t="shared" si="15"/>
        <v>EL MOLINO A</v>
      </c>
      <c r="J47" s="26" t="str">
        <f t="shared" si="16"/>
        <v>SERGIO ULLOA C</v>
      </c>
      <c r="K47" s="26">
        <f t="shared" si="7"/>
        <v>198.66666666666666</v>
      </c>
      <c r="L47" s="26">
        <f t="shared" si="17"/>
        <v>5</v>
      </c>
      <c r="M47" s="26">
        <f t="shared" si="18"/>
        <v>0</v>
      </c>
      <c r="N47" s="26" t="str">
        <f t="shared" si="19"/>
        <v>Puntos no considerados</v>
      </c>
      <c r="O47" s="26">
        <f t="shared" si="20"/>
        <v>0</v>
      </c>
      <c r="P47" s="26">
        <f t="shared" si="21"/>
        <v>198.66666666666666</v>
      </c>
    </row>
    <row r="48" spans="1:16" ht="18.600000000000001" customHeight="1" x14ac:dyDescent="0.3">
      <c r="C48" s="112" t="s">
        <v>71</v>
      </c>
      <c r="D48" s="13">
        <v>148.51666666666665</v>
      </c>
      <c r="H48" s="26" t="str">
        <f t="shared" ref="H48:H111" si="22">IF(A48="",H47,A48)</f>
        <v>LLAYLLAY 21 I</v>
      </c>
      <c r="I48" s="26" t="str">
        <f t="shared" ref="I48:I111" si="23">IF(B48="",I47,B48)</f>
        <v>EL MOLINO A</v>
      </c>
      <c r="J48" s="26" t="str">
        <f t="shared" ref="J48:J111" si="24">IF(C48="",J47,C48)</f>
        <v>MAXI WIMMER</v>
      </c>
      <c r="K48" s="26">
        <f t="shared" si="7"/>
        <v>148.51666666666665</v>
      </c>
      <c r="L48" s="26">
        <f t="shared" ref="L48:L111" si="25">IF(H48=H47,IF(I48=I47,L47+1,1),1)</f>
        <v>6</v>
      </c>
      <c r="M48" s="26">
        <f t="shared" ref="M48:M111" si="26">IF(L48&lt;5,1,0)</f>
        <v>0</v>
      </c>
      <c r="N48" s="26" t="str">
        <f t="shared" ref="N48:N111" si="27">IF(M48=1,"Puntos por equipo","Puntos no considerados")</f>
        <v>Puntos no considerados</v>
      </c>
      <c r="O48" s="26">
        <f t="shared" ref="O48:O111" si="28">M48*K48</f>
        <v>0</v>
      </c>
      <c r="P48" s="26">
        <f t="shared" ref="P48:P111" si="29">(1-M48)*K48</f>
        <v>148.51666666666665</v>
      </c>
    </row>
    <row r="49" spans="2:16" ht="18.600000000000001" customHeight="1" x14ac:dyDescent="0.3">
      <c r="C49" s="112" t="s">
        <v>237</v>
      </c>
      <c r="D49" s="13">
        <v>0</v>
      </c>
      <c r="H49" s="26" t="str">
        <f t="shared" si="22"/>
        <v>LLAYLLAY 21 I</v>
      </c>
      <c r="I49" s="26" t="str">
        <f t="shared" si="23"/>
        <v>EL MOLINO A</v>
      </c>
      <c r="J49" s="26" t="str">
        <f t="shared" si="24"/>
        <v>MARTIN GARCIA LAZO</v>
      </c>
      <c r="K49" s="26">
        <f t="shared" si="7"/>
        <v>0</v>
      </c>
      <c r="L49" s="26">
        <f t="shared" si="25"/>
        <v>7</v>
      </c>
      <c r="M49" s="26">
        <f t="shared" si="26"/>
        <v>0</v>
      </c>
      <c r="N49" s="26" t="str">
        <f t="shared" si="27"/>
        <v>Puntos no considerados</v>
      </c>
      <c r="O49" s="26">
        <f t="shared" si="28"/>
        <v>0</v>
      </c>
      <c r="P49" s="26">
        <f t="shared" si="29"/>
        <v>0</v>
      </c>
    </row>
    <row r="50" spans="2:16" ht="18.600000000000001" customHeight="1" x14ac:dyDescent="0.3">
      <c r="B50" s="112" t="s">
        <v>190</v>
      </c>
      <c r="C50" s="112" t="s">
        <v>227</v>
      </c>
      <c r="D50" s="13">
        <v>320</v>
      </c>
      <c r="H50" s="26" t="str">
        <f t="shared" si="22"/>
        <v>LLAYLLAY 21 I</v>
      </c>
      <c r="I50" s="26" t="str">
        <f t="shared" si="23"/>
        <v>EL QUILLAY</v>
      </c>
      <c r="J50" s="26" t="str">
        <f t="shared" si="24"/>
        <v>FRANCISCO  EGUIGUREN VALDÉS</v>
      </c>
      <c r="K50" s="26">
        <f t="shared" si="7"/>
        <v>320</v>
      </c>
      <c r="L50" s="26">
        <f t="shared" si="25"/>
        <v>1</v>
      </c>
      <c r="M50" s="26">
        <f t="shared" si="26"/>
        <v>1</v>
      </c>
      <c r="N50" s="26" t="str">
        <f t="shared" si="27"/>
        <v>Puntos por equipo</v>
      </c>
      <c r="O50" s="26">
        <f t="shared" si="28"/>
        <v>320</v>
      </c>
      <c r="P50" s="26">
        <f t="shared" si="29"/>
        <v>0</v>
      </c>
    </row>
    <row r="51" spans="2:16" ht="18.600000000000001" customHeight="1" x14ac:dyDescent="0.3">
      <c r="C51" s="112" t="s">
        <v>630</v>
      </c>
      <c r="D51" s="13">
        <v>273.25</v>
      </c>
      <c r="H51" s="26" t="str">
        <f t="shared" si="22"/>
        <v>LLAYLLAY 21 I</v>
      </c>
      <c r="I51" s="26" t="str">
        <f t="shared" si="23"/>
        <v>EL QUILLAY</v>
      </c>
      <c r="J51" s="26" t="str">
        <f t="shared" si="24"/>
        <v>VICENTE  LARRAIN ARJONA</v>
      </c>
      <c r="K51" s="26">
        <f t="shared" si="7"/>
        <v>273.25</v>
      </c>
      <c r="L51" s="26">
        <f t="shared" si="25"/>
        <v>2</v>
      </c>
      <c r="M51" s="26">
        <f t="shared" si="26"/>
        <v>1</v>
      </c>
      <c r="N51" s="26" t="str">
        <f t="shared" si="27"/>
        <v>Puntos por equipo</v>
      </c>
      <c r="O51" s="26">
        <f t="shared" si="28"/>
        <v>273.25</v>
      </c>
      <c r="P51" s="26">
        <f t="shared" si="29"/>
        <v>0</v>
      </c>
    </row>
    <row r="52" spans="2:16" ht="18.600000000000001" customHeight="1" x14ac:dyDescent="0.3">
      <c r="C52" s="112" t="s">
        <v>629</v>
      </c>
      <c r="D52" s="13">
        <v>271.11666666666667</v>
      </c>
      <c r="H52" s="26" t="str">
        <f t="shared" si="22"/>
        <v>LLAYLLAY 21 I</v>
      </c>
      <c r="I52" s="26" t="str">
        <f t="shared" si="23"/>
        <v>EL QUILLAY</v>
      </c>
      <c r="J52" s="26" t="str">
        <f t="shared" si="24"/>
        <v>AMELIA  LARRAIN</v>
      </c>
      <c r="K52" s="26">
        <f t="shared" si="7"/>
        <v>271.11666666666667</v>
      </c>
      <c r="L52" s="26">
        <f t="shared" si="25"/>
        <v>3</v>
      </c>
      <c r="M52" s="26">
        <f t="shared" si="26"/>
        <v>1</v>
      </c>
      <c r="N52" s="26" t="str">
        <f t="shared" si="27"/>
        <v>Puntos por equipo</v>
      </c>
      <c r="O52" s="26">
        <f t="shared" si="28"/>
        <v>271.11666666666667</v>
      </c>
      <c r="P52" s="26">
        <f t="shared" si="29"/>
        <v>0</v>
      </c>
    </row>
    <row r="53" spans="2:16" ht="18.600000000000001" customHeight="1" x14ac:dyDescent="0.3">
      <c r="C53" s="112" t="s">
        <v>2048</v>
      </c>
      <c r="D53" s="13">
        <v>189.5</v>
      </c>
      <c r="H53" s="26" t="str">
        <f t="shared" si="22"/>
        <v>LLAYLLAY 21 I</v>
      </c>
      <c r="I53" s="26" t="str">
        <f t="shared" si="23"/>
        <v>EL QUILLAY</v>
      </c>
      <c r="J53" s="26" t="str">
        <f t="shared" si="24"/>
        <v>MACARENA SUAZO ZEPEDA</v>
      </c>
      <c r="K53" s="26">
        <f t="shared" si="7"/>
        <v>189.5</v>
      </c>
      <c r="L53" s="26">
        <f t="shared" si="25"/>
        <v>4</v>
      </c>
      <c r="M53" s="26">
        <f t="shared" si="26"/>
        <v>1</v>
      </c>
      <c r="N53" s="26" t="str">
        <f t="shared" si="27"/>
        <v>Puntos por equipo</v>
      </c>
      <c r="O53" s="26">
        <f t="shared" si="28"/>
        <v>189.5</v>
      </c>
      <c r="P53" s="26">
        <f t="shared" si="29"/>
        <v>0</v>
      </c>
    </row>
    <row r="54" spans="2:16" ht="18.600000000000001" customHeight="1" x14ac:dyDescent="0.3">
      <c r="C54" s="112" t="s">
        <v>65</v>
      </c>
      <c r="D54" s="13">
        <v>0</v>
      </c>
      <c r="H54" s="26" t="str">
        <f t="shared" si="22"/>
        <v>LLAYLLAY 21 I</v>
      </c>
      <c r="I54" s="26" t="str">
        <f t="shared" si="23"/>
        <v>EL QUILLAY</v>
      </c>
      <c r="J54" s="26" t="str">
        <f t="shared" si="24"/>
        <v>CRISTOBAL LARRAIN ARJONA</v>
      </c>
      <c r="K54" s="26">
        <f t="shared" si="7"/>
        <v>0</v>
      </c>
      <c r="L54" s="26">
        <f t="shared" si="25"/>
        <v>5</v>
      </c>
      <c r="M54" s="26">
        <f t="shared" si="26"/>
        <v>0</v>
      </c>
      <c r="N54" s="26" t="str">
        <f t="shared" si="27"/>
        <v>Puntos no considerados</v>
      </c>
      <c r="O54" s="26">
        <f t="shared" si="28"/>
        <v>0</v>
      </c>
      <c r="P54" s="26">
        <f t="shared" si="29"/>
        <v>0</v>
      </c>
    </row>
    <row r="55" spans="2:16" ht="18.600000000000001" customHeight="1" x14ac:dyDescent="0.3">
      <c r="C55" s="112" t="s">
        <v>543</v>
      </c>
      <c r="D55" s="13">
        <v>0</v>
      </c>
      <c r="H55" s="26" t="str">
        <f t="shared" si="22"/>
        <v>LLAYLLAY 21 I</v>
      </c>
      <c r="I55" s="26" t="str">
        <f t="shared" si="23"/>
        <v>EL QUILLAY</v>
      </c>
      <c r="J55" s="26" t="str">
        <f t="shared" si="24"/>
        <v>JOSE  ELIAS  RISHMAWI</v>
      </c>
      <c r="K55" s="26">
        <f t="shared" si="7"/>
        <v>0</v>
      </c>
      <c r="L55" s="26">
        <f t="shared" si="25"/>
        <v>6</v>
      </c>
      <c r="M55" s="26">
        <f t="shared" si="26"/>
        <v>0</v>
      </c>
      <c r="N55" s="26" t="str">
        <f t="shared" si="27"/>
        <v>Puntos no considerados</v>
      </c>
      <c r="O55" s="26">
        <f t="shared" si="28"/>
        <v>0</v>
      </c>
      <c r="P55" s="26">
        <f t="shared" si="29"/>
        <v>0</v>
      </c>
    </row>
    <row r="56" spans="2:16" ht="18.600000000000001" customHeight="1" x14ac:dyDescent="0.3">
      <c r="B56" s="112" t="s">
        <v>166</v>
      </c>
      <c r="C56" s="112" t="s">
        <v>869</v>
      </c>
      <c r="D56" s="13">
        <v>256.88333333333333</v>
      </c>
      <c r="H56" s="26" t="str">
        <f t="shared" si="22"/>
        <v>LLAYLLAY 21 I</v>
      </c>
      <c r="I56" s="26" t="str">
        <f t="shared" si="23"/>
        <v>EL MOLINO B</v>
      </c>
      <c r="J56" s="26" t="str">
        <f t="shared" si="24"/>
        <v>CARLA O'NELL</v>
      </c>
      <c r="K56" s="26">
        <f t="shared" si="7"/>
        <v>256.88333333333333</v>
      </c>
      <c r="L56" s="26">
        <f t="shared" si="25"/>
        <v>1</v>
      </c>
      <c r="M56" s="26">
        <f t="shared" si="26"/>
        <v>1</v>
      </c>
      <c r="N56" s="26" t="str">
        <f t="shared" si="27"/>
        <v>Puntos por equipo</v>
      </c>
      <c r="O56" s="26">
        <f t="shared" si="28"/>
        <v>256.88333333333333</v>
      </c>
      <c r="P56" s="26">
        <f t="shared" si="29"/>
        <v>0</v>
      </c>
    </row>
    <row r="57" spans="2:16" ht="18.600000000000001" customHeight="1" x14ac:dyDescent="0.3">
      <c r="C57" s="112" t="s">
        <v>931</v>
      </c>
      <c r="D57" s="13">
        <v>161.91666666666666</v>
      </c>
      <c r="H57" s="26" t="str">
        <f t="shared" si="22"/>
        <v>LLAYLLAY 21 I</v>
      </c>
      <c r="I57" s="26" t="str">
        <f t="shared" si="23"/>
        <v>EL MOLINO B</v>
      </c>
      <c r="J57" s="26" t="str">
        <f t="shared" si="24"/>
        <v>EMMA LETELIER</v>
      </c>
      <c r="K57" s="26">
        <f t="shared" si="7"/>
        <v>161.91666666666666</v>
      </c>
      <c r="L57" s="26">
        <f t="shared" si="25"/>
        <v>2</v>
      </c>
      <c r="M57" s="26">
        <f t="shared" si="26"/>
        <v>1</v>
      </c>
      <c r="N57" s="26" t="str">
        <f t="shared" si="27"/>
        <v>Puntos por equipo</v>
      </c>
      <c r="O57" s="26">
        <f t="shared" si="28"/>
        <v>161.91666666666666</v>
      </c>
      <c r="P57" s="26">
        <f t="shared" si="29"/>
        <v>0</v>
      </c>
    </row>
    <row r="58" spans="2:16" ht="18.600000000000001" customHeight="1" x14ac:dyDescent="0.3">
      <c r="C58" s="112" t="s">
        <v>2199</v>
      </c>
      <c r="D58" s="13">
        <v>155.83333333333334</v>
      </c>
      <c r="H58" s="26" t="str">
        <f t="shared" si="22"/>
        <v>LLAYLLAY 21 I</v>
      </c>
      <c r="I58" s="26" t="str">
        <f t="shared" si="23"/>
        <v>EL MOLINO B</v>
      </c>
      <c r="J58" s="26" t="str">
        <f t="shared" si="24"/>
        <v>OLIVIA ALAMOS</v>
      </c>
      <c r="K58" s="26">
        <f t="shared" si="7"/>
        <v>155.83333333333334</v>
      </c>
      <c r="L58" s="26">
        <f t="shared" si="25"/>
        <v>3</v>
      </c>
      <c r="M58" s="26">
        <f t="shared" si="26"/>
        <v>1</v>
      </c>
      <c r="N58" s="26" t="str">
        <f t="shared" si="27"/>
        <v>Puntos por equipo</v>
      </c>
      <c r="O58" s="26">
        <f t="shared" si="28"/>
        <v>155.83333333333334</v>
      </c>
      <c r="P58" s="26">
        <f t="shared" si="29"/>
        <v>0</v>
      </c>
    </row>
    <row r="59" spans="2:16" ht="18.600000000000001" customHeight="1" x14ac:dyDescent="0.3">
      <c r="C59" s="112" t="s">
        <v>2056</v>
      </c>
      <c r="D59" s="13">
        <v>153.55000000000001</v>
      </c>
      <c r="H59" s="26" t="str">
        <f t="shared" si="22"/>
        <v>LLAYLLAY 21 I</v>
      </c>
      <c r="I59" s="26" t="str">
        <f t="shared" si="23"/>
        <v>EL MOLINO B</v>
      </c>
      <c r="J59" s="26" t="str">
        <f t="shared" si="24"/>
        <v>FRANCISCA TORCHE</v>
      </c>
      <c r="K59" s="26">
        <f t="shared" si="7"/>
        <v>153.55000000000001</v>
      </c>
      <c r="L59" s="26">
        <f t="shared" si="25"/>
        <v>4</v>
      </c>
      <c r="M59" s="26">
        <f t="shared" si="26"/>
        <v>1</v>
      </c>
      <c r="N59" s="26" t="str">
        <f t="shared" si="27"/>
        <v>Puntos por equipo</v>
      </c>
      <c r="O59" s="26">
        <f t="shared" si="28"/>
        <v>153.55000000000001</v>
      </c>
      <c r="P59" s="26">
        <f t="shared" si="29"/>
        <v>0</v>
      </c>
    </row>
    <row r="60" spans="2:16" ht="18.600000000000001" customHeight="1" x14ac:dyDescent="0.3">
      <c r="C60" s="112" t="s">
        <v>536</v>
      </c>
      <c r="D60" s="13">
        <v>142.28333333333333</v>
      </c>
      <c r="H60" s="26" t="str">
        <f t="shared" si="22"/>
        <v>LLAYLLAY 21 I</v>
      </c>
      <c r="I60" s="26" t="str">
        <f t="shared" si="23"/>
        <v>EL MOLINO B</v>
      </c>
      <c r="J60" s="26" t="str">
        <f t="shared" si="24"/>
        <v>MATIAS ALAMOS</v>
      </c>
      <c r="K60" s="26">
        <f t="shared" si="7"/>
        <v>142.28333333333333</v>
      </c>
      <c r="L60" s="26">
        <f t="shared" si="25"/>
        <v>5</v>
      </c>
      <c r="M60" s="26">
        <f t="shared" si="26"/>
        <v>0</v>
      </c>
      <c r="N60" s="26" t="str">
        <f t="shared" si="27"/>
        <v>Puntos no considerados</v>
      </c>
      <c r="O60" s="26">
        <f t="shared" si="28"/>
        <v>0</v>
      </c>
      <c r="P60" s="26">
        <f t="shared" si="29"/>
        <v>142.28333333333333</v>
      </c>
    </row>
    <row r="61" spans="2:16" ht="18.600000000000001" customHeight="1" x14ac:dyDescent="0.3">
      <c r="C61" s="112" t="s">
        <v>930</v>
      </c>
      <c r="D61" s="13">
        <v>125.55</v>
      </c>
      <c r="H61" s="26" t="str">
        <f t="shared" si="22"/>
        <v>LLAYLLAY 21 I</v>
      </c>
      <c r="I61" s="26" t="str">
        <f t="shared" si="23"/>
        <v>EL MOLINO B</v>
      </c>
      <c r="J61" s="26" t="str">
        <f t="shared" si="24"/>
        <v>VALENTINA LETELIER</v>
      </c>
      <c r="K61" s="26">
        <f t="shared" si="7"/>
        <v>125.55</v>
      </c>
      <c r="L61" s="26">
        <f t="shared" si="25"/>
        <v>6</v>
      </c>
      <c r="M61" s="26">
        <f t="shared" si="26"/>
        <v>0</v>
      </c>
      <c r="N61" s="26" t="str">
        <f t="shared" si="27"/>
        <v>Puntos no considerados</v>
      </c>
      <c r="O61" s="26">
        <f t="shared" si="28"/>
        <v>0</v>
      </c>
      <c r="P61" s="26">
        <f t="shared" si="29"/>
        <v>125.55</v>
      </c>
    </row>
    <row r="62" spans="2:16" ht="18.600000000000001" customHeight="1" x14ac:dyDescent="0.3">
      <c r="B62" s="112" t="s">
        <v>389</v>
      </c>
      <c r="C62" s="112" t="s">
        <v>928</v>
      </c>
      <c r="D62" s="13">
        <v>221.66666666666666</v>
      </c>
      <c r="H62" s="26" t="str">
        <f t="shared" si="22"/>
        <v>LLAYLLAY 21 I</v>
      </c>
      <c r="I62" s="26" t="str">
        <f t="shared" si="23"/>
        <v>RINCONADA A</v>
      </c>
      <c r="J62" s="26" t="str">
        <f t="shared" si="24"/>
        <v>RAFAELA CORTES</v>
      </c>
      <c r="K62" s="26">
        <f t="shared" si="7"/>
        <v>221.66666666666666</v>
      </c>
      <c r="L62" s="26">
        <f t="shared" si="25"/>
        <v>1</v>
      </c>
      <c r="M62" s="26">
        <f t="shared" si="26"/>
        <v>1</v>
      </c>
      <c r="N62" s="26" t="str">
        <f t="shared" si="27"/>
        <v>Puntos por equipo</v>
      </c>
      <c r="O62" s="26">
        <f t="shared" si="28"/>
        <v>221.66666666666666</v>
      </c>
      <c r="P62" s="26">
        <f t="shared" si="29"/>
        <v>0</v>
      </c>
    </row>
    <row r="63" spans="2:16" ht="18.600000000000001" customHeight="1" x14ac:dyDescent="0.3">
      <c r="C63" s="112" t="s">
        <v>927</v>
      </c>
      <c r="D63" s="13">
        <v>135.88333333333333</v>
      </c>
      <c r="H63" s="26" t="str">
        <f t="shared" si="22"/>
        <v>LLAYLLAY 21 I</v>
      </c>
      <c r="I63" s="26" t="str">
        <f t="shared" si="23"/>
        <v>RINCONADA A</v>
      </c>
      <c r="J63" s="26" t="str">
        <f t="shared" si="24"/>
        <v>ALISON CASTILLO</v>
      </c>
      <c r="K63" s="26">
        <f t="shared" si="7"/>
        <v>135.88333333333333</v>
      </c>
      <c r="L63" s="26">
        <f t="shared" si="25"/>
        <v>2</v>
      </c>
      <c r="M63" s="26">
        <f t="shared" si="26"/>
        <v>1</v>
      </c>
      <c r="N63" s="26" t="str">
        <f t="shared" si="27"/>
        <v>Puntos por equipo</v>
      </c>
      <c r="O63" s="26">
        <f t="shared" si="28"/>
        <v>135.88333333333333</v>
      </c>
      <c r="P63" s="26">
        <f t="shared" si="29"/>
        <v>0</v>
      </c>
    </row>
    <row r="64" spans="2:16" ht="18.600000000000001" customHeight="1" x14ac:dyDescent="0.3">
      <c r="C64" s="112" t="s">
        <v>2079</v>
      </c>
      <c r="D64" s="13">
        <v>130.86666666666667</v>
      </c>
      <c r="H64" s="26" t="str">
        <f t="shared" si="22"/>
        <v>LLAYLLAY 21 I</v>
      </c>
      <c r="I64" s="26" t="str">
        <f t="shared" si="23"/>
        <v>RINCONADA A</v>
      </c>
      <c r="J64" s="26" t="str">
        <f t="shared" si="24"/>
        <v>AGUSTINA CASTILLO</v>
      </c>
      <c r="K64" s="26">
        <f t="shared" si="7"/>
        <v>130.86666666666667</v>
      </c>
      <c r="L64" s="26">
        <f t="shared" si="25"/>
        <v>3</v>
      </c>
      <c r="M64" s="26">
        <f t="shared" si="26"/>
        <v>1</v>
      </c>
      <c r="N64" s="26" t="str">
        <f t="shared" si="27"/>
        <v>Puntos por equipo</v>
      </c>
      <c r="O64" s="26">
        <f t="shared" si="28"/>
        <v>130.86666666666667</v>
      </c>
      <c r="P64" s="26">
        <f t="shared" si="29"/>
        <v>0</v>
      </c>
    </row>
    <row r="65" spans="1:16" ht="18.600000000000001" customHeight="1" x14ac:dyDescent="0.3">
      <c r="C65" s="112" t="s">
        <v>2046</v>
      </c>
      <c r="D65" s="13">
        <v>0</v>
      </c>
      <c r="H65" s="26" t="str">
        <f t="shared" si="22"/>
        <v>LLAYLLAY 21 I</v>
      </c>
      <c r="I65" s="26" t="str">
        <f t="shared" si="23"/>
        <v>RINCONADA A</v>
      </c>
      <c r="J65" s="26" t="str">
        <f t="shared" si="24"/>
        <v>CRISTOBAL JESUS ROJAS SANCHEZ</v>
      </c>
      <c r="K65" s="26">
        <f t="shared" si="7"/>
        <v>0</v>
      </c>
      <c r="L65" s="26">
        <f t="shared" si="25"/>
        <v>4</v>
      </c>
      <c r="M65" s="26">
        <f t="shared" si="26"/>
        <v>1</v>
      </c>
      <c r="N65" s="26" t="str">
        <f t="shared" si="27"/>
        <v>Puntos por equipo</v>
      </c>
      <c r="O65" s="26">
        <f t="shared" si="28"/>
        <v>0</v>
      </c>
      <c r="P65" s="26">
        <f t="shared" si="29"/>
        <v>0</v>
      </c>
    </row>
    <row r="66" spans="1:16" ht="18.600000000000001" customHeight="1" x14ac:dyDescent="0.3">
      <c r="B66" s="112" t="s">
        <v>390</v>
      </c>
      <c r="C66" s="112" t="s">
        <v>2069</v>
      </c>
      <c r="D66" s="13">
        <v>217.05</v>
      </c>
      <c r="H66" s="26" t="str">
        <f t="shared" si="22"/>
        <v>LLAYLLAY 21 I</v>
      </c>
      <c r="I66" s="26" t="str">
        <f t="shared" si="23"/>
        <v>RINCONADA B</v>
      </c>
      <c r="J66" s="26" t="str">
        <f t="shared" si="24"/>
        <v>ANGEL CASTILLO</v>
      </c>
      <c r="K66" s="26">
        <f t="shared" si="7"/>
        <v>217.05</v>
      </c>
      <c r="L66" s="26">
        <f t="shared" si="25"/>
        <v>1</v>
      </c>
      <c r="M66" s="26">
        <f t="shared" si="26"/>
        <v>1</v>
      </c>
      <c r="N66" s="26" t="str">
        <f t="shared" si="27"/>
        <v>Puntos por equipo</v>
      </c>
      <c r="O66" s="26">
        <f t="shared" si="28"/>
        <v>217.05</v>
      </c>
      <c r="P66" s="26">
        <f t="shared" si="29"/>
        <v>0</v>
      </c>
    </row>
    <row r="67" spans="1:16" ht="18.600000000000001" customHeight="1" x14ac:dyDescent="0.3">
      <c r="C67" s="112" t="s">
        <v>2080</v>
      </c>
      <c r="D67" s="13">
        <v>120.48333333333333</v>
      </c>
      <c r="H67" s="26" t="str">
        <f t="shared" si="22"/>
        <v>LLAYLLAY 21 I</v>
      </c>
      <c r="I67" s="26" t="str">
        <f t="shared" si="23"/>
        <v>RINCONADA B</v>
      </c>
      <c r="J67" s="26" t="str">
        <f t="shared" si="24"/>
        <v>FERNANDO LAGOS DIAZ</v>
      </c>
      <c r="K67" s="26">
        <f t="shared" si="7"/>
        <v>120.48333333333333</v>
      </c>
      <c r="L67" s="26">
        <f t="shared" si="25"/>
        <v>2</v>
      </c>
      <c r="M67" s="26">
        <f t="shared" si="26"/>
        <v>1</v>
      </c>
      <c r="N67" s="26" t="str">
        <f t="shared" si="27"/>
        <v>Puntos por equipo</v>
      </c>
      <c r="O67" s="26">
        <f t="shared" si="28"/>
        <v>120.48333333333333</v>
      </c>
      <c r="P67" s="26">
        <f t="shared" si="29"/>
        <v>0</v>
      </c>
    </row>
    <row r="68" spans="1:16" ht="18.600000000000001" customHeight="1" x14ac:dyDescent="0.3">
      <c r="C68" s="112" t="s">
        <v>3007</v>
      </c>
      <c r="D68" s="13">
        <v>0</v>
      </c>
      <c r="H68" s="26" t="str">
        <f t="shared" si="22"/>
        <v>LLAYLLAY 21 I</v>
      </c>
      <c r="I68" s="26" t="str">
        <f t="shared" si="23"/>
        <v>RINCONADA B</v>
      </c>
      <c r="J68" s="26" t="str">
        <f t="shared" si="24"/>
        <v>FERNANDA MANZUR</v>
      </c>
      <c r="K68" s="26">
        <f t="shared" si="7"/>
        <v>0</v>
      </c>
      <c r="L68" s="26">
        <f t="shared" si="25"/>
        <v>3</v>
      </c>
      <c r="M68" s="26">
        <f t="shared" si="26"/>
        <v>1</v>
      </c>
      <c r="N68" s="26" t="str">
        <f t="shared" si="27"/>
        <v>Puntos por equipo</v>
      </c>
      <c r="O68" s="26">
        <f t="shared" si="28"/>
        <v>0</v>
      </c>
      <c r="P68" s="26">
        <f t="shared" si="29"/>
        <v>0</v>
      </c>
    </row>
    <row r="69" spans="1:16" ht="18.600000000000001" customHeight="1" x14ac:dyDescent="0.3">
      <c r="C69" s="112" t="s">
        <v>541</v>
      </c>
      <c r="D69" s="13">
        <v>0</v>
      </c>
      <c r="H69" s="26" t="str">
        <f t="shared" si="22"/>
        <v>LLAYLLAY 21 I</v>
      </c>
      <c r="I69" s="26" t="str">
        <f t="shared" si="23"/>
        <v>RINCONADA B</v>
      </c>
      <c r="J69" s="26" t="str">
        <f t="shared" si="24"/>
        <v>JOSEFA AGUILERA</v>
      </c>
      <c r="K69" s="26">
        <f t="shared" si="7"/>
        <v>0</v>
      </c>
      <c r="L69" s="26">
        <f t="shared" si="25"/>
        <v>4</v>
      </c>
      <c r="M69" s="26">
        <f t="shared" si="26"/>
        <v>1</v>
      </c>
      <c r="N69" s="26" t="str">
        <f t="shared" si="27"/>
        <v>Puntos por equipo</v>
      </c>
      <c r="O69" s="26">
        <f t="shared" si="28"/>
        <v>0</v>
      </c>
      <c r="P69" s="26">
        <f t="shared" si="29"/>
        <v>0</v>
      </c>
    </row>
    <row r="70" spans="1:16" ht="18.600000000000001" customHeight="1" x14ac:dyDescent="0.3">
      <c r="B70" s="112" t="s">
        <v>3018</v>
      </c>
      <c r="C70" s="112" t="s">
        <v>628</v>
      </c>
      <c r="D70" s="13">
        <v>215.41666666666666</v>
      </c>
      <c r="H70" s="26" t="str">
        <f t="shared" si="22"/>
        <v>LLAYLLAY 21 I</v>
      </c>
      <c r="I70" s="26" t="str">
        <f t="shared" si="23"/>
        <v>EL SENDERO/HARD BONE TEAM</v>
      </c>
      <c r="J70" s="26" t="str">
        <f t="shared" si="24"/>
        <v>JORGE ESPARZA POBLETE</v>
      </c>
      <c r="K70" s="26">
        <f t="shared" si="7"/>
        <v>215.41666666666666</v>
      </c>
      <c r="L70" s="26">
        <f t="shared" si="25"/>
        <v>1</v>
      </c>
      <c r="M70" s="26">
        <f t="shared" si="26"/>
        <v>1</v>
      </c>
      <c r="N70" s="26" t="str">
        <f t="shared" si="27"/>
        <v>Puntos por equipo</v>
      </c>
      <c r="O70" s="26">
        <f t="shared" si="28"/>
        <v>215.41666666666666</v>
      </c>
      <c r="P70" s="26">
        <f t="shared" si="29"/>
        <v>0</v>
      </c>
    </row>
    <row r="71" spans="1:16" ht="18.600000000000001" customHeight="1" x14ac:dyDescent="0.3">
      <c r="B71" s="112" t="s">
        <v>3017</v>
      </c>
      <c r="C71" s="112" t="s">
        <v>623</v>
      </c>
      <c r="D71" s="13">
        <v>205.86666666666667</v>
      </c>
      <c r="H71" s="26" t="str">
        <f t="shared" si="22"/>
        <v>LLAYLLAY 21 I</v>
      </c>
      <c r="I71" s="26" t="str">
        <f t="shared" si="23"/>
        <v>TOBA B</v>
      </c>
      <c r="J71" s="26" t="str">
        <f t="shared" si="24"/>
        <v>CARLOS  SILVA ESCOBAR</v>
      </c>
      <c r="K71" s="26">
        <f t="shared" ref="K71:K134" si="30">D71</f>
        <v>205.86666666666667</v>
      </c>
      <c r="L71" s="26">
        <f t="shared" si="25"/>
        <v>1</v>
      </c>
      <c r="M71" s="26">
        <f t="shared" si="26"/>
        <v>1</v>
      </c>
      <c r="N71" s="26" t="str">
        <f t="shared" si="27"/>
        <v>Puntos por equipo</v>
      </c>
      <c r="O71" s="26">
        <f t="shared" si="28"/>
        <v>205.86666666666667</v>
      </c>
      <c r="P71" s="26">
        <f t="shared" si="29"/>
        <v>0</v>
      </c>
    </row>
    <row r="72" spans="1:16" ht="18.600000000000001" customHeight="1" x14ac:dyDescent="0.3">
      <c r="B72" s="112" t="s">
        <v>3019</v>
      </c>
      <c r="C72" s="112" t="s">
        <v>146</v>
      </c>
      <c r="D72" s="13">
        <v>0</v>
      </c>
      <c r="H72" s="26" t="str">
        <f t="shared" si="22"/>
        <v>LLAYLLAY 21 I</v>
      </c>
      <c r="I72" s="26" t="str">
        <f t="shared" si="23"/>
        <v>COLCHAGUA</v>
      </c>
      <c r="J72" s="26" t="str">
        <f t="shared" si="24"/>
        <v>FLORENCIA CARDONE ALMARZA</v>
      </c>
      <c r="K72" s="26">
        <f t="shared" si="30"/>
        <v>0</v>
      </c>
      <c r="L72" s="26">
        <f t="shared" si="25"/>
        <v>1</v>
      </c>
      <c r="M72" s="26">
        <f t="shared" si="26"/>
        <v>1</v>
      </c>
      <c r="N72" s="26" t="str">
        <f t="shared" si="27"/>
        <v>Puntos por equipo</v>
      </c>
      <c r="O72" s="26">
        <f t="shared" si="28"/>
        <v>0</v>
      </c>
      <c r="P72" s="26">
        <f t="shared" si="29"/>
        <v>0</v>
      </c>
    </row>
    <row r="73" spans="1:16" ht="18.600000000000001" customHeight="1" x14ac:dyDescent="0.3">
      <c r="A73" s="112" t="s">
        <v>2998</v>
      </c>
      <c r="B73" s="112" t="s">
        <v>389</v>
      </c>
      <c r="C73" s="112" t="s">
        <v>3005</v>
      </c>
      <c r="D73" s="13">
        <v>302</v>
      </c>
      <c r="H73" s="26" t="str">
        <f t="shared" si="22"/>
        <v>LLAYLLAY 21 II</v>
      </c>
      <c r="I73" s="26" t="str">
        <f t="shared" si="23"/>
        <v>RINCONADA A</v>
      </c>
      <c r="J73" s="26" t="str">
        <f t="shared" si="24"/>
        <v>CRISTIAN CORNEJO CABEZAS</v>
      </c>
      <c r="K73" s="26">
        <f t="shared" si="30"/>
        <v>302</v>
      </c>
      <c r="L73" s="26">
        <f t="shared" si="25"/>
        <v>1</v>
      </c>
      <c r="M73" s="26">
        <f t="shared" si="26"/>
        <v>1</v>
      </c>
      <c r="N73" s="26" t="str">
        <f t="shared" si="27"/>
        <v>Puntos por equipo</v>
      </c>
      <c r="O73" s="26">
        <f t="shared" si="28"/>
        <v>302</v>
      </c>
      <c r="P73" s="26">
        <f t="shared" si="29"/>
        <v>0</v>
      </c>
    </row>
    <row r="74" spans="1:16" ht="18.600000000000001" customHeight="1" x14ac:dyDescent="0.3">
      <c r="C74" s="112" t="s">
        <v>2046</v>
      </c>
      <c r="D74" s="13">
        <v>301.96666666666664</v>
      </c>
      <c r="H74" s="26" t="str">
        <f t="shared" si="22"/>
        <v>LLAYLLAY 21 II</v>
      </c>
      <c r="I74" s="26" t="str">
        <f t="shared" si="23"/>
        <v>RINCONADA A</v>
      </c>
      <c r="J74" s="26" t="str">
        <f t="shared" si="24"/>
        <v>CRISTOBAL JESUS ROJAS SANCHEZ</v>
      </c>
      <c r="K74" s="26">
        <f t="shared" si="30"/>
        <v>301.96666666666664</v>
      </c>
      <c r="L74" s="26">
        <f t="shared" si="25"/>
        <v>2</v>
      </c>
      <c r="M74" s="26">
        <f t="shared" si="26"/>
        <v>1</v>
      </c>
      <c r="N74" s="26" t="str">
        <f t="shared" si="27"/>
        <v>Puntos por equipo</v>
      </c>
      <c r="O74" s="26">
        <f t="shared" si="28"/>
        <v>301.96666666666664</v>
      </c>
      <c r="P74" s="26">
        <f t="shared" si="29"/>
        <v>0</v>
      </c>
    </row>
    <row r="75" spans="1:16" ht="18.600000000000001" customHeight="1" x14ac:dyDescent="0.3">
      <c r="C75" s="112" t="s">
        <v>2079</v>
      </c>
      <c r="D75" s="13">
        <v>176.81666666666666</v>
      </c>
      <c r="H75" s="26" t="str">
        <f t="shared" si="22"/>
        <v>LLAYLLAY 21 II</v>
      </c>
      <c r="I75" s="26" t="str">
        <f t="shared" si="23"/>
        <v>RINCONADA A</v>
      </c>
      <c r="J75" s="26" t="str">
        <f t="shared" si="24"/>
        <v>AGUSTINA CASTILLO</v>
      </c>
      <c r="K75" s="26">
        <f t="shared" si="30"/>
        <v>176.81666666666666</v>
      </c>
      <c r="L75" s="26">
        <f t="shared" si="25"/>
        <v>3</v>
      </c>
      <c r="M75" s="26">
        <f t="shared" si="26"/>
        <v>1</v>
      </c>
      <c r="N75" s="26" t="str">
        <f t="shared" si="27"/>
        <v>Puntos por equipo</v>
      </c>
      <c r="O75" s="26">
        <f t="shared" si="28"/>
        <v>176.81666666666666</v>
      </c>
      <c r="P75" s="26">
        <f t="shared" si="29"/>
        <v>0</v>
      </c>
    </row>
    <row r="76" spans="1:16" ht="18.600000000000001" customHeight="1" x14ac:dyDescent="0.3">
      <c r="C76" s="112" t="s">
        <v>927</v>
      </c>
      <c r="D76" s="13">
        <v>171.71666666666667</v>
      </c>
      <c r="H76" s="26" t="str">
        <f t="shared" si="22"/>
        <v>LLAYLLAY 21 II</v>
      </c>
      <c r="I76" s="26" t="str">
        <f t="shared" si="23"/>
        <v>RINCONADA A</v>
      </c>
      <c r="J76" s="26" t="str">
        <f t="shared" si="24"/>
        <v>ALISON CASTILLO</v>
      </c>
      <c r="K76" s="26">
        <f t="shared" si="30"/>
        <v>171.71666666666667</v>
      </c>
      <c r="L76" s="26">
        <f t="shared" si="25"/>
        <v>4</v>
      </c>
      <c r="M76" s="26">
        <f t="shared" si="26"/>
        <v>1</v>
      </c>
      <c r="N76" s="26" t="str">
        <f t="shared" si="27"/>
        <v>Puntos por equipo</v>
      </c>
      <c r="O76" s="26">
        <f t="shared" si="28"/>
        <v>171.71666666666667</v>
      </c>
      <c r="P76" s="26">
        <f t="shared" si="29"/>
        <v>0</v>
      </c>
    </row>
    <row r="77" spans="1:16" ht="18.600000000000001" customHeight="1" x14ac:dyDescent="0.3">
      <c r="C77" s="112" t="s">
        <v>228</v>
      </c>
      <c r="D77" s="13">
        <v>0</v>
      </c>
      <c r="H77" s="26" t="str">
        <f t="shared" si="22"/>
        <v>LLAYLLAY 21 II</v>
      </c>
      <c r="I77" s="26" t="str">
        <f t="shared" si="23"/>
        <v>RINCONADA A</v>
      </c>
      <c r="J77" s="26" t="str">
        <f t="shared" si="24"/>
        <v>FELIPE SAT YABER</v>
      </c>
      <c r="K77" s="26">
        <f t="shared" si="30"/>
        <v>0</v>
      </c>
      <c r="L77" s="26">
        <f t="shared" si="25"/>
        <v>5</v>
      </c>
      <c r="M77" s="26">
        <f t="shared" si="26"/>
        <v>0</v>
      </c>
      <c r="N77" s="26" t="str">
        <f t="shared" si="27"/>
        <v>Puntos no considerados</v>
      </c>
      <c r="O77" s="26">
        <f t="shared" si="28"/>
        <v>0</v>
      </c>
      <c r="P77" s="26">
        <f t="shared" si="29"/>
        <v>0</v>
      </c>
    </row>
    <row r="78" spans="1:16" ht="18.600000000000001" customHeight="1" x14ac:dyDescent="0.3">
      <c r="B78" s="112" t="s">
        <v>3016</v>
      </c>
      <c r="C78" s="112" t="s">
        <v>744</v>
      </c>
      <c r="D78" s="13">
        <v>313.98333333333335</v>
      </c>
      <c r="H78" s="26" t="str">
        <f t="shared" si="22"/>
        <v>LLAYLLAY 21 II</v>
      </c>
      <c r="I78" s="26" t="str">
        <f t="shared" si="23"/>
        <v>TOBA A</v>
      </c>
      <c r="J78" s="26" t="str">
        <f t="shared" si="24"/>
        <v>JOSEFINA MATURANA FELL</v>
      </c>
      <c r="K78" s="26">
        <f t="shared" si="30"/>
        <v>313.98333333333335</v>
      </c>
      <c r="L78" s="26">
        <f t="shared" si="25"/>
        <v>1</v>
      </c>
      <c r="M78" s="26">
        <f t="shared" si="26"/>
        <v>1</v>
      </c>
      <c r="N78" s="26" t="str">
        <f t="shared" si="27"/>
        <v>Puntos por equipo</v>
      </c>
      <c r="O78" s="26">
        <f t="shared" si="28"/>
        <v>313.98333333333335</v>
      </c>
      <c r="P78" s="26">
        <f t="shared" si="29"/>
        <v>0</v>
      </c>
    </row>
    <row r="79" spans="1:16" ht="18.600000000000001" customHeight="1" x14ac:dyDescent="0.3">
      <c r="C79" s="112" t="s">
        <v>2063</v>
      </c>
      <c r="D79" s="13">
        <v>266.66666666666669</v>
      </c>
      <c r="H79" s="26" t="str">
        <f t="shared" si="22"/>
        <v>LLAYLLAY 21 II</v>
      </c>
      <c r="I79" s="26" t="str">
        <f t="shared" si="23"/>
        <v>TOBA A</v>
      </c>
      <c r="J79" s="26" t="str">
        <f t="shared" si="24"/>
        <v>NICOLAS SILVA</v>
      </c>
      <c r="K79" s="26">
        <f t="shared" si="30"/>
        <v>266.66666666666669</v>
      </c>
      <c r="L79" s="26">
        <f t="shared" si="25"/>
        <v>2</v>
      </c>
      <c r="M79" s="26">
        <f t="shared" si="26"/>
        <v>1</v>
      </c>
      <c r="N79" s="26" t="str">
        <f t="shared" si="27"/>
        <v>Puntos por equipo</v>
      </c>
      <c r="O79" s="26">
        <f t="shared" si="28"/>
        <v>266.66666666666669</v>
      </c>
      <c r="P79" s="26">
        <f t="shared" si="29"/>
        <v>0</v>
      </c>
    </row>
    <row r="80" spans="1:16" ht="18.600000000000001" customHeight="1" x14ac:dyDescent="0.3">
      <c r="C80" s="112" t="s">
        <v>2061</v>
      </c>
      <c r="D80" s="13">
        <v>174.78333333333333</v>
      </c>
      <c r="H80" s="26" t="str">
        <f t="shared" si="22"/>
        <v>LLAYLLAY 21 II</v>
      </c>
      <c r="I80" s="26" t="str">
        <f t="shared" si="23"/>
        <v>TOBA A</v>
      </c>
      <c r="J80" s="26" t="str">
        <f t="shared" si="24"/>
        <v>AMPARO LOPEZ HORTA</v>
      </c>
      <c r="K80" s="26">
        <f t="shared" si="30"/>
        <v>174.78333333333333</v>
      </c>
      <c r="L80" s="26">
        <f t="shared" si="25"/>
        <v>3</v>
      </c>
      <c r="M80" s="26">
        <f t="shared" si="26"/>
        <v>1</v>
      </c>
      <c r="N80" s="26" t="str">
        <f t="shared" si="27"/>
        <v>Puntos por equipo</v>
      </c>
      <c r="O80" s="26">
        <f t="shared" si="28"/>
        <v>174.78333333333333</v>
      </c>
      <c r="P80" s="26">
        <f t="shared" si="29"/>
        <v>0</v>
      </c>
    </row>
    <row r="81" spans="2:16" ht="18.600000000000001" customHeight="1" x14ac:dyDescent="0.3">
      <c r="C81" s="112" t="s">
        <v>2067</v>
      </c>
      <c r="D81" s="13">
        <v>174.43333333333334</v>
      </c>
      <c r="H81" s="26" t="str">
        <f t="shared" si="22"/>
        <v>LLAYLLAY 21 II</v>
      </c>
      <c r="I81" s="26" t="str">
        <f t="shared" si="23"/>
        <v>TOBA A</v>
      </c>
      <c r="J81" s="26" t="str">
        <f t="shared" si="24"/>
        <v>JOSE IGNACIO POLLONI  VIVERO</v>
      </c>
      <c r="K81" s="26">
        <f t="shared" si="30"/>
        <v>174.43333333333334</v>
      </c>
      <c r="L81" s="26">
        <f t="shared" si="25"/>
        <v>4</v>
      </c>
      <c r="M81" s="26">
        <f t="shared" si="26"/>
        <v>1</v>
      </c>
      <c r="N81" s="26" t="str">
        <f t="shared" si="27"/>
        <v>Puntos por equipo</v>
      </c>
      <c r="O81" s="26">
        <f t="shared" si="28"/>
        <v>174.43333333333334</v>
      </c>
      <c r="P81" s="26">
        <f t="shared" si="29"/>
        <v>0</v>
      </c>
    </row>
    <row r="82" spans="2:16" ht="18.600000000000001" customHeight="1" x14ac:dyDescent="0.3">
      <c r="C82" s="112" t="s">
        <v>2052</v>
      </c>
      <c r="D82" s="13">
        <v>0</v>
      </c>
      <c r="H82" s="26" t="str">
        <f t="shared" si="22"/>
        <v>LLAYLLAY 21 II</v>
      </c>
      <c r="I82" s="26" t="str">
        <f t="shared" si="23"/>
        <v>TOBA A</v>
      </c>
      <c r="J82" s="26" t="str">
        <f t="shared" si="24"/>
        <v>JUAN JOSE SEARLE MARTINEZ</v>
      </c>
      <c r="K82" s="26">
        <f t="shared" si="30"/>
        <v>0</v>
      </c>
      <c r="L82" s="26">
        <f t="shared" si="25"/>
        <v>5</v>
      </c>
      <c r="M82" s="26">
        <f t="shared" si="26"/>
        <v>0</v>
      </c>
      <c r="N82" s="26" t="str">
        <f t="shared" si="27"/>
        <v>Puntos no considerados</v>
      </c>
      <c r="O82" s="26">
        <f t="shared" si="28"/>
        <v>0</v>
      </c>
      <c r="P82" s="26">
        <f t="shared" si="29"/>
        <v>0</v>
      </c>
    </row>
    <row r="83" spans="2:16" ht="18.600000000000001" customHeight="1" x14ac:dyDescent="0.3">
      <c r="B83" s="112" t="s">
        <v>165</v>
      </c>
      <c r="C83" s="112" t="s">
        <v>161</v>
      </c>
      <c r="D83" s="13">
        <v>321</v>
      </c>
      <c r="H83" s="26" t="str">
        <f t="shared" si="22"/>
        <v>LLAYLLAY 21 II</v>
      </c>
      <c r="I83" s="26" t="str">
        <f t="shared" si="23"/>
        <v>EL MOLINO A</v>
      </c>
      <c r="J83" s="26" t="str">
        <f t="shared" si="24"/>
        <v>ORLANDO VILLALOBOS</v>
      </c>
      <c r="K83" s="26">
        <f t="shared" si="30"/>
        <v>321</v>
      </c>
      <c r="L83" s="26">
        <f t="shared" si="25"/>
        <v>1</v>
      </c>
      <c r="M83" s="26">
        <f t="shared" si="26"/>
        <v>1</v>
      </c>
      <c r="N83" s="26" t="str">
        <f t="shared" si="27"/>
        <v>Puntos por equipo</v>
      </c>
      <c r="O83" s="26">
        <f t="shared" si="28"/>
        <v>321</v>
      </c>
      <c r="P83" s="26">
        <f t="shared" si="29"/>
        <v>0</v>
      </c>
    </row>
    <row r="84" spans="2:16" ht="18.600000000000001" customHeight="1" x14ac:dyDescent="0.3">
      <c r="C84" s="112" t="s">
        <v>626</v>
      </c>
      <c r="D84" s="13">
        <v>211.88333333333333</v>
      </c>
      <c r="H84" s="26" t="str">
        <f t="shared" si="22"/>
        <v>LLAYLLAY 21 II</v>
      </c>
      <c r="I84" s="26" t="str">
        <f t="shared" si="23"/>
        <v>EL MOLINO A</v>
      </c>
      <c r="J84" s="26" t="str">
        <f t="shared" si="24"/>
        <v>ANDRES GATICA JOLFRE</v>
      </c>
      <c r="K84" s="26">
        <f t="shared" si="30"/>
        <v>211.88333333333333</v>
      </c>
      <c r="L84" s="26">
        <f t="shared" si="25"/>
        <v>2</v>
      </c>
      <c r="M84" s="26">
        <f t="shared" si="26"/>
        <v>1</v>
      </c>
      <c r="N84" s="26" t="str">
        <f t="shared" si="27"/>
        <v>Puntos por equipo</v>
      </c>
      <c r="O84" s="26">
        <f t="shared" si="28"/>
        <v>211.88333333333333</v>
      </c>
      <c r="P84" s="26">
        <f t="shared" si="29"/>
        <v>0</v>
      </c>
    </row>
    <row r="85" spans="2:16" ht="18.600000000000001" customHeight="1" x14ac:dyDescent="0.3">
      <c r="C85" s="112" t="s">
        <v>538</v>
      </c>
      <c r="D85" s="13">
        <v>203.81666666666666</v>
      </c>
      <c r="H85" s="26" t="str">
        <f t="shared" si="22"/>
        <v>LLAYLLAY 21 II</v>
      </c>
      <c r="I85" s="26" t="str">
        <f t="shared" si="23"/>
        <v>EL MOLINO A</v>
      </c>
      <c r="J85" s="26" t="str">
        <f t="shared" si="24"/>
        <v>SERGIO ULLOA C</v>
      </c>
      <c r="K85" s="26">
        <f t="shared" si="30"/>
        <v>203.81666666666666</v>
      </c>
      <c r="L85" s="26">
        <f t="shared" si="25"/>
        <v>3</v>
      </c>
      <c r="M85" s="26">
        <f t="shared" si="26"/>
        <v>1</v>
      </c>
      <c r="N85" s="26" t="str">
        <f t="shared" si="27"/>
        <v>Puntos por equipo</v>
      </c>
      <c r="O85" s="26">
        <f t="shared" si="28"/>
        <v>203.81666666666666</v>
      </c>
      <c r="P85" s="26">
        <f t="shared" si="29"/>
        <v>0</v>
      </c>
    </row>
    <row r="86" spans="2:16" ht="18.600000000000001" customHeight="1" x14ac:dyDescent="0.3">
      <c r="C86" s="112" t="s">
        <v>745</v>
      </c>
      <c r="D86" s="13">
        <v>74.433333333333337</v>
      </c>
      <c r="H86" s="26" t="str">
        <f t="shared" si="22"/>
        <v>LLAYLLAY 21 II</v>
      </c>
      <c r="I86" s="26" t="str">
        <f t="shared" si="23"/>
        <v>EL MOLINO A</v>
      </c>
      <c r="J86" s="26" t="str">
        <f t="shared" si="24"/>
        <v>JOSE PEDRO VARELA ALFONSO</v>
      </c>
      <c r="K86" s="26">
        <f t="shared" si="30"/>
        <v>74.433333333333337</v>
      </c>
      <c r="L86" s="26">
        <f t="shared" si="25"/>
        <v>4</v>
      </c>
      <c r="M86" s="26">
        <f t="shared" si="26"/>
        <v>1</v>
      </c>
      <c r="N86" s="26" t="str">
        <f t="shared" si="27"/>
        <v>Puntos por equipo</v>
      </c>
      <c r="O86" s="26">
        <f t="shared" si="28"/>
        <v>74.433333333333337</v>
      </c>
      <c r="P86" s="26">
        <f t="shared" si="29"/>
        <v>0</v>
      </c>
    </row>
    <row r="87" spans="2:16" ht="18.600000000000001" customHeight="1" x14ac:dyDescent="0.3">
      <c r="C87" s="112" t="s">
        <v>71</v>
      </c>
      <c r="D87" s="13">
        <v>69.233333333333334</v>
      </c>
      <c r="H87" s="26" t="str">
        <f t="shared" si="22"/>
        <v>LLAYLLAY 21 II</v>
      </c>
      <c r="I87" s="26" t="str">
        <f t="shared" si="23"/>
        <v>EL MOLINO A</v>
      </c>
      <c r="J87" s="26" t="str">
        <f t="shared" si="24"/>
        <v>MAXI WIMMER</v>
      </c>
      <c r="K87" s="26">
        <f t="shared" si="30"/>
        <v>69.233333333333334</v>
      </c>
      <c r="L87" s="26">
        <f t="shared" si="25"/>
        <v>5</v>
      </c>
      <c r="M87" s="26">
        <f t="shared" si="26"/>
        <v>0</v>
      </c>
      <c r="N87" s="26" t="str">
        <f t="shared" si="27"/>
        <v>Puntos no considerados</v>
      </c>
      <c r="O87" s="26">
        <f t="shared" si="28"/>
        <v>0</v>
      </c>
      <c r="P87" s="26">
        <f t="shared" si="29"/>
        <v>69.233333333333334</v>
      </c>
    </row>
    <row r="88" spans="2:16" ht="18.600000000000001" customHeight="1" x14ac:dyDescent="0.3">
      <c r="B88" s="112" t="s">
        <v>190</v>
      </c>
      <c r="C88" s="112" t="s">
        <v>543</v>
      </c>
      <c r="D88" s="13">
        <v>251.55</v>
      </c>
      <c r="H88" s="26" t="str">
        <f t="shared" si="22"/>
        <v>LLAYLLAY 21 II</v>
      </c>
      <c r="I88" s="26" t="str">
        <f t="shared" si="23"/>
        <v>EL QUILLAY</v>
      </c>
      <c r="J88" s="26" t="str">
        <f t="shared" si="24"/>
        <v>JOSE  ELIAS  RISHMAWI</v>
      </c>
      <c r="K88" s="26">
        <f t="shared" si="30"/>
        <v>251.55</v>
      </c>
      <c r="L88" s="26">
        <f t="shared" si="25"/>
        <v>1</v>
      </c>
      <c r="M88" s="26">
        <f t="shared" si="26"/>
        <v>1</v>
      </c>
      <c r="N88" s="26" t="str">
        <f t="shared" si="27"/>
        <v>Puntos por equipo</v>
      </c>
      <c r="O88" s="26">
        <f t="shared" si="28"/>
        <v>251.55</v>
      </c>
      <c r="P88" s="26">
        <f t="shared" si="29"/>
        <v>0</v>
      </c>
    </row>
    <row r="89" spans="2:16" ht="18.600000000000001" customHeight="1" x14ac:dyDescent="0.3">
      <c r="C89" s="112" t="s">
        <v>65</v>
      </c>
      <c r="D89" s="13">
        <v>217.58333333333334</v>
      </c>
      <c r="H89" s="26" t="str">
        <f t="shared" si="22"/>
        <v>LLAYLLAY 21 II</v>
      </c>
      <c r="I89" s="26" t="str">
        <f t="shared" si="23"/>
        <v>EL QUILLAY</v>
      </c>
      <c r="J89" s="26" t="str">
        <f t="shared" si="24"/>
        <v>CRISTOBAL LARRAIN ARJONA</v>
      </c>
      <c r="K89" s="26">
        <f t="shared" si="30"/>
        <v>217.58333333333334</v>
      </c>
      <c r="L89" s="26">
        <f t="shared" si="25"/>
        <v>2</v>
      </c>
      <c r="M89" s="26">
        <f t="shared" si="26"/>
        <v>1</v>
      </c>
      <c r="N89" s="26" t="str">
        <f t="shared" si="27"/>
        <v>Puntos por equipo</v>
      </c>
      <c r="O89" s="26">
        <f t="shared" si="28"/>
        <v>217.58333333333334</v>
      </c>
      <c r="P89" s="26">
        <f t="shared" si="29"/>
        <v>0</v>
      </c>
    </row>
    <row r="90" spans="2:16" ht="18.600000000000001" customHeight="1" x14ac:dyDescent="0.3">
      <c r="C90" s="112" t="s">
        <v>227</v>
      </c>
      <c r="D90" s="13">
        <v>198.2</v>
      </c>
      <c r="H90" s="26" t="str">
        <f t="shared" si="22"/>
        <v>LLAYLLAY 21 II</v>
      </c>
      <c r="I90" s="26" t="str">
        <f t="shared" si="23"/>
        <v>EL QUILLAY</v>
      </c>
      <c r="J90" s="26" t="str">
        <f t="shared" si="24"/>
        <v>FRANCISCO  EGUIGUREN VALDÉS</v>
      </c>
      <c r="K90" s="26">
        <f t="shared" si="30"/>
        <v>198.2</v>
      </c>
      <c r="L90" s="26">
        <f t="shared" si="25"/>
        <v>3</v>
      </c>
      <c r="M90" s="26">
        <f t="shared" si="26"/>
        <v>1</v>
      </c>
      <c r="N90" s="26" t="str">
        <f t="shared" si="27"/>
        <v>Puntos por equipo</v>
      </c>
      <c r="O90" s="26">
        <f t="shared" si="28"/>
        <v>198.2</v>
      </c>
      <c r="P90" s="26">
        <f t="shared" si="29"/>
        <v>0</v>
      </c>
    </row>
    <row r="91" spans="2:16" ht="18.600000000000001" customHeight="1" x14ac:dyDescent="0.3">
      <c r="C91" s="112" t="s">
        <v>2048</v>
      </c>
      <c r="D91" s="13">
        <v>198.08333333333334</v>
      </c>
      <c r="H91" s="26" t="str">
        <f t="shared" si="22"/>
        <v>LLAYLLAY 21 II</v>
      </c>
      <c r="I91" s="26" t="str">
        <f t="shared" si="23"/>
        <v>EL QUILLAY</v>
      </c>
      <c r="J91" s="26" t="str">
        <f t="shared" si="24"/>
        <v>MACARENA SUAZO ZEPEDA</v>
      </c>
      <c r="K91" s="26">
        <f t="shared" si="30"/>
        <v>198.08333333333334</v>
      </c>
      <c r="L91" s="26">
        <f t="shared" si="25"/>
        <v>4</v>
      </c>
      <c r="M91" s="26">
        <f t="shared" si="26"/>
        <v>1</v>
      </c>
      <c r="N91" s="26" t="str">
        <f t="shared" si="27"/>
        <v>Puntos por equipo</v>
      </c>
      <c r="O91" s="26">
        <f t="shared" si="28"/>
        <v>198.08333333333334</v>
      </c>
      <c r="P91" s="26">
        <f t="shared" si="29"/>
        <v>0</v>
      </c>
    </row>
    <row r="92" spans="2:16" ht="18.600000000000001" customHeight="1" x14ac:dyDescent="0.3">
      <c r="C92" s="112" t="s">
        <v>534</v>
      </c>
      <c r="D92" s="13">
        <v>0</v>
      </c>
      <c r="H92" s="26" t="str">
        <f t="shared" si="22"/>
        <v>LLAYLLAY 21 II</v>
      </c>
      <c r="I92" s="26" t="str">
        <f t="shared" si="23"/>
        <v>EL QUILLAY</v>
      </c>
      <c r="J92" s="26" t="str">
        <f t="shared" si="24"/>
        <v>PABLO LLOMPART</v>
      </c>
      <c r="K92" s="26">
        <f t="shared" si="30"/>
        <v>0</v>
      </c>
      <c r="L92" s="26">
        <f t="shared" si="25"/>
        <v>5</v>
      </c>
      <c r="M92" s="26">
        <f t="shared" si="26"/>
        <v>0</v>
      </c>
      <c r="N92" s="26" t="str">
        <f t="shared" si="27"/>
        <v>Puntos no considerados</v>
      </c>
      <c r="O92" s="26">
        <f t="shared" si="28"/>
        <v>0</v>
      </c>
      <c r="P92" s="26">
        <f t="shared" si="29"/>
        <v>0</v>
      </c>
    </row>
    <row r="93" spans="2:16" ht="18.600000000000001" customHeight="1" x14ac:dyDescent="0.3">
      <c r="C93" s="112" t="s">
        <v>630</v>
      </c>
      <c r="D93" s="13">
        <v>0</v>
      </c>
      <c r="H93" s="26" t="str">
        <f t="shared" si="22"/>
        <v>LLAYLLAY 21 II</v>
      </c>
      <c r="I93" s="26" t="str">
        <f t="shared" si="23"/>
        <v>EL QUILLAY</v>
      </c>
      <c r="J93" s="26" t="str">
        <f t="shared" si="24"/>
        <v>VICENTE  LARRAIN ARJONA</v>
      </c>
      <c r="K93" s="26">
        <f t="shared" si="30"/>
        <v>0</v>
      </c>
      <c r="L93" s="26">
        <f t="shared" si="25"/>
        <v>6</v>
      </c>
      <c r="M93" s="26">
        <f t="shared" si="26"/>
        <v>0</v>
      </c>
      <c r="N93" s="26" t="str">
        <f t="shared" si="27"/>
        <v>Puntos no considerados</v>
      </c>
      <c r="O93" s="26">
        <f t="shared" si="28"/>
        <v>0</v>
      </c>
      <c r="P93" s="26">
        <f t="shared" si="29"/>
        <v>0</v>
      </c>
    </row>
    <row r="94" spans="2:16" ht="18.600000000000001" customHeight="1" x14ac:dyDescent="0.3">
      <c r="B94" s="112" t="s">
        <v>390</v>
      </c>
      <c r="C94" s="112" t="s">
        <v>160</v>
      </c>
      <c r="D94" s="13">
        <v>235.71666666666667</v>
      </c>
      <c r="H94" s="26" t="str">
        <f t="shared" si="22"/>
        <v>LLAYLLAY 21 II</v>
      </c>
      <c r="I94" s="26" t="str">
        <f t="shared" si="23"/>
        <v>RINCONADA B</v>
      </c>
      <c r="J94" s="26" t="str">
        <f t="shared" si="24"/>
        <v>EMILIA PATTERSON</v>
      </c>
      <c r="K94" s="26">
        <f t="shared" si="30"/>
        <v>235.71666666666667</v>
      </c>
      <c r="L94" s="26">
        <f t="shared" si="25"/>
        <v>1</v>
      </c>
      <c r="M94" s="26">
        <f t="shared" si="26"/>
        <v>1</v>
      </c>
      <c r="N94" s="26" t="str">
        <f t="shared" si="27"/>
        <v>Puntos por equipo</v>
      </c>
      <c r="O94" s="26">
        <f t="shared" si="28"/>
        <v>235.71666666666667</v>
      </c>
      <c r="P94" s="26">
        <f t="shared" si="29"/>
        <v>0</v>
      </c>
    </row>
    <row r="95" spans="2:16" ht="18.600000000000001" customHeight="1" x14ac:dyDescent="0.3">
      <c r="C95" s="112" t="s">
        <v>3007</v>
      </c>
      <c r="D95" s="13">
        <v>183.13333333333333</v>
      </c>
      <c r="H95" s="26" t="str">
        <f t="shared" si="22"/>
        <v>LLAYLLAY 21 II</v>
      </c>
      <c r="I95" s="26" t="str">
        <f t="shared" si="23"/>
        <v>RINCONADA B</v>
      </c>
      <c r="J95" s="26" t="str">
        <f t="shared" si="24"/>
        <v>FERNANDA MANZUR</v>
      </c>
      <c r="K95" s="26">
        <f t="shared" si="30"/>
        <v>183.13333333333333</v>
      </c>
      <c r="L95" s="26">
        <f t="shared" si="25"/>
        <v>2</v>
      </c>
      <c r="M95" s="26">
        <f t="shared" si="26"/>
        <v>1</v>
      </c>
      <c r="N95" s="26" t="str">
        <f t="shared" si="27"/>
        <v>Puntos por equipo</v>
      </c>
      <c r="O95" s="26">
        <f t="shared" si="28"/>
        <v>183.13333333333333</v>
      </c>
      <c r="P95" s="26">
        <f t="shared" si="29"/>
        <v>0</v>
      </c>
    </row>
    <row r="96" spans="2:16" ht="18.600000000000001" customHeight="1" x14ac:dyDescent="0.3">
      <c r="C96" s="112" t="s">
        <v>308</v>
      </c>
      <c r="D96" s="13">
        <v>147.71666666666667</v>
      </c>
      <c r="H96" s="26" t="str">
        <f t="shared" si="22"/>
        <v>LLAYLLAY 21 II</v>
      </c>
      <c r="I96" s="26" t="str">
        <f t="shared" si="23"/>
        <v>RINCONADA B</v>
      </c>
      <c r="J96" s="26" t="str">
        <f t="shared" si="24"/>
        <v>ALFREDO SAT YABER</v>
      </c>
      <c r="K96" s="26">
        <f t="shared" si="30"/>
        <v>147.71666666666667</v>
      </c>
      <c r="L96" s="26">
        <f t="shared" si="25"/>
        <v>3</v>
      </c>
      <c r="M96" s="26">
        <f t="shared" si="26"/>
        <v>1</v>
      </c>
      <c r="N96" s="26" t="str">
        <f t="shared" si="27"/>
        <v>Puntos por equipo</v>
      </c>
      <c r="O96" s="26">
        <f t="shared" si="28"/>
        <v>147.71666666666667</v>
      </c>
      <c r="P96" s="26">
        <f t="shared" si="29"/>
        <v>0</v>
      </c>
    </row>
    <row r="97" spans="2:16" ht="18.600000000000001" customHeight="1" x14ac:dyDescent="0.3">
      <c r="C97" s="112" t="s">
        <v>2069</v>
      </c>
      <c r="D97" s="13">
        <v>134.66666666666666</v>
      </c>
      <c r="H97" s="26" t="str">
        <f t="shared" si="22"/>
        <v>LLAYLLAY 21 II</v>
      </c>
      <c r="I97" s="26" t="str">
        <f t="shared" si="23"/>
        <v>RINCONADA B</v>
      </c>
      <c r="J97" s="26" t="str">
        <f t="shared" si="24"/>
        <v>ANGEL CASTILLO</v>
      </c>
      <c r="K97" s="26">
        <f t="shared" si="30"/>
        <v>134.66666666666666</v>
      </c>
      <c r="L97" s="26">
        <f t="shared" si="25"/>
        <v>4</v>
      </c>
      <c r="M97" s="26">
        <f t="shared" si="26"/>
        <v>1</v>
      </c>
      <c r="N97" s="26" t="str">
        <f t="shared" si="27"/>
        <v>Puntos por equipo</v>
      </c>
      <c r="O97" s="26">
        <f t="shared" si="28"/>
        <v>134.66666666666666</v>
      </c>
      <c r="P97" s="26">
        <f t="shared" si="29"/>
        <v>0</v>
      </c>
    </row>
    <row r="98" spans="2:16" ht="18.600000000000001" customHeight="1" x14ac:dyDescent="0.3">
      <c r="C98" s="112" t="s">
        <v>2080</v>
      </c>
      <c r="D98" s="13">
        <v>117.65</v>
      </c>
      <c r="H98" s="26" t="str">
        <f t="shared" si="22"/>
        <v>LLAYLLAY 21 II</v>
      </c>
      <c r="I98" s="26" t="str">
        <f t="shared" si="23"/>
        <v>RINCONADA B</v>
      </c>
      <c r="J98" s="26" t="str">
        <f t="shared" si="24"/>
        <v>FERNANDO LAGOS DIAZ</v>
      </c>
      <c r="K98" s="26">
        <f t="shared" si="30"/>
        <v>117.65</v>
      </c>
      <c r="L98" s="26">
        <f t="shared" si="25"/>
        <v>5</v>
      </c>
      <c r="M98" s="26">
        <f t="shared" si="26"/>
        <v>0</v>
      </c>
      <c r="N98" s="26" t="str">
        <f t="shared" si="27"/>
        <v>Puntos no considerados</v>
      </c>
      <c r="O98" s="26">
        <f t="shared" si="28"/>
        <v>0</v>
      </c>
      <c r="P98" s="26">
        <f t="shared" si="29"/>
        <v>117.65</v>
      </c>
    </row>
    <row r="99" spans="2:16" ht="18.600000000000001" customHeight="1" x14ac:dyDescent="0.3">
      <c r="B99" s="112" t="s">
        <v>3017</v>
      </c>
      <c r="C99" s="112" t="s">
        <v>623</v>
      </c>
      <c r="D99" s="13">
        <v>218.3</v>
      </c>
      <c r="H99" s="26" t="str">
        <f t="shared" si="22"/>
        <v>LLAYLLAY 21 II</v>
      </c>
      <c r="I99" s="26" t="str">
        <f t="shared" si="23"/>
        <v>TOBA B</v>
      </c>
      <c r="J99" s="26" t="str">
        <f t="shared" si="24"/>
        <v>CARLOS  SILVA ESCOBAR</v>
      </c>
      <c r="K99" s="26">
        <f t="shared" si="30"/>
        <v>218.3</v>
      </c>
      <c r="L99" s="26">
        <f t="shared" si="25"/>
        <v>1</v>
      </c>
      <c r="M99" s="26">
        <f t="shared" si="26"/>
        <v>1</v>
      </c>
      <c r="N99" s="26" t="str">
        <f t="shared" si="27"/>
        <v>Puntos por equipo</v>
      </c>
      <c r="O99" s="26">
        <f t="shared" si="28"/>
        <v>218.3</v>
      </c>
      <c r="P99" s="26">
        <f t="shared" si="29"/>
        <v>0</v>
      </c>
    </row>
    <row r="100" spans="2:16" ht="18.600000000000001" customHeight="1" x14ac:dyDescent="0.3">
      <c r="C100" s="112" t="s">
        <v>3003</v>
      </c>
      <c r="D100" s="13">
        <v>182.55</v>
      </c>
      <c r="H100" s="26" t="str">
        <f t="shared" si="22"/>
        <v>LLAYLLAY 21 II</v>
      </c>
      <c r="I100" s="26" t="str">
        <f t="shared" si="23"/>
        <v>TOBA B</v>
      </c>
      <c r="J100" s="26" t="str">
        <f t="shared" si="24"/>
        <v>BRUNO CALTAGIRONE</v>
      </c>
      <c r="K100" s="26">
        <f t="shared" si="30"/>
        <v>182.55</v>
      </c>
      <c r="L100" s="26">
        <f t="shared" si="25"/>
        <v>2</v>
      </c>
      <c r="M100" s="26">
        <f t="shared" si="26"/>
        <v>1</v>
      </c>
      <c r="N100" s="26" t="str">
        <f t="shared" si="27"/>
        <v>Puntos por equipo</v>
      </c>
      <c r="O100" s="26">
        <f t="shared" si="28"/>
        <v>182.55</v>
      </c>
      <c r="P100" s="26">
        <f t="shared" si="29"/>
        <v>0</v>
      </c>
    </row>
    <row r="101" spans="2:16" ht="18.600000000000001" customHeight="1" x14ac:dyDescent="0.3">
      <c r="C101" s="112" t="s">
        <v>3011</v>
      </c>
      <c r="D101" s="13">
        <v>140.5</v>
      </c>
      <c r="H101" s="26" t="str">
        <f t="shared" si="22"/>
        <v>LLAYLLAY 21 II</v>
      </c>
      <c r="I101" s="26" t="str">
        <f t="shared" si="23"/>
        <v>TOBA B</v>
      </c>
      <c r="J101" s="26" t="str">
        <f t="shared" si="24"/>
        <v>JONATHAN VALDES</v>
      </c>
      <c r="K101" s="26">
        <f t="shared" si="30"/>
        <v>140.5</v>
      </c>
      <c r="L101" s="26">
        <f t="shared" si="25"/>
        <v>3</v>
      </c>
      <c r="M101" s="26">
        <f t="shared" si="26"/>
        <v>1</v>
      </c>
      <c r="N101" s="26" t="str">
        <f t="shared" si="27"/>
        <v>Puntos por equipo</v>
      </c>
      <c r="O101" s="26">
        <f t="shared" si="28"/>
        <v>140.5</v>
      </c>
      <c r="P101" s="26">
        <f t="shared" si="29"/>
        <v>0</v>
      </c>
    </row>
    <row r="102" spans="2:16" ht="18.600000000000001" customHeight="1" x14ac:dyDescent="0.3">
      <c r="C102" s="112" t="s">
        <v>3021</v>
      </c>
      <c r="D102" s="13">
        <v>0</v>
      </c>
      <c r="H102" s="26" t="str">
        <f t="shared" si="22"/>
        <v>LLAYLLAY 21 II</v>
      </c>
      <c r="I102" s="26" t="str">
        <f t="shared" si="23"/>
        <v>TOBA B</v>
      </c>
      <c r="J102" s="26" t="str">
        <f t="shared" si="24"/>
        <v>PABLO VALDES RAMIREZ</v>
      </c>
      <c r="K102" s="26">
        <f t="shared" si="30"/>
        <v>0</v>
      </c>
      <c r="L102" s="26">
        <f t="shared" si="25"/>
        <v>4</v>
      </c>
      <c r="M102" s="26">
        <f t="shared" si="26"/>
        <v>1</v>
      </c>
      <c r="N102" s="26" t="str">
        <f t="shared" si="27"/>
        <v>Puntos por equipo</v>
      </c>
      <c r="O102" s="26">
        <f t="shared" si="28"/>
        <v>0</v>
      </c>
      <c r="P102" s="26">
        <f t="shared" si="29"/>
        <v>0</v>
      </c>
    </row>
    <row r="103" spans="2:16" ht="18.600000000000001" customHeight="1" x14ac:dyDescent="0.3">
      <c r="B103" s="112" t="s">
        <v>3019</v>
      </c>
      <c r="C103" s="112" t="s">
        <v>2062</v>
      </c>
      <c r="D103" s="13">
        <v>224.68333333333334</v>
      </c>
      <c r="H103" s="26" t="str">
        <f t="shared" si="22"/>
        <v>LLAYLLAY 21 II</v>
      </c>
      <c r="I103" s="26" t="str">
        <f t="shared" si="23"/>
        <v>COLCHAGUA</v>
      </c>
      <c r="J103" s="26" t="str">
        <f t="shared" si="24"/>
        <v>VICENTE MAYOL LARRAIN</v>
      </c>
      <c r="K103" s="26">
        <f t="shared" si="30"/>
        <v>224.68333333333334</v>
      </c>
      <c r="L103" s="26">
        <f t="shared" si="25"/>
        <v>1</v>
      </c>
      <c r="M103" s="26">
        <f t="shared" si="26"/>
        <v>1</v>
      </c>
      <c r="N103" s="26" t="str">
        <f t="shared" si="27"/>
        <v>Puntos por equipo</v>
      </c>
      <c r="O103" s="26">
        <f t="shared" si="28"/>
        <v>224.68333333333334</v>
      </c>
      <c r="P103" s="26">
        <f t="shared" si="29"/>
        <v>0</v>
      </c>
    </row>
    <row r="104" spans="2:16" ht="18.600000000000001" customHeight="1" x14ac:dyDescent="0.3">
      <c r="C104" s="112" t="s">
        <v>145</v>
      </c>
      <c r="D104" s="13">
        <v>190.58333333333334</v>
      </c>
      <c r="H104" s="26" t="str">
        <f t="shared" si="22"/>
        <v>LLAYLLAY 21 II</v>
      </c>
      <c r="I104" s="26" t="str">
        <f t="shared" si="23"/>
        <v>COLCHAGUA</v>
      </c>
      <c r="J104" s="26" t="str">
        <f t="shared" si="24"/>
        <v>BORJA MAYOL</v>
      </c>
      <c r="K104" s="26">
        <f t="shared" si="30"/>
        <v>190.58333333333334</v>
      </c>
      <c r="L104" s="26">
        <f t="shared" si="25"/>
        <v>2</v>
      </c>
      <c r="M104" s="26">
        <f t="shared" si="26"/>
        <v>1</v>
      </c>
      <c r="N104" s="26" t="str">
        <f t="shared" si="27"/>
        <v>Puntos por equipo</v>
      </c>
      <c r="O104" s="26">
        <f t="shared" si="28"/>
        <v>190.58333333333334</v>
      </c>
      <c r="P104" s="26">
        <f t="shared" si="29"/>
        <v>0</v>
      </c>
    </row>
    <row r="105" spans="2:16" ht="18.600000000000001" customHeight="1" x14ac:dyDescent="0.3">
      <c r="C105" s="112" t="s">
        <v>3004</v>
      </c>
      <c r="D105" s="13">
        <v>82.966666666666669</v>
      </c>
      <c r="H105" s="26" t="str">
        <f t="shared" si="22"/>
        <v>LLAYLLAY 21 II</v>
      </c>
      <c r="I105" s="26" t="str">
        <f t="shared" si="23"/>
        <v>COLCHAGUA</v>
      </c>
      <c r="J105" s="26" t="str">
        <f t="shared" si="24"/>
        <v>CAMILA LARRAIN DOERNER</v>
      </c>
      <c r="K105" s="26">
        <f t="shared" si="30"/>
        <v>82.966666666666669</v>
      </c>
      <c r="L105" s="26">
        <f t="shared" si="25"/>
        <v>3</v>
      </c>
      <c r="M105" s="26">
        <f t="shared" si="26"/>
        <v>1</v>
      </c>
      <c r="N105" s="26" t="str">
        <f t="shared" si="27"/>
        <v>Puntos por equipo</v>
      </c>
      <c r="O105" s="26">
        <f t="shared" si="28"/>
        <v>82.966666666666669</v>
      </c>
      <c r="P105" s="26">
        <f t="shared" si="29"/>
        <v>0</v>
      </c>
    </row>
    <row r="106" spans="2:16" ht="18.600000000000001" customHeight="1" x14ac:dyDescent="0.3">
      <c r="C106" s="112" t="s">
        <v>3036</v>
      </c>
      <c r="D106" s="13">
        <v>0</v>
      </c>
      <c r="H106" s="26" t="str">
        <f t="shared" si="22"/>
        <v>LLAYLLAY 21 II</v>
      </c>
      <c r="I106" s="26" t="str">
        <f t="shared" si="23"/>
        <v>COLCHAGUA</v>
      </c>
      <c r="J106" s="26" t="str">
        <f t="shared" si="24"/>
        <v>ENRIQUE COFRE</v>
      </c>
      <c r="K106" s="26">
        <f t="shared" si="30"/>
        <v>0</v>
      </c>
      <c r="L106" s="26">
        <f t="shared" si="25"/>
        <v>4</v>
      </c>
      <c r="M106" s="26">
        <f t="shared" si="26"/>
        <v>1</v>
      </c>
      <c r="N106" s="26" t="str">
        <f t="shared" si="27"/>
        <v>Puntos por equipo</v>
      </c>
      <c r="O106" s="26">
        <f t="shared" si="28"/>
        <v>0</v>
      </c>
      <c r="P106" s="26">
        <f t="shared" si="29"/>
        <v>0</v>
      </c>
    </row>
    <row r="107" spans="2:16" ht="18.600000000000001" customHeight="1" x14ac:dyDescent="0.3">
      <c r="C107" s="112" t="s">
        <v>146</v>
      </c>
      <c r="D107" s="13">
        <v>0</v>
      </c>
      <c r="H107" s="26" t="str">
        <f t="shared" si="22"/>
        <v>LLAYLLAY 21 II</v>
      </c>
      <c r="I107" s="26" t="str">
        <f t="shared" si="23"/>
        <v>COLCHAGUA</v>
      </c>
      <c r="J107" s="26" t="str">
        <f t="shared" si="24"/>
        <v>FLORENCIA CARDONE ALMARZA</v>
      </c>
      <c r="K107" s="26">
        <f t="shared" si="30"/>
        <v>0</v>
      </c>
      <c r="L107" s="26">
        <f t="shared" si="25"/>
        <v>5</v>
      </c>
      <c r="M107" s="26">
        <f t="shared" si="26"/>
        <v>0</v>
      </c>
      <c r="N107" s="26" t="str">
        <f t="shared" si="27"/>
        <v>Puntos no considerados</v>
      </c>
      <c r="O107" s="26">
        <f t="shared" si="28"/>
        <v>0</v>
      </c>
      <c r="P107" s="26">
        <f t="shared" si="29"/>
        <v>0</v>
      </c>
    </row>
    <row r="108" spans="2:16" ht="18.600000000000001" customHeight="1" x14ac:dyDescent="0.3">
      <c r="B108" s="112" t="s">
        <v>3018</v>
      </c>
      <c r="C108" s="112" t="s">
        <v>238</v>
      </c>
      <c r="D108" s="13">
        <v>0</v>
      </c>
      <c r="H108" s="26" t="str">
        <f t="shared" si="22"/>
        <v>LLAYLLAY 21 II</v>
      </c>
      <c r="I108" s="26" t="str">
        <f t="shared" si="23"/>
        <v>EL SENDERO/HARD BONE TEAM</v>
      </c>
      <c r="J108" s="26" t="str">
        <f t="shared" si="24"/>
        <v>JUAN FRANCISCO DEL CANTO</v>
      </c>
      <c r="K108" s="26">
        <f t="shared" si="30"/>
        <v>0</v>
      </c>
      <c r="L108" s="26">
        <f t="shared" si="25"/>
        <v>1</v>
      </c>
      <c r="M108" s="26">
        <f t="shared" si="26"/>
        <v>1</v>
      </c>
      <c r="N108" s="26" t="str">
        <f t="shared" si="27"/>
        <v>Puntos por equipo</v>
      </c>
      <c r="O108" s="26">
        <f t="shared" si="28"/>
        <v>0</v>
      </c>
      <c r="P108" s="26">
        <f t="shared" si="29"/>
        <v>0</v>
      </c>
    </row>
    <row r="109" spans="2:16" ht="18.600000000000001" customHeight="1" x14ac:dyDescent="0.3">
      <c r="C109" s="112" t="s">
        <v>537</v>
      </c>
      <c r="D109" s="13">
        <v>0</v>
      </c>
      <c r="H109" s="26" t="str">
        <f t="shared" si="22"/>
        <v>LLAYLLAY 21 II</v>
      </c>
      <c r="I109" s="26" t="str">
        <f t="shared" si="23"/>
        <v>EL SENDERO/HARD BONE TEAM</v>
      </c>
      <c r="J109" s="26" t="str">
        <f t="shared" si="24"/>
        <v>OSCAR TAHAN</v>
      </c>
      <c r="K109" s="26">
        <f t="shared" si="30"/>
        <v>0</v>
      </c>
      <c r="L109" s="26">
        <f t="shared" si="25"/>
        <v>2</v>
      </c>
      <c r="M109" s="26">
        <f t="shared" si="26"/>
        <v>1</v>
      </c>
      <c r="N109" s="26" t="str">
        <f t="shared" si="27"/>
        <v>Puntos por equipo</v>
      </c>
      <c r="O109" s="26">
        <f t="shared" si="28"/>
        <v>0</v>
      </c>
      <c r="P109" s="26">
        <f t="shared" si="29"/>
        <v>0</v>
      </c>
    </row>
    <row r="110" spans="2:16" ht="18.600000000000001" customHeight="1" x14ac:dyDescent="0.3">
      <c r="C110" s="112" t="s">
        <v>3037</v>
      </c>
      <c r="D110" s="13">
        <v>0</v>
      </c>
      <c r="H110" s="26" t="str">
        <f t="shared" si="22"/>
        <v>LLAYLLAY 21 II</v>
      </c>
      <c r="I110" s="26" t="str">
        <f t="shared" si="23"/>
        <v>EL SENDERO/HARD BONE TEAM</v>
      </c>
      <c r="J110" s="26" t="str">
        <f t="shared" si="24"/>
        <v>SEBASTIAN SALINAS</v>
      </c>
      <c r="K110" s="26">
        <f t="shared" si="30"/>
        <v>0</v>
      </c>
      <c r="L110" s="26">
        <f t="shared" si="25"/>
        <v>3</v>
      </c>
      <c r="M110" s="26">
        <f t="shared" si="26"/>
        <v>1</v>
      </c>
      <c r="N110" s="26" t="str">
        <f t="shared" si="27"/>
        <v>Puntos por equipo</v>
      </c>
      <c r="O110" s="26">
        <f t="shared" si="28"/>
        <v>0</v>
      </c>
      <c r="P110" s="26">
        <f t="shared" si="29"/>
        <v>0</v>
      </c>
    </row>
    <row r="111" spans="2:16" ht="18.600000000000001" customHeight="1" x14ac:dyDescent="0.3">
      <c r="B111" s="112" t="s">
        <v>166</v>
      </c>
      <c r="C111" s="112" t="s">
        <v>746</v>
      </c>
      <c r="D111" s="13">
        <v>0</v>
      </c>
      <c r="H111" s="26" t="str">
        <f t="shared" si="22"/>
        <v>LLAYLLAY 21 II</v>
      </c>
      <c r="I111" s="26" t="str">
        <f t="shared" si="23"/>
        <v>EL MOLINO B</v>
      </c>
      <c r="J111" s="26" t="str">
        <f t="shared" si="24"/>
        <v>SEBASTIAN IRRIBARRA CONA</v>
      </c>
      <c r="K111" s="26">
        <f t="shared" si="30"/>
        <v>0</v>
      </c>
      <c r="L111" s="26">
        <f t="shared" si="25"/>
        <v>1</v>
      </c>
      <c r="M111" s="26">
        <f t="shared" si="26"/>
        <v>1</v>
      </c>
      <c r="N111" s="26" t="str">
        <f t="shared" si="27"/>
        <v>Puntos por equipo</v>
      </c>
      <c r="O111" s="26">
        <f t="shared" si="28"/>
        <v>0</v>
      </c>
      <c r="P111" s="26">
        <f t="shared" si="29"/>
        <v>0</v>
      </c>
    </row>
    <row r="112" spans="2:16" ht="18.600000000000001" customHeight="1" x14ac:dyDescent="0.3">
      <c r="C112"/>
      <c r="D112"/>
      <c r="H112" s="26" t="str">
        <f t="shared" ref="H112:H175" si="31">IF(A112="",H111,A112)</f>
        <v>LLAYLLAY 21 II</v>
      </c>
      <c r="I112" s="26" t="str">
        <f t="shared" ref="I112:I175" si="32">IF(B112="",I111,B112)</f>
        <v>EL MOLINO B</v>
      </c>
      <c r="J112" s="26" t="str">
        <f t="shared" ref="J112:J175" si="33">IF(C112="",J111,C112)</f>
        <v>SEBASTIAN IRRIBARRA CONA</v>
      </c>
      <c r="K112" s="26">
        <f t="shared" si="30"/>
        <v>0</v>
      </c>
      <c r="L112" s="26">
        <f t="shared" ref="L112:L175" si="34">IF(H112=H111,IF(I112=I111,L111+1,1),1)</f>
        <v>2</v>
      </c>
      <c r="M112" s="26">
        <f t="shared" ref="M112:M175" si="35">IF(L112&lt;5,1,0)</f>
        <v>1</v>
      </c>
      <c r="N112" s="26" t="str">
        <f t="shared" ref="N112:N175" si="36">IF(M112=1,"Puntos por equipo","Puntos no considerados")</f>
        <v>Puntos por equipo</v>
      </c>
      <c r="O112" s="26">
        <f t="shared" ref="O112:O175" si="37">M112*K112</f>
        <v>0</v>
      </c>
      <c r="P112" s="26">
        <f t="shared" ref="P112:P175" si="38">(1-M112)*K112</f>
        <v>0</v>
      </c>
    </row>
    <row r="113" spans="3:16" ht="18.600000000000001" customHeight="1" x14ac:dyDescent="0.3">
      <c r="C113"/>
      <c r="D113"/>
      <c r="H113" s="26" t="str">
        <f t="shared" si="31"/>
        <v>LLAYLLAY 21 II</v>
      </c>
      <c r="I113" s="26" t="str">
        <f t="shared" si="32"/>
        <v>EL MOLINO B</v>
      </c>
      <c r="J113" s="26" t="str">
        <f t="shared" si="33"/>
        <v>SEBASTIAN IRRIBARRA CONA</v>
      </c>
      <c r="K113" s="26">
        <f t="shared" si="30"/>
        <v>0</v>
      </c>
      <c r="L113" s="26">
        <f t="shared" si="34"/>
        <v>3</v>
      </c>
      <c r="M113" s="26">
        <f t="shared" si="35"/>
        <v>1</v>
      </c>
      <c r="N113" s="26" t="str">
        <f t="shared" si="36"/>
        <v>Puntos por equipo</v>
      </c>
      <c r="O113" s="26">
        <f t="shared" si="37"/>
        <v>0</v>
      </c>
      <c r="P113" s="26">
        <f t="shared" si="38"/>
        <v>0</v>
      </c>
    </row>
    <row r="114" spans="3:16" ht="18.600000000000001" customHeight="1" x14ac:dyDescent="0.3">
      <c r="C114"/>
      <c r="D114"/>
      <c r="H114" s="26" t="str">
        <f t="shared" si="31"/>
        <v>LLAYLLAY 21 II</v>
      </c>
      <c r="I114" s="26" t="str">
        <f t="shared" si="32"/>
        <v>EL MOLINO B</v>
      </c>
      <c r="J114" s="26" t="str">
        <f t="shared" si="33"/>
        <v>SEBASTIAN IRRIBARRA CONA</v>
      </c>
      <c r="K114" s="26">
        <f t="shared" si="30"/>
        <v>0</v>
      </c>
      <c r="L114" s="26">
        <f t="shared" si="34"/>
        <v>4</v>
      </c>
      <c r="M114" s="26">
        <f t="shared" si="35"/>
        <v>1</v>
      </c>
      <c r="N114" s="26" t="str">
        <f t="shared" si="36"/>
        <v>Puntos por equipo</v>
      </c>
      <c r="O114" s="26">
        <f t="shared" si="37"/>
        <v>0</v>
      </c>
      <c r="P114" s="26">
        <f t="shared" si="38"/>
        <v>0</v>
      </c>
    </row>
    <row r="115" spans="3:16" ht="18.600000000000001" customHeight="1" x14ac:dyDescent="0.3">
      <c r="C115"/>
      <c r="D115"/>
      <c r="H115" s="26" t="str">
        <f t="shared" si="31"/>
        <v>LLAYLLAY 21 II</v>
      </c>
      <c r="I115" s="26" t="str">
        <f t="shared" si="32"/>
        <v>EL MOLINO B</v>
      </c>
      <c r="J115" s="26" t="str">
        <f t="shared" si="33"/>
        <v>SEBASTIAN IRRIBARRA CONA</v>
      </c>
      <c r="K115" s="26">
        <f t="shared" si="30"/>
        <v>0</v>
      </c>
      <c r="L115" s="26">
        <f t="shared" si="34"/>
        <v>5</v>
      </c>
      <c r="M115" s="26">
        <f t="shared" si="35"/>
        <v>0</v>
      </c>
      <c r="N115" s="26" t="str">
        <f t="shared" si="36"/>
        <v>Puntos no considerados</v>
      </c>
      <c r="O115" s="26">
        <f t="shared" si="37"/>
        <v>0</v>
      </c>
      <c r="P115" s="26">
        <f t="shared" si="38"/>
        <v>0</v>
      </c>
    </row>
    <row r="116" spans="3:16" ht="18.600000000000001" customHeight="1" x14ac:dyDescent="0.3">
      <c r="C116"/>
      <c r="D116"/>
      <c r="H116" s="26" t="str">
        <f t="shared" si="31"/>
        <v>LLAYLLAY 21 II</v>
      </c>
      <c r="I116" s="26" t="str">
        <f t="shared" si="32"/>
        <v>EL MOLINO B</v>
      </c>
      <c r="J116" s="26" t="str">
        <f t="shared" si="33"/>
        <v>SEBASTIAN IRRIBARRA CONA</v>
      </c>
      <c r="K116" s="26">
        <f t="shared" si="30"/>
        <v>0</v>
      </c>
      <c r="L116" s="26">
        <f t="shared" si="34"/>
        <v>6</v>
      </c>
      <c r="M116" s="26">
        <f t="shared" si="35"/>
        <v>0</v>
      </c>
      <c r="N116" s="26" t="str">
        <f t="shared" si="36"/>
        <v>Puntos no considerados</v>
      </c>
      <c r="O116" s="26">
        <f t="shared" si="37"/>
        <v>0</v>
      </c>
      <c r="P116" s="26">
        <f t="shared" si="38"/>
        <v>0</v>
      </c>
    </row>
    <row r="117" spans="3:16" ht="18.600000000000001" customHeight="1" x14ac:dyDescent="0.3">
      <c r="C117"/>
      <c r="D117"/>
      <c r="H117" s="26" t="str">
        <f t="shared" si="31"/>
        <v>LLAYLLAY 21 II</v>
      </c>
      <c r="I117" s="26" t="str">
        <f t="shared" si="32"/>
        <v>EL MOLINO B</v>
      </c>
      <c r="J117" s="26" t="str">
        <f t="shared" si="33"/>
        <v>SEBASTIAN IRRIBARRA CONA</v>
      </c>
      <c r="K117" s="26">
        <f t="shared" si="30"/>
        <v>0</v>
      </c>
      <c r="L117" s="26">
        <f t="shared" si="34"/>
        <v>7</v>
      </c>
      <c r="M117" s="26">
        <f t="shared" si="35"/>
        <v>0</v>
      </c>
      <c r="N117" s="26" t="str">
        <f t="shared" si="36"/>
        <v>Puntos no considerados</v>
      </c>
      <c r="O117" s="26">
        <f t="shared" si="37"/>
        <v>0</v>
      </c>
      <c r="P117" s="26">
        <f t="shared" si="38"/>
        <v>0</v>
      </c>
    </row>
    <row r="118" spans="3:16" ht="18.600000000000001" customHeight="1" x14ac:dyDescent="0.3">
      <c r="C118"/>
      <c r="D118"/>
      <c r="H118" s="26" t="str">
        <f t="shared" si="31"/>
        <v>LLAYLLAY 21 II</v>
      </c>
      <c r="I118" s="26" t="str">
        <f t="shared" si="32"/>
        <v>EL MOLINO B</v>
      </c>
      <c r="J118" s="26" t="str">
        <f t="shared" si="33"/>
        <v>SEBASTIAN IRRIBARRA CONA</v>
      </c>
      <c r="K118" s="26">
        <f t="shared" si="30"/>
        <v>0</v>
      </c>
      <c r="L118" s="26">
        <f t="shared" si="34"/>
        <v>8</v>
      </c>
      <c r="M118" s="26">
        <f t="shared" si="35"/>
        <v>0</v>
      </c>
      <c r="N118" s="26" t="str">
        <f t="shared" si="36"/>
        <v>Puntos no considerados</v>
      </c>
      <c r="O118" s="26">
        <f t="shared" si="37"/>
        <v>0</v>
      </c>
      <c r="P118" s="26">
        <f t="shared" si="38"/>
        <v>0</v>
      </c>
    </row>
    <row r="119" spans="3:16" ht="18.600000000000001" customHeight="1" x14ac:dyDescent="0.3">
      <c r="C119"/>
      <c r="D119"/>
      <c r="H119" s="26" t="str">
        <f t="shared" si="31"/>
        <v>LLAYLLAY 21 II</v>
      </c>
      <c r="I119" s="26" t="str">
        <f t="shared" si="32"/>
        <v>EL MOLINO B</v>
      </c>
      <c r="J119" s="26" t="str">
        <f t="shared" si="33"/>
        <v>SEBASTIAN IRRIBARRA CONA</v>
      </c>
      <c r="K119" s="26">
        <f t="shared" si="30"/>
        <v>0</v>
      </c>
      <c r="L119" s="26">
        <f t="shared" si="34"/>
        <v>9</v>
      </c>
      <c r="M119" s="26">
        <f t="shared" si="35"/>
        <v>0</v>
      </c>
      <c r="N119" s="26" t="str">
        <f t="shared" si="36"/>
        <v>Puntos no considerados</v>
      </c>
      <c r="O119" s="26">
        <f t="shared" si="37"/>
        <v>0</v>
      </c>
      <c r="P119" s="26">
        <f t="shared" si="38"/>
        <v>0</v>
      </c>
    </row>
    <row r="120" spans="3:16" ht="18.600000000000001" customHeight="1" x14ac:dyDescent="0.3">
      <c r="C120"/>
      <c r="D120"/>
      <c r="H120" s="26" t="str">
        <f t="shared" si="31"/>
        <v>LLAYLLAY 21 II</v>
      </c>
      <c r="I120" s="26" t="str">
        <f t="shared" si="32"/>
        <v>EL MOLINO B</v>
      </c>
      <c r="J120" s="26" t="str">
        <f t="shared" si="33"/>
        <v>SEBASTIAN IRRIBARRA CONA</v>
      </c>
      <c r="K120" s="26">
        <f t="shared" si="30"/>
        <v>0</v>
      </c>
      <c r="L120" s="26">
        <f t="shared" si="34"/>
        <v>10</v>
      </c>
      <c r="M120" s="26">
        <f t="shared" si="35"/>
        <v>0</v>
      </c>
      <c r="N120" s="26" t="str">
        <f t="shared" si="36"/>
        <v>Puntos no considerados</v>
      </c>
      <c r="O120" s="26">
        <f t="shared" si="37"/>
        <v>0</v>
      </c>
      <c r="P120" s="26">
        <f t="shared" si="38"/>
        <v>0</v>
      </c>
    </row>
    <row r="121" spans="3:16" ht="18.600000000000001" customHeight="1" x14ac:dyDescent="0.3">
      <c r="C121"/>
      <c r="D121"/>
      <c r="H121" s="26" t="str">
        <f t="shared" si="31"/>
        <v>LLAYLLAY 21 II</v>
      </c>
      <c r="I121" s="26" t="str">
        <f t="shared" si="32"/>
        <v>EL MOLINO B</v>
      </c>
      <c r="J121" s="26" t="str">
        <f t="shared" si="33"/>
        <v>SEBASTIAN IRRIBARRA CONA</v>
      </c>
      <c r="K121" s="26">
        <f t="shared" si="30"/>
        <v>0</v>
      </c>
      <c r="L121" s="26">
        <f t="shared" si="34"/>
        <v>11</v>
      </c>
      <c r="M121" s="26">
        <f t="shared" si="35"/>
        <v>0</v>
      </c>
      <c r="N121" s="26" t="str">
        <f t="shared" si="36"/>
        <v>Puntos no considerados</v>
      </c>
      <c r="O121" s="26">
        <f t="shared" si="37"/>
        <v>0</v>
      </c>
      <c r="P121" s="26">
        <f t="shared" si="38"/>
        <v>0</v>
      </c>
    </row>
    <row r="122" spans="3:16" ht="18.600000000000001" customHeight="1" x14ac:dyDescent="0.3">
      <c r="C122"/>
      <c r="D122"/>
      <c r="H122" s="26" t="str">
        <f t="shared" si="31"/>
        <v>LLAYLLAY 21 II</v>
      </c>
      <c r="I122" s="26" t="str">
        <f t="shared" si="32"/>
        <v>EL MOLINO B</v>
      </c>
      <c r="J122" s="26" t="str">
        <f t="shared" si="33"/>
        <v>SEBASTIAN IRRIBARRA CONA</v>
      </c>
      <c r="K122" s="26">
        <f t="shared" si="30"/>
        <v>0</v>
      </c>
      <c r="L122" s="26">
        <f t="shared" si="34"/>
        <v>12</v>
      </c>
      <c r="M122" s="26">
        <f t="shared" si="35"/>
        <v>0</v>
      </c>
      <c r="N122" s="26" t="str">
        <f t="shared" si="36"/>
        <v>Puntos no considerados</v>
      </c>
      <c r="O122" s="26">
        <f t="shared" si="37"/>
        <v>0</v>
      </c>
      <c r="P122" s="26">
        <f t="shared" si="38"/>
        <v>0</v>
      </c>
    </row>
    <row r="123" spans="3:16" ht="18.600000000000001" customHeight="1" x14ac:dyDescent="0.3">
      <c r="C123"/>
      <c r="D123"/>
      <c r="H123" s="26" t="str">
        <f t="shared" si="31"/>
        <v>LLAYLLAY 21 II</v>
      </c>
      <c r="I123" s="26" t="str">
        <f t="shared" si="32"/>
        <v>EL MOLINO B</v>
      </c>
      <c r="J123" s="26" t="str">
        <f t="shared" si="33"/>
        <v>SEBASTIAN IRRIBARRA CONA</v>
      </c>
      <c r="K123" s="26">
        <f t="shared" si="30"/>
        <v>0</v>
      </c>
      <c r="L123" s="26">
        <f t="shared" si="34"/>
        <v>13</v>
      </c>
      <c r="M123" s="26">
        <f t="shared" si="35"/>
        <v>0</v>
      </c>
      <c r="N123" s="26" t="str">
        <f t="shared" si="36"/>
        <v>Puntos no considerados</v>
      </c>
      <c r="O123" s="26">
        <f t="shared" si="37"/>
        <v>0</v>
      </c>
      <c r="P123" s="26">
        <f t="shared" si="38"/>
        <v>0</v>
      </c>
    </row>
    <row r="124" spans="3:16" ht="18.600000000000001" customHeight="1" x14ac:dyDescent="0.3">
      <c r="C124"/>
      <c r="D124"/>
      <c r="H124" s="26" t="str">
        <f t="shared" si="31"/>
        <v>LLAYLLAY 21 II</v>
      </c>
      <c r="I124" s="26" t="str">
        <f t="shared" si="32"/>
        <v>EL MOLINO B</v>
      </c>
      <c r="J124" s="26" t="str">
        <f t="shared" si="33"/>
        <v>SEBASTIAN IRRIBARRA CONA</v>
      </c>
      <c r="K124" s="26">
        <f t="shared" si="30"/>
        <v>0</v>
      </c>
      <c r="L124" s="26">
        <f t="shared" si="34"/>
        <v>14</v>
      </c>
      <c r="M124" s="26">
        <f t="shared" si="35"/>
        <v>0</v>
      </c>
      <c r="N124" s="26" t="str">
        <f t="shared" si="36"/>
        <v>Puntos no considerados</v>
      </c>
      <c r="O124" s="26">
        <f t="shared" si="37"/>
        <v>0</v>
      </c>
      <c r="P124" s="26">
        <f t="shared" si="38"/>
        <v>0</v>
      </c>
    </row>
    <row r="125" spans="3:16" ht="18.600000000000001" customHeight="1" x14ac:dyDescent="0.3">
      <c r="C125"/>
      <c r="D125"/>
      <c r="H125" s="26" t="str">
        <f t="shared" si="31"/>
        <v>LLAYLLAY 21 II</v>
      </c>
      <c r="I125" s="26" t="str">
        <f t="shared" si="32"/>
        <v>EL MOLINO B</v>
      </c>
      <c r="J125" s="26" t="str">
        <f t="shared" si="33"/>
        <v>SEBASTIAN IRRIBARRA CONA</v>
      </c>
      <c r="K125" s="26">
        <f t="shared" si="30"/>
        <v>0</v>
      </c>
      <c r="L125" s="26">
        <f t="shared" si="34"/>
        <v>15</v>
      </c>
      <c r="M125" s="26">
        <f t="shared" si="35"/>
        <v>0</v>
      </c>
      <c r="N125" s="26" t="str">
        <f t="shared" si="36"/>
        <v>Puntos no considerados</v>
      </c>
      <c r="O125" s="26">
        <f t="shared" si="37"/>
        <v>0</v>
      </c>
      <c r="P125" s="26">
        <f t="shared" si="38"/>
        <v>0</v>
      </c>
    </row>
    <row r="126" spans="3:16" ht="18.600000000000001" customHeight="1" x14ac:dyDescent="0.3">
      <c r="C126"/>
      <c r="D126"/>
      <c r="H126" s="26" t="str">
        <f t="shared" si="31"/>
        <v>LLAYLLAY 21 II</v>
      </c>
      <c r="I126" s="26" t="str">
        <f t="shared" si="32"/>
        <v>EL MOLINO B</v>
      </c>
      <c r="J126" s="26" t="str">
        <f t="shared" si="33"/>
        <v>SEBASTIAN IRRIBARRA CONA</v>
      </c>
      <c r="K126" s="26">
        <f t="shared" si="30"/>
        <v>0</v>
      </c>
      <c r="L126" s="26">
        <f t="shared" si="34"/>
        <v>16</v>
      </c>
      <c r="M126" s="26">
        <f t="shared" si="35"/>
        <v>0</v>
      </c>
      <c r="N126" s="26" t="str">
        <f t="shared" si="36"/>
        <v>Puntos no considerados</v>
      </c>
      <c r="O126" s="26">
        <f t="shared" si="37"/>
        <v>0</v>
      </c>
      <c r="P126" s="26">
        <f t="shared" si="38"/>
        <v>0</v>
      </c>
    </row>
    <row r="127" spans="3:16" ht="18.600000000000001" customHeight="1" x14ac:dyDescent="0.3">
      <c r="C127"/>
      <c r="D127"/>
      <c r="H127" s="26" t="str">
        <f t="shared" si="31"/>
        <v>LLAYLLAY 21 II</v>
      </c>
      <c r="I127" s="26" t="str">
        <f t="shared" si="32"/>
        <v>EL MOLINO B</v>
      </c>
      <c r="J127" s="26" t="str">
        <f t="shared" si="33"/>
        <v>SEBASTIAN IRRIBARRA CONA</v>
      </c>
      <c r="K127" s="26">
        <f t="shared" si="30"/>
        <v>0</v>
      </c>
      <c r="L127" s="26">
        <f t="shared" si="34"/>
        <v>17</v>
      </c>
      <c r="M127" s="26">
        <f t="shared" si="35"/>
        <v>0</v>
      </c>
      <c r="N127" s="26" t="str">
        <f t="shared" si="36"/>
        <v>Puntos no considerados</v>
      </c>
      <c r="O127" s="26">
        <f t="shared" si="37"/>
        <v>0</v>
      </c>
      <c r="P127" s="26">
        <f t="shared" si="38"/>
        <v>0</v>
      </c>
    </row>
    <row r="128" spans="3:16" ht="18.600000000000001" customHeight="1" x14ac:dyDescent="0.3">
      <c r="C128"/>
      <c r="D128"/>
      <c r="H128" s="26" t="str">
        <f t="shared" si="31"/>
        <v>LLAYLLAY 21 II</v>
      </c>
      <c r="I128" s="26" t="str">
        <f t="shared" si="32"/>
        <v>EL MOLINO B</v>
      </c>
      <c r="J128" s="26" t="str">
        <f t="shared" si="33"/>
        <v>SEBASTIAN IRRIBARRA CONA</v>
      </c>
      <c r="K128" s="26">
        <f t="shared" si="30"/>
        <v>0</v>
      </c>
      <c r="L128" s="26">
        <f t="shared" si="34"/>
        <v>18</v>
      </c>
      <c r="M128" s="26">
        <f t="shared" si="35"/>
        <v>0</v>
      </c>
      <c r="N128" s="26" t="str">
        <f t="shared" si="36"/>
        <v>Puntos no considerados</v>
      </c>
      <c r="O128" s="26">
        <f t="shared" si="37"/>
        <v>0</v>
      </c>
      <c r="P128" s="26">
        <f t="shared" si="38"/>
        <v>0</v>
      </c>
    </row>
    <row r="129" spans="3:16" ht="18.600000000000001" customHeight="1" x14ac:dyDescent="0.3">
      <c r="C129"/>
      <c r="D129"/>
      <c r="H129" s="26" t="str">
        <f t="shared" si="31"/>
        <v>LLAYLLAY 21 II</v>
      </c>
      <c r="I129" s="26" t="str">
        <f t="shared" si="32"/>
        <v>EL MOLINO B</v>
      </c>
      <c r="J129" s="26" t="str">
        <f t="shared" si="33"/>
        <v>SEBASTIAN IRRIBARRA CONA</v>
      </c>
      <c r="K129" s="26">
        <f t="shared" si="30"/>
        <v>0</v>
      </c>
      <c r="L129" s="26">
        <f t="shared" si="34"/>
        <v>19</v>
      </c>
      <c r="M129" s="26">
        <f t="shared" si="35"/>
        <v>0</v>
      </c>
      <c r="N129" s="26" t="str">
        <f t="shared" si="36"/>
        <v>Puntos no considerados</v>
      </c>
      <c r="O129" s="26">
        <f t="shared" si="37"/>
        <v>0</v>
      </c>
      <c r="P129" s="26">
        <f t="shared" si="38"/>
        <v>0</v>
      </c>
    </row>
    <row r="130" spans="3:16" ht="18.600000000000001" customHeight="1" x14ac:dyDescent="0.3">
      <c r="C130"/>
      <c r="D130"/>
      <c r="H130" s="26" t="str">
        <f t="shared" si="31"/>
        <v>LLAYLLAY 21 II</v>
      </c>
      <c r="I130" s="26" t="str">
        <f t="shared" si="32"/>
        <v>EL MOLINO B</v>
      </c>
      <c r="J130" s="26" t="str">
        <f t="shared" si="33"/>
        <v>SEBASTIAN IRRIBARRA CONA</v>
      </c>
      <c r="K130" s="26">
        <f t="shared" si="30"/>
        <v>0</v>
      </c>
      <c r="L130" s="26">
        <f t="shared" si="34"/>
        <v>20</v>
      </c>
      <c r="M130" s="26">
        <f t="shared" si="35"/>
        <v>0</v>
      </c>
      <c r="N130" s="26" t="str">
        <f t="shared" si="36"/>
        <v>Puntos no considerados</v>
      </c>
      <c r="O130" s="26">
        <f t="shared" si="37"/>
        <v>0</v>
      </c>
      <c r="P130" s="26">
        <f t="shared" si="38"/>
        <v>0</v>
      </c>
    </row>
    <row r="131" spans="3:16" ht="18.600000000000001" customHeight="1" x14ac:dyDescent="0.3">
      <c r="C131"/>
      <c r="D131"/>
      <c r="H131" s="26" t="str">
        <f t="shared" si="31"/>
        <v>LLAYLLAY 21 II</v>
      </c>
      <c r="I131" s="26" t="str">
        <f t="shared" si="32"/>
        <v>EL MOLINO B</v>
      </c>
      <c r="J131" s="26" t="str">
        <f t="shared" si="33"/>
        <v>SEBASTIAN IRRIBARRA CONA</v>
      </c>
      <c r="K131" s="26">
        <f t="shared" si="30"/>
        <v>0</v>
      </c>
      <c r="L131" s="26">
        <f t="shared" si="34"/>
        <v>21</v>
      </c>
      <c r="M131" s="26">
        <f t="shared" si="35"/>
        <v>0</v>
      </c>
      <c r="N131" s="26" t="str">
        <f t="shared" si="36"/>
        <v>Puntos no considerados</v>
      </c>
      <c r="O131" s="26">
        <f t="shared" si="37"/>
        <v>0</v>
      </c>
      <c r="P131" s="26">
        <f t="shared" si="38"/>
        <v>0</v>
      </c>
    </row>
    <row r="132" spans="3:16" ht="18.600000000000001" customHeight="1" x14ac:dyDescent="0.3">
      <c r="C132"/>
      <c r="D132"/>
      <c r="H132" s="26" t="str">
        <f t="shared" si="31"/>
        <v>LLAYLLAY 21 II</v>
      </c>
      <c r="I132" s="26" t="str">
        <f t="shared" si="32"/>
        <v>EL MOLINO B</v>
      </c>
      <c r="J132" s="26" t="str">
        <f t="shared" si="33"/>
        <v>SEBASTIAN IRRIBARRA CONA</v>
      </c>
      <c r="K132" s="26">
        <f t="shared" si="30"/>
        <v>0</v>
      </c>
      <c r="L132" s="26">
        <f t="shared" si="34"/>
        <v>22</v>
      </c>
      <c r="M132" s="26">
        <f t="shared" si="35"/>
        <v>0</v>
      </c>
      <c r="N132" s="26" t="str">
        <f t="shared" si="36"/>
        <v>Puntos no considerados</v>
      </c>
      <c r="O132" s="26">
        <f t="shared" si="37"/>
        <v>0</v>
      </c>
      <c r="P132" s="26">
        <f t="shared" si="38"/>
        <v>0</v>
      </c>
    </row>
    <row r="133" spans="3:16" ht="18.600000000000001" customHeight="1" x14ac:dyDescent="0.3">
      <c r="C133"/>
      <c r="D133"/>
      <c r="H133" s="26" t="str">
        <f t="shared" si="31"/>
        <v>LLAYLLAY 21 II</v>
      </c>
      <c r="I133" s="26" t="str">
        <f t="shared" si="32"/>
        <v>EL MOLINO B</v>
      </c>
      <c r="J133" s="26" t="str">
        <f t="shared" si="33"/>
        <v>SEBASTIAN IRRIBARRA CONA</v>
      </c>
      <c r="K133" s="26">
        <f t="shared" si="30"/>
        <v>0</v>
      </c>
      <c r="L133" s="26">
        <f t="shared" si="34"/>
        <v>23</v>
      </c>
      <c r="M133" s="26">
        <f t="shared" si="35"/>
        <v>0</v>
      </c>
      <c r="N133" s="26" t="str">
        <f t="shared" si="36"/>
        <v>Puntos no considerados</v>
      </c>
      <c r="O133" s="26">
        <f t="shared" si="37"/>
        <v>0</v>
      </c>
      <c r="P133" s="26">
        <f t="shared" si="38"/>
        <v>0</v>
      </c>
    </row>
    <row r="134" spans="3:16" ht="18.600000000000001" customHeight="1" x14ac:dyDescent="0.3">
      <c r="C134"/>
      <c r="D134"/>
      <c r="H134" s="26" t="str">
        <f t="shared" si="31"/>
        <v>LLAYLLAY 21 II</v>
      </c>
      <c r="I134" s="26" t="str">
        <f t="shared" si="32"/>
        <v>EL MOLINO B</v>
      </c>
      <c r="J134" s="26" t="str">
        <f t="shared" si="33"/>
        <v>SEBASTIAN IRRIBARRA CONA</v>
      </c>
      <c r="K134" s="26">
        <f t="shared" si="30"/>
        <v>0</v>
      </c>
      <c r="L134" s="26">
        <f t="shared" si="34"/>
        <v>24</v>
      </c>
      <c r="M134" s="26">
        <f t="shared" si="35"/>
        <v>0</v>
      </c>
      <c r="N134" s="26" t="str">
        <f t="shared" si="36"/>
        <v>Puntos no considerados</v>
      </c>
      <c r="O134" s="26">
        <f t="shared" si="37"/>
        <v>0</v>
      </c>
      <c r="P134" s="26">
        <f t="shared" si="38"/>
        <v>0</v>
      </c>
    </row>
    <row r="135" spans="3:16" ht="18.600000000000001" customHeight="1" x14ac:dyDescent="0.3">
      <c r="C135"/>
      <c r="D135"/>
      <c r="H135" s="26" t="str">
        <f t="shared" si="31"/>
        <v>LLAYLLAY 21 II</v>
      </c>
      <c r="I135" s="26" t="str">
        <f t="shared" si="32"/>
        <v>EL MOLINO B</v>
      </c>
      <c r="J135" s="26" t="str">
        <f t="shared" si="33"/>
        <v>SEBASTIAN IRRIBARRA CONA</v>
      </c>
      <c r="K135" s="26">
        <f t="shared" ref="K135:K198" si="39">D135</f>
        <v>0</v>
      </c>
      <c r="L135" s="26">
        <f t="shared" si="34"/>
        <v>25</v>
      </c>
      <c r="M135" s="26">
        <f t="shared" si="35"/>
        <v>0</v>
      </c>
      <c r="N135" s="26" t="str">
        <f t="shared" si="36"/>
        <v>Puntos no considerados</v>
      </c>
      <c r="O135" s="26">
        <f t="shared" si="37"/>
        <v>0</v>
      </c>
      <c r="P135" s="26">
        <f t="shared" si="38"/>
        <v>0</v>
      </c>
    </row>
    <row r="136" spans="3:16" ht="18.600000000000001" customHeight="1" x14ac:dyDescent="0.3">
      <c r="C136"/>
      <c r="D136"/>
      <c r="H136" s="26" t="str">
        <f t="shared" si="31"/>
        <v>LLAYLLAY 21 II</v>
      </c>
      <c r="I136" s="26" t="str">
        <f t="shared" si="32"/>
        <v>EL MOLINO B</v>
      </c>
      <c r="J136" s="26" t="str">
        <f t="shared" si="33"/>
        <v>SEBASTIAN IRRIBARRA CONA</v>
      </c>
      <c r="K136" s="26">
        <f t="shared" si="39"/>
        <v>0</v>
      </c>
      <c r="L136" s="26">
        <f t="shared" si="34"/>
        <v>26</v>
      </c>
      <c r="M136" s="26">
        <f t="shared" si="35"/>
        <v>0</v>
      </c>
      <c r="N136" s="26" t="str">
        <f t="shared" si="36"/>
        <v>Puntos no considerados</v>
      </c>
      <c r="O136" s="26">
        <f t="shared" si="37"/>
        <v>0</v>
      </c>
      <c r="P136" s="26">
        <f t="shared" si="38"/>
        <v>0</v>
      </c>
    </row>
    <row r="137" spans="3:16" ht="18.600000000000001" customHeight="1" x14ac:dyDescent="0.3">
      <c r="C137"/>
      <c r="D137"/>
      <c r="H137" s="26" t="str">
        <f t="shared" si="31"/>
        <v>LLAYLLAY 21 II</v>
      </c>
      <c r="I137" s="26" t="str">
        <f t="shared" si="32"/>
        <v>EL MOLINO B</v>
      </c>
      <c r="J137" s="26" t="str">
        <f t="shared" si="33"/>
        <v>SEBASTIAN IRRIBARRA CONA</v>
      </c>
      <c r="K137" s="26">
        <f t="shared" si="39"/>
        <v>0</v>
      </c>
      <c r="L137" s="26">
        <f t="shared" si="34"/>
        <v>27</v>
      </c>
      <c r="M137" s="26">
        <f t="shared" si="35"/>
        <v>0</v>
      </c>
      <c r="N137" s="26" t="str">
        <f t="shared" si="36"/>
        <v>Puntos no considerados</v>
      </c>
      <c r="O137" s="26">
        <f t="shared" si="37"/>
        <v>0</v>
      </c>
      <c r="P137" s="26">
        <f t="shared" si="38"/>
        <v>0</v>
      </c>
    </row>
    <row r="138" spans="3:16" ht="18.600000000000001" customHeight="1" x14ac:dyDescent="0.3">
      <c r="C138"/>
      <c r="D138"/>
      <c r="H138" s="26" t="str">
        <f t="shared" si="31"/>
        <v>LLAYLLAY 21 II</v>
      </c>
      <c r="I138" s="26" t="str">
        <f t="shared" si="32"/>
        <v>EL MOLINO B</v>
      </c>
      <c r="J138" s="26" t="str">
        <f t="shared" si="33"/>
        <v>SEBASTIAN IRRIBARRA CONA</v>
      </c>
      <c r="K138" s="26">
        <f t="shared" si="39"/>
        <v>0</v>
      </c>
      <c r="L138" s="26">
        <f t="shared" si="34"/>
        <v>28</v>
      </c>
      <c r="M138" s="26">
        <f t="shared" si="35"/>
        <v>0</v>
      </c>
      <c r="N138" s="26" t="str">
        <f t="shared" si="36"/>
        <v>Puntos no considerados</v>
      </c>
      <c r="O138" s="26">
        <f t="shared" si="37"/>
        <v>0</v>
      </c>
      <c r="P138" s="26">
        <f t="shared" si="38"/>
        <v>0</v>
      </c>
    </row>
    <row r="139" spans="3:16" ht="18.600000000000001" customHeight="1" x14ac:dyDescent="0.3">
      <c r="C139"/>
      <c r="D139"/>
      <c r="H139" s="26" t="str">
        <f t="shared" si="31"/>
        <v>LLAYLLAY 21 II</v>
      </c>
      <c r="I139" s="26" t="str">
        <f t="shared" si="32"/>
        <v>EL MOLINO B</v>
      </c>
      <c r="J139" s="26" t="str">
        <f t="shared" si="33"/>
        <v>SEBASTIAN IRRIBARRA CONA</v>
      </c>
      <c r="K139" s="26">
        <f t="shared" si="39"/>
        <v>0</v>
      </c>
      <c r="L139" s="26">
        <f t="shared" si="34"/>
        <v>29</v>
      </c>
      <c r="M139" s="26">
        <f t="shared" si="35"/>
        <v>0</v>
      </c>
      <c r="N139" s="26" t="str">
        <f t="shared" si="36"/>
        <v>Puntos no considerados</v>
      </c>
      <c r="O139" s="26">
        <f t="shared" si="37"/>
        <v>0</v>
      </c>
      <c r="P139" s="26">
        <f t="shared" si="38"/>
        <v>0</v>
      </c>
    </row>
    <row r="140" spans="3:16" ht="18.600000000000001" customHeight="1" x14ac:dyDescent="0.3">
      <c r="C140"/>
      <c r="D140"/>
      <c r="H140" s="26" t="str">
        <f t="shared" si="31"/>
        <v>LLAYLLAY 21 II</v>
      </c>
      <c r="I140" s="26" t="str">
        <f t="shared" si="32"/>
        <v>EL MOLINO B</v>
      </c>
      <c r="J140" s="26" t="str">
        <f t="shared" si="33"/>
        <v>SEBASTIAN IRRIBARRA CONA</v>
      </c>
      <c r="K140" s="26">
        <f t="shared" si="39"/>
        <v>0</v>
      </c>
      <c r="L140" s="26">
        <f t="shared" si="34"/>
        <v>30</v>
      </c>
      <c r="M140" s="26">
        <f t="shared" si="35"/>
        <v>0</v>
      </c>
      <c r="N140" s="26" t="str">
        <f t="shared" si="36"/>
        <v>Puntos no considerados</v>
      </c>
      <c r="O140" s="26">
        <f t="shared" si="37"/>
        <v>0</v>
      </c>
      <c r="P140" s="26">
        <f t="shared" si="38"/>
        <v>0</v>
      </c>
    </row>
    <row r="141" spans="3:16" ht="18.600000000000001" customHeight="1" x14ac:dyDescent="0.3">
      <c r="C141"/>
      <c r="D141"/>
      <c r="H141" s="26" t="str">
        <f t="shared" si="31"/>
        <v>LLAYLLAY 21 II</v>
      </c>
      <c r="I141" s="26" t="str">
        <f t="shared" si="32"/>
        <v>EL MOLINO B</v>
      </c>
      <c r="J141" s="26" t="str">
        <f t="shared" si="33"/>
        <v>SEBASTIAN IRRIBARRA CONA</v>
      </c>
      <c r="K141" s="26">
        <f t="shared" si="39"/>
        <v>0</v>
      </c>
      <c r="L141" s="26">
        <f t="shared" si="34"/>
        <v>31</v>
      </c>
      <c r="M141" s="26">
        <f t="shared" si="35"/>
        <v>0</v>
      </c>
      <c r="N141" s="26" t="str">
        <f t="shared" si="36"/>
        <v>Puntos no considerados</v>
      </c>
      <c r="O141" s="26">
        <f t="shared" si="37"/>
        <v>0</v>
      </c>
      <c r="P141" s="26">
        <f t="shared" si="38"/>
        <v>0</v>
      </c>
    </row>
    <row r="142" spans="3:16" ht="18.600000000000001" customHeight="1" x14ac:dyDescent="0.3">
      <c r="C142"/>
      <c r="D142"/>
      <c r="H142" s="26" t="str">
        <f t="shared" si="31"/>
        <v>LLAYLLAY 21 II</v>
      </c>
      <c r="I142" s="26" t="str">
        <f t="shared" si="32"/>
        <v>EL MOLINO B</v>
      </c>
      <c r="J142" s="26" t="str">
        <f t="shared" si="33"/>
        <v>SEBASTIAN IRRIBARRA CONA</v>
      </c>
      <c r="K142" s="26">
        <f t="shared" si="39"/>
        <v>0</v>
      </c>
      <c r="L142" s="26">
        <f t="shared" si="34"/>
        <v>32</v>
      </c>
      <c r="M142" s="26">
        <f t="shared" si="35"/>
        <v>0</v>
      </c>
      <c r="N142" s="26" t="str">
        <f t="shared" si="36"/>
        <v>Puntos no considerados</v>
      </c>
      <c r="O142" s="26">
        <f t="shared" si="37"/>
        <v>0</v>
      </c>
      <c r="P142" s="26">
        <f t="shared" si="38"/>
        <v>0</v>
      </c>
    </row>
    <row r="143" spans="3:16" ht="18.600000000000001" customHeight="1" x14ac:dyDescent="0.3">
      <c r="C143"/>
      <c r="D143"/>
      <c r="H143" s="26" t="str">
        <f t="shared" si="31"/>
        <v>LLAYLLAY 21 II</v>
      </c>
      <c r="I143" s="26" t="str">
        <f t="shared" si="32"/>
        <v>EL MOLINO B</v>
      </c>
      <c r="J143" s="26" t="str">
        <f t="shared" si="33"/>
        <v>SEBASTIAN IRRIBARRA CONA</v>
      </c>
      <c r="K143" s="26">
        <f t="shared" si="39"/>
        <v>0</v>
      </c>
      <c r="L143" s="26">
        <f t="shared" si="34"/>
        <v>33</v>
      </c>
      <c r="M143" s="26">
        <f t="shared" si="35"/>
        <v>0</v>
      </c>
      <c r="N143" s="26" t="str">
        <f t="shared" si="36"/>
        <v>Puntos no considerados</v>
      </c>
      <c r="O143" s="26">
        <f t="shared" si="37"/>
        <v>0</v>
      </c>
      <c r="P143" s="26">
        <f t="shared" si="38"/>
        <v>0</v>
      </c>
    </row>
    <row r="144" spans="3:16" ht="18.600000000000001" customHeight="1" x14ac:dyDescent="0.3">
      <c r="C144"/>
      <c r="D144"/>
      <c r="H144" s="26" t="str">
        <f t="shared" si="31"/>
        <v>LLAYLLAY 21 II</v>
      </c>
      <c r="I144" s="26" t="str">
        <f t="shared" si="32"/>
        <v>EL MOLINO B</v>
      </c>
      <c r="J144" s="26" t="str">
        <f t="shared" si="33"/>
        <v>SEBASTIAN IRRIBARRA CONA</v>
      </c>
      <c r="K144" s="26">
        <f t="shared" si="39"/>
        <v>0</v>
      </c>
      <c r="L144" s="26">
        <f t="shared" si="34"/>
        <v>34</v>
      </c>
      <c r="M144" s="26">
        <f t="shared" si="35"/>
        <v>0</v>
      </c>
      <c r="N144" s="26" t="str">
        <f t="shared" si="36"/>
        <v>Puntos no considerados</v>
      </c>
      <c r="O144" s="26">
        <f t="shared" si="37"/>
        <v>0</v>
      </c>
      <c r="P144" s="26">
        <f t="shared" si="38"/>
        <v>0</v>
      </c>
    </row>
    <row r="145" spans="3:16" ht="18.600000000000001" customHeight="1" x14ac:dyDescent="0.3">
      <c r="C145"/>
      <c r="D145"/>
      <c r="H145" s="26" t="str">
        <f t="shared" si="31"/>
        <v>LLAYLLAY 21 II</v>
      </c>
      <c r="I145" s="26" t="str">
        <f t="shared" si="32"/>
        <v>EL MOLINO B</v>
      </c>
      <c r="J145" s="26" t="str">
        <f t="shared" si="33"/>
        <v>SEBASTIAN IRRIBARRA CONA</v>
      </c>
      <c r="K145" s="26">
        <f t="shared" si="39"/>
        <v>0</v>
      </c>
      <c r="L145" s="26">
        <f t="shared" si="34"/>
        <v>35</v>
      </c>
      <c r="M145" s="26">
        <f t="shared" si="35"/>
        <v>0</v>
      </c>
      <c r="N145" s="26" t="str">
        <f t="shared" si="36"/>
        <v>Puntos no considerados</v>
      </c>
      <c r="O145" s="26">
        <f t="shared" si="37"/>
        <v>0</v>
      </c>
      <c r="P145" s="26">
        <f t="shared" si="38"/>
        <v>0</v>
      </c>
    </row>
    <row r="146" spans="3:16" ht="18.600000000000001" customHeight="1" x14ac:dyDescent="0.3">
      <c r="C146"/>
      <c r="D146"/>
      <c r="H146" s="26" t="str">
        <f t="shared" si="31"/>
        <v>LLAYLLAY 21 II</v>
      </c>
      <c r="I146" s="26" t="str">
        <f t="shared" si="32"/>
        <v>EL MOLINO B</v>
      </c>
      <c r="J146" s="26" t="str">
        <f t="shared" si="33"/>
        <v>SEBASTIAN IRRIBARRA CONA</v>
      </c>
      <c r="K146" s="26">
        <f t="shared" si="39"/>
        <v>0</v>
      </c>
      <c r="L146" s="26">
        <f t="shared" si="34"/>
        <v>36</v>
      </c>
      <c r="M146" s="26">
        <f t="shared" si="35"/>
        <v>0</v>
      </c>
      <c r="N146" s="26" t="str">
        <f t="shared" si="36"/>
        <v>Puntos no considerados</v>
      </c>
      <c r="O146" s="26">
        <f t="shared" si="37"/>
        <v>0</v>
      </c>
      <c r="P146" s="26">
        <f t="shared" si="38"/>
        <v>0</v>
      </c>
    </row>
    <row r="147" spans="3:16" ht="18.600000000000001" customHeight="1" x14ac:dyDescent="0.3">
      <c r="C147"/>
      <c r="D147"/>
      <c r="H147" s="26" t="str">
        <f t="shared" si="31"/>
        <v>LLAYLLAY 21 II</v>
      </c>
      <c r="I147" s="26" t="str">
        <f t="shared" si="32"/>
        <v>EL MOLINO B</v>
      </c>
      <c r="J147" s="26" t="str">
        <f t="shared" si="33"/>
        <v>SEBASTIAN IRRIBARRA CONA</v>
      </c>
      <c r="K147" s="26">
        <f t="shared" si="39"/>
        <v>0</v>
      </c>
      <c r="L147" s="26">
        <f t="shared" si="34"/>
        <v>37</v>
      </c>
      <c r="M147" s="26">
        <f t="shared" si="35"/>
        <v>0</v>
      </c>
      <c r="N147" s="26" t="str">
        <f t="shared" si="36"/>
        <v>Puntos no considerados</v>
      </c>
      <c r="O147" s="26">
        <f t="shared" si="37"/>
        <v>0</v>
      </c>
      <c r="P147" s="26">
        <f t="shared" si="38"/>
        <v>0</v>
      </c>
    </row>
    <row r="148" spans="3:16" ht="18.600000000000001" customHeight="1" x14ac:dyDescent="0.3">
      <c r="C148"/>
      <c r="D148"/>
      <c r="H148" s="26" t="str">
        <f t="shared" si="31"/>
        <v>LLAYLLAY 21 II</v>
      </c>
      <c r="I148" s="26" t="str">
        <f t="shared" si="32"/>
        <v>EL MOLINO B</v>
      </c>
      <c r="J148" s="26" t="str">
        <f t="shared" si="33"/>
        <v>SEBASTIAN IRRIBARRA CONA</v>
      </c>
      <c r="K148" s="26">
        <f t="shared" si="39"/>
        <v>0</v>
      </c>
      <c r="L148" s="26">
        <f t="shared" si="34"/>
        <v>38</v>
      </c>
      <c r="M148" s="26">
        <f t="shared" si="35"/>
        <v>0</v>
      </c>
      <c r="N148" s="26" t="str">
        <f t="shared" si="36"/>
        <v>Puntos no considerados</v>
      </c>
      <c r="O148" s="26">
        <f t="shared" si="37"/>
        <v>0</v>
      </c>
      <c r="P148" s="26">
        <f t="shared" si="38"/>
        <v>0</v>
      </c>
    </row>
    <row r="149" spans="3:16" ht="18.600000000000001" customHeight="1" x14ac:dyDescent="0.3">
      <c r="C149"/>
      <c r="D149"/>
      <c r="H149" s="26" t="str">
        <f t="shared" si="31"/>
        <v>LLAYLLAY 21 II</v>
      </c>
      <c r="I149" s="26" t="str">
        <f t="shared" si="32"/>
        <v>EL MOLINO B</v>
      </c>
      <c r="J149" s="26" t="str">
        <f t="shared" si="33"/>
        <v>SEBASTIAN IRRIBARRA CONA</v>
      </c>
      <c r="K149" s="26">
        <f t="shared" si="39"/>
        <v>0</v>
      </c>
      <c r="L149" s="26">
        <f t="shared" si="34"/>
        <v>39</v>
      </c>
      <c r="M149" s="26">
        <f t="shared" si="35"/>
        <v>0</v>
      </c>
      <c r="N149" s="26" t="str">
        <f t="shared" si="36"/>
        <v>Puntos no considerados</v>
      </c>
      <c r="O149" s="26">
        <f t="shared" si="37"/>
        <v>0</v>
      </c>
      <c r="P149" s="26">
        <f t="shared" si="38"/>
        <v>0</v>
      </c>
    </row>
    <row r="150" spans="3:16" ht="18.600000000000001" customHeight="1" x14ac:dyDescent="0.3">
      <c r="C150"/>
      <c r="D150"/>
      <c r="H150" s="26" t="str">
        <f t="shared" si="31"/>
        <v>LLAYLLAY 21 II</v>
      </c>
      <c r="I150" s="26" t="str">
        <f t="shared" si="32"/>
        <v>EL MOLINO B</v>
      </c>
      <c r="J150" s="26" t="str">
        <f t="shared" si="33"/>
        <v>SEBASTIAN IRRIBARRA CONA</v>
      </c>
      <c r="K150" s="26">
        <f t="shared" si="39"/>
        <v>0</v>
      </c>
      <c r="L150" s="26">
        <f t="shared" si="34"/>
        <v>40</v>
      </c>
      <c r="M150" s="26">
        <f t="shared" si="35"/>
        <v>0</v>
      </c>
      <c r="N150" s="26" t="str">
        <f t="shared" si="36"/>
        <v>Puntos no considerados</v>
      </c>
      <c r="O150" s="26">
        <f t="shared" si="37"/>
        <v>0</v>
      </c>
      <c r="P150" s="26">
        <f t="shared" si="38"/>
        <v>0</v>
      </c>
    </row>
    <row r="151" spans="3:16" ht="18.600000000000001" customHeight="1" x14ac:dyDescent="0.3">
      <c r="C151"/>
      <c r="D151"/>
      <c r="H151" s="26" t="str">
        <f t="shared" si="31"/>
        <v>LLAYLLAY 21 II</v>
      </c>
      <c r="I151" s="26" t="str">
        <f t="shared" si="32"/>
        <v>EL MOLINO B</v>
      </c>
      <c r="J151" s="26" t="str">
        <f t="shared" si="33"/>
        <v>SEBASTIAN IRRIBARRA CONA</v>
      </c>
      <c r="K151" s="26">
        <f t="shared" si="39"/>
        <v>0</v>
      </c>
      <c r="L151" s="26">
        <f t="shared" si="34"/>
        <v>41</v>
      </c>
      <c r="M151" s="26">
        <f t="shared" si="35"/>
        <v>0</v>
      </c>
      <c r="N151" s="26" t="str">
        <f t="shared" si="36"/>
        <v>Puntos no considerados</v>
      </c>
      <c r="O151" s="26">
        <f t="shared" si="37"/>
        <v>0</v>
      </c>
      <c r="P151" s="26">
        <f t="shared" si="38"/>
        <v>0</v>
      </c>
    </row>
    <row r="152" spans="3:16" ht="18.600000000000001" customHeight="1" x14ac:dyDescent="0.3">
      <c r="C152"/>
      <c r="D152"/>
      <c r="H152" s="26" t="str">
        <f t="shared" si="31"/>
        <v>LLAYLLAY 21 II</v>
      </c>
      <c r="I152" s="26" t="str">
        <f t="shared" si="32"/>
        <v>EL MOLINO B</v>
      </c>
      <c r="J152" s="26" t="str">
        <f t="shared" si="33"/>
        <v>SEBASTIAN IRRIBARRA CONA</v>
      </c>
      <c r="K152" s="26">
        <f t="shared" si="39"/>
        <v>0</v>
      </c>
      <c r="L152" s="26">
        <f t="shared" si="34"/>
        <v>42</v>
      </c>
      <c r="M152" s="26">
        <f t="shared" si="35"/>
        <v>0</v>
      </c>
      <c r="N152" s="26" t="str">
        <f t="shared" si="36"/>
        <v>Puntos no considerados</v>
      </c>
      <c r="O152" s="26">
        <f t="shared" si="37"/>
        <v>0</v>
      </c>
      <c r="P152" s="26">
        <f t="shared" si="38"/>
        <v>0</v>
      </c>
    </row>
    <row r="153" spans="3:16" ht="18.600000000000001" customHeight="1" x14ac:dyDescent="0.3">
      <c r="C153"/>
      <c r="D153"/>
      <c r="H153" s="26" t="str">
        <f t="shared" si="31"/>
        <v>LLAYLLAY 21 II</v>
      </c>
      <c r="I153" s="26" t="str">
        <f t="shared" si="32"/>
        <v>EL MOLINO B</v>
      </c>
      <c r="J153" s="26" t="str">
        <f t="shared" si="33"/>
        <v>SEBASTIAN IRRIBARRA CONA</v>
      </c>
      <c r="K153" s="26">
        <f t="shared" si="39"/>
        <v>0</v>
      </c>
      <c r="L153" s="26">
        <f t="shared" si="34"/>
        <v>43</v>
      </c>
      <c r="M153" s="26">
        <f t="shared" si="35"/>
        <v>0</v>
      </c>
      <c r="N153" s="26" t="str">
        <f t="shared" si="36"/>
        <v>Puntos no considerados</v>
      </c>
      <c r="O153" s="26">
        <f t="shared" si="37"/>
        <v>0</v>
      </c>
      <c r="P153" s="26">
        <f t="shared" si="38"/>
        <v>0</v>
      </c>
    </row>
    <row r="154" spans="3:16" ht="18.600000000000001" customHeight="1" x14ac:dyDescent="0.3">
      <c r="C154"/>
      <c r="D154"/>
      <c r="H154" s="26" t="str">
        <f t="shared" si="31"/>
        <v>LLAYLLAY 21 II</v>
      </c>
      <c r="I154" s="26" t="str">
        <f t="shared" si="32"/>
        <v>EL MOLINO B</v>
      </c>
      <c r="J154" s="26" t="str">
        <f t="shared" si="33"/>
        <v>SEBASTIAN IRRIBARRA CONA</v>
      </c>
      <c r="K154" s="26">
        <f t="shared" si="39"/>
        <v>0</v>
      </c>
      <c r="L154" s="26">
        <f t="shared" si="34"/>
        <v>44</v>
      </c>
      <c r="M154" s="26">
        <f t="shared" si="35"/>
        <v>0</v>
      </c>
      <c r="N154" s="26" t="str">
        <f t="shared" si="36"/>
        <v>Puntos no considerados</v>
      </c>
      <c r="O154" s="26">
        <f t="shared" si="37"/>
        <v>0</v>
      </c>
      <c r="P154" s="26">
        <f t="shared" si="38"/>
        <v>0</v>
      </c>
    </row>
    <row r="155" spans="3:16" ht="18.600000000000001" customHeight="1" x14ac:dyDescent="0.3">
      <c r="C155"/>
      <c r="D155"/>
      <c r="H155" s="26" t="str">
        <f t="shared" si="31"/>
        <v>LLAYLLAY 21 II</v>
      </c>
      <c r="I155" s="26" t="str">
        <f t="shared" si="32"/>
        <v>EL MOLINO B</v>
      </c>
      <c r="J155" s="26" t="str">
        <f t="shared" si="33"/>
        <v>SEBASTIAN IRRIBARRA CONA</v>
      </c>
      <c r="K155" s="26">
        <f t="shared" si="39"/>
        <v>0</v>
      </c>
      <c r="L155" s="26">
        <f t="shared" si="34"/>
        <v>45</v>
      </c>
      <c r="M155" s="26">
        <f t="shared" si="35"/>
        <v>0</v>
      </c>
      <c r="N155" s="26" t="str">
        <f t="shared" si="36"/>
        <v>Puntos no considerados</v>
      </c>
      <c r="O155" s="26">
        <f t="shared" si="37"/>
        <v>0</v>
      </c>
      <c r="P155" s="26">
        <f t="shared" si="38"/>
        <v>0</v>
      </c>
    </row>
    <row r="156" spans="3:16" ht="18.600000000000001" customHeight="1" x14ac:dyDescent="0.3">
      <c r="C156"/>
      <c r="D156"/>
      <c r="H156" s="26" t="str">
        <f t="shared" si="31"/>
        <v>LLAYLLAY 21 II</v>
      </c>
      <c r="I156" s="26" t="str">
        <f t="shared" si="32"/>
        <v>EL MOLINO B</v>
      </c>
      <c r="J156" s="26" t="str">
        <f t="shared" si="33"/>
        <v>SEBASTIAN IRRIBARRA CONA</v>
      </c>
      <c r="K156" s="26">
        <f t="shared" si="39"/>
        <v>0</v>
      </c>
      <c r="L156" s="26">
        <f t="shared" si="34"/>
        <v>46</v>
      </c>
      <c r="M156" s="26">
        <f t="shared" si="35"/>
        <v>0</v>
      </c>
      <c r="N156" s="26" t="str">
        <f t="shared" si="36"/>
        <v>Puntos no considerados</v>
      </c>
      <c r="O156" s="26">
        <f t="shared" si="37"/>
        <v>0</v>
      </c>
      <c r="P156" s="26">
        <f t="shared" si="38"/>
        <v>0</v>
      </c>
    </row>
    <row r="157" spans="3:16" ht="18.600000000000001" customHeight="1" x14ac:dyDescent="0.3">
      <c r="C157"/>
      <c r="D157"/>
      <c r="H157" s="26" t="str">
        <f t="shared" si="31"/>
        <v>LLAYLLAY 21 II</v>
      </c>
      <c r="I157" s="26" t="str">
        <f t="shared" si="32"/>
        <v>EL MOLINO B</v>
      </c>
      <c r="J157" s="26" t="str">
        <f t="shared" si="33"/>
        <v>SEBASTIAN IRRIBARRA CONA</v>
      </c>
      <c r="K157" s="26">
        <f t="shared" si="39"/>
        <v>0</v>
      </c>
      <c r="L157" s="26">
        <f t="shared" si="34"/>
        <v>47</v>
      </c>
      <c r="M157" s="26">
        <f t="shared" si="35"/>
        <v>0</v>
      </c>
      <c r="N157" s="26" t="str">
        <f t="shared" si="36"/>
        <v>Puntos no considerados</v>
      </c>
      <c r="O157" s="26">
        <f t="shared" si="37"/>
        <v>0</v>
      </c>
      <c r="P157" s="26">
        <f t="shared" si="38"/>
        <v>0</v>
      </c>
    </row>
    <row r="158" spans="3:16" ht="18.600000000000001" customHeight="1" x14ac:dyDescent="0.3">
      <c r="C158"/>
      <c r="D158"/>
      <c r="H158" s="26" t="str">
        <f t="shared" si="31"/>
        <v>LLAYLLAY 21 II</v>
      </c>
      <c r="I158" s="26" t="str">
        <f t="shared" si="32"/>
        <v>EL MOLINO B</v>
      </c>
      <c r="J158" s="26" t="str">
        <f t="shared" si="33"/>
        <v>SEBASTIAN IRRIBARRA CONA</v>
      </c>
      <c r="K158" s="26">
        <f t="shared" si="39"/>
        <v>0</v>
      </c>
      <c r="L158" s="26">
        <f t="shared" si="34"/>
        <v>48</v>
      </c>
      <c r="M158" s="26">
        <f t="shared" si="35"/>
        <v>0</v>
      </c>
      <c r="N158" s="26" t="str">
        <f t="shared" si="36"/>
        <v>Puntos no considerados</v>
      </c>
      <c r="O158" s="26">
        <f t="shared" si="37"/>
        <v>0</v>
      </c>
      <c r="P158" s="26">
        <f t="shared" si="38"/>
        <v>0</v>
      </c>
    </row>
    <row r="159" spans="3:16" ht="18.600000000000001" customHeight="1" x14ac:dyDescent="0.3">
      <c r="C159"/>
      <c r="D159"/>
      <c r="H159" s="26" t="str">
        <f t="shared" si="31"/>
        <v>LLAYLLAY 21 II</v>
      </c>
      <c r="I159" s="26" t="str">
        <f t="shared" si="32"/>
        <v>EL MOLINO B</v>
      </c>
      <c r="J159" s="26" t="str">
        <f t="shared" si="33"/>
        <v>SEBASTIAN IRRIBARRA CONA</v>
      </c>
      <c r="K159" s="26">
        <f t="shared" si="39"/>
        <v>0</v>
      </c>
      <c r="L159" s="26">
        <f t="shared" si="34"/>
        <v>49</v>
      </c>
      <c r="M159" s="26">
        <f t="shared" si="35"/>
        <v>0</v>
      </c>
      <c r="N159" s="26" t="str">
        <f t="shared" si="36"/>
        <v>Puntos no considerados</v>
      </c>
      <c r="O159" s="26">
        <f t="shared" si="37"/>
        <v>0</v>
      </c>
      <c r="P159" s="26">
        <f t="shared" si="38"/>
        <v>0</v>
      </c>
    </row>
    <row r="160" spans="3:16" ht="18.600000000000001" customHeight="1" x14ac:dyDescent="0.3">
      <c r="C160"/>
      <c r="D160"/>
      <c r="H160" s="26" t="str">
        <f t="shared" si="31"/>
        <v>LLAYLLAY 21 II</v>
      </c>
      <c r="I160" s="26" t="str">
        <f t="shared" si="32"/>
        <v>EL MOLINO B</v>
      </c>
      <c r="J160" s="26" t="str">
        <f t="shared" si="33"/>
        <v>SEBASTIAN IRRIBARRA CONA</v>
      </c>
      <c r="K160" s="26">
        <f t="shared" si="39"/>
        <v>0</v>
      </c>
      <c r="L160" s="26">
        <f t="shared" si="34"/>
        <v>50</v>
      </c>
      <c r="M160" s="26">
        <f t="shared" si="35"/>
        <v>0</v>
      </c>
      <c r="N160" s="26" t="str">
        <f t="shared" si="36"/>
        <v>Puntos no considerados</v>
      </c>
      <c r="O160" s="26">
        <f t="shared" si="37"/>
        <v>0</v>
      </c>
      <c r="P160" s="26">
        <f t="shared" si="38"/>
        <v>0</v>
      </c>
    </row>
    <row r="161" spans="3:16" ht="18.600000000000001" customHeight="1" x14ac:dyDescent="0.3">
      <c r="C161"/>
      <c r="D161"/>
      <c r="H161" s="26" t="str">
        <f t="shared" si="31"/>
        <v>LLAYLLAY 21 II</v>
      </c>
      <c r="I161" s="26" t="str">
        <f t="shared" si="32"/>
        <v>EL MOLINO B</v>
      </c>
      <c r="J161" s="26" t="str">
        <f t="shared" si="33"/>
        <v>SEBASTIAN IRRIBARRA CONA</v>
      </c>
      <c r="K161" s="26">
        <f t="shared" si="39"/>
        <v>0</v>
      </c>
      <c r="L161" s="26">
        <f t="shared" si="34"/>
        <v>51</v>
      </c>
      <c r="M161" s="26">
        <f t="shared" si="35"/>
        <v>0</v>
      </c>
      <c r="N161" s="26" t="str">
        <f t="shared" si="36"/>
        <v>Puntos no considerados</v>
      </c>
      <c r="O161" s="26">
        <f t="shared" si="37"/>
        <v>0</v>
      </c>
      <c r="P161" s="26">
        <f t="shared" si="38"/>
        <v>0</v>
      </c>
    </row>
    <row r="162" spans="3:16" ht="18.600000000000001" customHeight="1" x14ac:dyDescent="0.3">
      <c r="C162"/>
      <c r="D162"/>
      <c r="H162" s="26" t="str">
        <f t="shared" si="31"/>
        <v>LLAYLLAY 21 II</v>
      </c>
      <c r="I162" s="26" t="str">
        <f t="shared" si="32"/>
        <v>EL MOLINO B</v>
      </c>
      <c r="J162" s="26" t="str">
        <f t="shared" si="33"/>
        <v>SEBASTIAN IRRIBARRA CONA</v>
      </c>
      <c r="K162" s="26">
        <f t="shared" si="39"/>
        <v>0</v>
      </c>
      <c r="L162" s="26">
        <f t="shared" si="34"/>
        <v>52</v>
      </c>
      <c r="M162" s="26">
        <f t="shared" si="35"/>
        <v>0</v>
      </c>
      <c r="N162" s="26" t="str">
        <f t="shared" si="36"/>
        <v>Puntos no considerados</v>
      </c>
      <c r="O162" s="26">
        <f t="shared" si="37"/>
        <v>0</v>
      </c>
      <c r="P162" s="26">
        <f t="shared" si="38"/>
        <v>0</v>
      </c>
    </row>
    <row r="163" spans="3:16" ht="18.600000000000001" customHeight="1" x14ac:dyDescent="0.3">
      <c r="C163"/>
      <c r="D163"/>
      <c r="H163" s="26" t="str">
        <f t="shared" si="31"/>
        <v>LLAYLLAY 21 II</v>
      </c>
      <c r="I163" s="26" t="str">
        <f t="shared" si="32"/>
        <v>EL MOLINO B</v>
      </c>
      <c r="J163" s="26" t="str">
        <f t="shared" si="33"/>
        <v>SEBASTIAN IRRIBARRA CONA</v>
      </c>
      <c r="K163" s="26">
        <f t="shared" si="39"/>
        <v>0</v>
      </c>
      <c r="L163" s="26">
        <f t="shared" si="34"/>
        <v>53</v>
      </c>
      <c r="M163" s="26">
        <f t="shared" si="35"/>
        <v>0</v>
      </c>
      <c r="N163" s="26" t="str">
        <f t="shared" si="36"/>
        <v>Puntos no considerados</v>
      </c>
      <c r="O163" s="26">
        <f t="shared" si="37"/>
        <v>0</v>
      </c>
      <c r="P163" s="26">
        <f t="shared" si="38"/>
        <v>0</v>
      </c>
    </row>
    <row r="164" spans="3:16" ht="18.600000000000001" customHeight="1" x14ac:dyDescent="0.3">
      <c r="C164"/>
      <c r="D164"/>
      <c r="H164" s="26" t="str">
        <f t="shared" si="31"/>
        <v>LLAYLLAY 21 II</v>
      </c>
      <c r="I164" s="26" t="str">
        <f t="shared" si="32"/>
        <v>EL MOLINO B</v>
      </c>
      <c r="J164" s="26" t="str">
        <f t="shared" si="33"/>
        <v>SEBASTIAN IRRIBARRA CONA</v>
      </c>
      <c r="K164" s="26">
        <f t="shared" si="39"/>
        <v>0</v>
      </c>
      <c r="L164" s="26">
        <f t="shared" si="34"/>
        <v>54</v>
      </c>
      <c r="M164" s="26">
        <f t="shared" si="35"/>
        <v>0</v>
      </c>
      <c r="N164" s="26" t="str">
        <f t="shared" si="36"/>
        <v>Puntos no considerados</v>
      </c>
      <c r="O164" s="26">
        <f t="shared" si="37"/>
        <v>0</v>
      </c>
      <c r="P164" s="26">
        <f t="shared" si="38"/>
        <v>0</v>
      </c>
    </row>
    <row r="165" spans="3:16" ht="18.600000000000001" customHeight="1" x14ac:dyDescent="0.3">
      <c r="C165"/>
      <c r="D165"/>
      <c r="H165" s="26" t="str">
        <f t="shared" si="31"/>
        <v>LLAYLLAY 21 II</v>
      </c>
      <c r="I165" s="26" t="str">
        <f t="shared" si="32"/>
        <v>EL MOLINO B</v>
      </c>
      <c r="J165" s="26" t="str">
        <f t="shared" si="33"/>
        <v>SEBASTIAN IRRIBARRA CONA</v>
      </c>
      <c r="K165" s="26">
        <f t="shared" si="39"/>
        <v>0</v>
      </c>
      <c r="L165" s="26">
        <f t="shared" si="34"/>
        <v>55</v>
      </c>
      <c r="M165" s="26">
        <f t="shared" si="35"/>
        <v>0</v>
      </c>
      <c r="N165" s="26" t="str">
        <f t="shared" si="36"/>
        <v>Puntos no considerados</v>
      </c>
      <c r="O165" s="26">
        <f t="shared" si="37"/>
        <v>0</v>
      </c>
      <c r="P165" s="26">
        <f t="shared" si="38"/>
        <v>0</v>
      </c>
    </row>
    <row r="166" spans="3:16" ht="18.600000000000001" customHeight="1" x14ac:dyDescent="0.3">
      <c r="C166"/>
      <c r="D166"/>
      <c r="H166" s="26" t="str">
        <f t="shared" si="31"/>
        <v>LLAYLLAY 21 II</v>
      </c>
      <c r="I166" s="26" t="str">
        <f t="shared" si="32"/>
        <v>EL MOLINO B</v>
      </c>
      <c r="J166" s="26" t="str">
        <f t="shared" si="33"/>
        <v>SEBASTIAN IRRIBARRA CONA</v>
      </c>
      <c r="K166" s="26">
        <f t="shared" si="39"/>
        <v>0</v>
      </c>
      <c r="L166" s="26">
        <f t="shared" si="34"/>
        <v>56</v>
      </c>
      <c r="M166" s="26">
        <f t="shared" si="35"/>
        <v>0</v>
      </c>
      <c r="N166" s="26" t="str">
        <f t="shared" si="36"/>
        <v>Puntos no considerados</v>
      </c>
      <c r="O166" s="26">
        <f t="shared" si="37"/>
        <v>0</v>
      </c>
      <c r="P166" s="26">
        <f t="shared" si="38"/>
        <v>0</v>
      </c>
    </row>
    <row r="167" spans="3:16" ht="18.600000000000001" customHeight="1" x14ac:dyDescent="0.3">
      <c r="C167"/>
      <c r="D167"/>
      <c r="H167" s="26" t="str">
        <f t="shared" si="31"/>
        <v>LLAYLLAY 21 II</v>
      </c>
      <c r="I167" s="26" t="str">
        <f t="shared" si="32"/>
        <v>EL MOLINO B</v>
      </c>
      <c r="J167" s="26" t="str">
        <f t="shared" si="33"/>
        <v>SEBASTIAN IRRIBARRA CONA</v>
      </c>
      <c r="K167" s="26">
        <f t="shared" si="39"/>
        <v>0</v>
      </c>
      <c r="L167" s="26">
        <f t="shared" si="34"/>
        <v>57</v>
      </c>
      <c r="M167" s="26">
        <f t="shared" si="35"/>
        <v>0</v>
      </c>
      <c r="N167" s="26" t="str">
        <f t="shared" si="36"/>
        <v>Puntos no considerados</v>
      </c>
      <c r="O167" s="26">
        <f t="shared" si="37"/>
        <v>0</v>
      </c>
      <c r="P167" s="26">
        <f t="shared" si="38"/>
        <v>0</v>
      </c>
    </row>
    <row r="168" spans="3:16" ht="18.600000000000001" customHeight="1" x14ac:dyDescent="0.3">
      <c r="C168"/>
      <c r="D168"/>
      <c r="H168" s="26" t="str">
        <f t="shared" si="31"/>
        <v>LLAYLLAY 21 II</v>
      </c>
      <c r="I168" s="26" t="str">
        <f t="shared" si="32"/>
        <v>EL MOLINO B</v>
      </c>
      <c r="J168" s="26" t="str">
        <f t="shared" si="33"/>
        <v>SEBASTIAN IRRIBARRA CONA</v>
      </c>
      <c r="K168" s="26">
        <f t="shared" si="39"/>
        <v>0</v>
      </c>
      <c r="L168" s="26">
        <f t="shared" si="34"/>
        <v>58</v>
      </c>
      <c r="M168" s="26">
        <f t="shared" si="35"/>
        <v>0</v>
      </c>
      <c r="N168" s="26" t="str">
        <f t="shared" si="36"/>
        <v>Puntos no considerados</v>
      </c>
      <c r="O168" s="26">
        <f t="shared" si="37"/>
        <v>0</v>
      </c>
      <c r="P168" s="26">
        <f t="shared" si="38"/>
        <v>0</v>
      </c>
    </row>
    <row r="169" spans="3:16" ht="18.600000000000001" customHeight="1" x14ac:dyDescent="0.3">
      <c r="C169"/>
      <c r="D169"/>
      <c r="H169" s="26" t="str">
        <f t="shared" si="31"/>
        <v>LLAYLLAY 21 II</v>
      </c>
      <c r="I169" s="26" t="str">
        <f t="shared" si="32"/>
        <v>EL MOLINO B</v>
      </c>
      <c r="J169" s="26" t="str">
        <f t="shared" si="33"/>
        <v>SEBASTIAN IRRIBARRA CONA</v>
      </c>
      <c r="K169" s="26">
        <f t="shared" si="39"/>
        <v>0</v>
      </c>
      <c r="L169" s="26">
        <f t="shared" si="34"/>
        <v>59</v>
      </c>
      <c r="M169" s="26">
        <f t="shared" si="35"/>
        <v>0</v>
      </c>
      <c r="N169" s="26" t="str">
        <f t="shared" si="36"/>
        <v>Puntos no considerados</v>
      </c>
      <c r="O169" s="26">
        <f t="shared" si="37"/>
        <v>0</v>
      </c>
      <c r="P169" s="26">
        <f t="shared" si="38"/>
        <v>0</v>
      </c>
    </row>
    <row r="170" spans="3:16" ht="18.600000000000001" customHeight="1" x14ac:dyDescent="0.3">
      <c r="C170"/>
      <c r="D170"/>
      <c r="H170" s="26" t="str">
        <f t="shared" si="31"/>
        <v>LLAYLLAY 21 II</v>
      </c>
      <c r="I170" s="26" t="str">
        <f t="shared" si="32"/>
        <v>EL MOLINO B</v>
      </c>
      <c r="J170" s="26" t="str">
        <f t="shared" si="33"/>
        <v>SEBASTIAN IRRIBARRA CONA</v>
      </c>
      <c r="K170" s="26">
        <f t="shared" si="39"/>
        <v>0</v>
      </c>
      <c r="L170" s="26">
        <f t="shared" si="34"/>
        <v>60</v>
      </c>
      <c r="M170" s="26">
        <f t="shared" si="35"/>
        <v>0</v>
      </c>
      <c r="N170" s="26" t="str">
        <f t="shared" si="36"/>
        <v>Puntos no considerados</v>
      </c>
      <c r="O170" s="26">
        <f t="shared" si="37"/>
        <v>0</v>
      </c>
      <c r="P170" s="26">
        <f t="shared" si="38"/>
        <v>0</v>
      </c>
    </row>
    <row r="171" spans="3:16" ht="18.600000000000001" customHeight="1" x14ac:dyDescent="0.3">
      <c r="C171"/>
      <c r="D171"/>
      <c r="H171" s="26" t="str">
        <f t="shared" si="31"/>
        <v>LLAYLLAY 21 II</v>
      </c>
      <c r="I171" s="26" t="str">
        <f t="shared" si="32"/>
        <v>EL MOLINO B</v>
      </c>
      <c r="J171" s="26" t="str">
        <f t="shared" si="33"/>
        <v>SEBASTIAN IRRIBARRA CONA</v>
      </c>
      <c r="K171" s="26">
        <f t="shared" si="39"/>
        <v>0</v>
      </c>
      <c r="L171" s="26">
        <f t="shared" si="34"/>
        <v>61</v>
      </c>
      <c r="M171" s="26">
        <f t="shared" si="35"/>
        <v>0</v>
      </c>
      <c r="N171" s="26" t="str">
        <f t="shared" si="36"/>
        <v>Puntos no considerados</v>
      </c>
      <c r="O171" s="26">
        <f t="shared" si="37"/>
        <v>0</v>
      </c>
      <c r="P171" s="26">
        <f t="shared" si="38"/>
        <v>0</v>
      </c>
    </row>
    <row r="172" spans="3:16" ht="18.600000000000001" customHeight="1" x14ac:dyDescent="0.3">
      <c r="C172"/>
      <c r="D172"/>
      <c r="H172" s="26" t="str">
        <f t="shared" si="31"/>
        <v>LLAYLLAY 21 II</v>
      </c>
      <c r="I172" s="26" t="str">
        <f t="shared" si="32"/>
        <v>EL MOLINO B</v>
      </c>
      <c r="J172" s="26" t="str">
        <f t="shared" si="33"/>
        <v>SEBASTIAN IRRIBARRA CONA</v>
      </c>
      <c r="K172" s="26">
        <f t="shared" si="39"/>
        <v>0</v>
      </c>
      <c r="L172" s="26">
        <f t="shared" si="34"/>
        <v>62</v>
      </c>
      <c r="M172" s="26">
        <f t="shared" si="35"/>
        <v>0</v>
      </c>
      <c r="N172" s="26" t="str">
        <f t="shared" si="36"/>
        <v>Puntos no considerados</v>
      </c>
      <c r="O172" s="26">
        <f t="shared" si="37"/>
        <v>0</v>
      </c>
      <c r="P172" s="26">
        <f t="shared" si="38"/>
        <v>0</v>
      </c>
    </row>
    <row r="173" spans="3:16" ht="18.600000000000001" customHeight="1" x14ac:dyDescent="0.3">
      <c r="C173"/>
      <c r="D173"/>
      <c r="H173" s="26" t="str">
        <f t="shared" si="31"/>
        <v>LLAYLLAY 21 II</v>
      </c>
      <c r="I173" s="26" t="str">
        <f t="shared" si="32"/>
        <v>EL MOLINO B</v>
      </c>
      <c r="J173" s="26" t="str">
        <f t="shared" si="33"/>
        <v>SEBASTIAN IRRIBARRA CONA</v>
      </c>
      <c r="K173" s="26">
        <f t="shared" si="39"/>
        <v>0</v>
      </c>
      <c r="L173" s="26">
        <f t="shared" si="34"/>
        <v>63</v>
      </c>
      <c r="M173" s="26">
        <f t="shared" si="35"/>
        <v>0</v>
      </c>
      <c r="N173" s="26" t="str">
        <f t="shared" si="36"/>
        <v>Puntos no considerados</v>
      </c>
      <c r="O173" s="26">
        <f t="shared" si="37"/>
        <v>0</v>
      </c>
      <c r="P173" s="26">
        <f t="shared" si="38"/>
        <v>0</v>
      </c>
    </row>
    <row r="174" spans="3:16" ht="18.600000000000001" customHeight="1" x14ac:dyDescent="0.3">
      <c r="C174"/>
      <c r="D174"/>
      <c r="H174" s="26" t="str">
        <f t="shared" si="31"/>
        <v>LLAYLLAY 21 II</v>
      </c>
      <c r="I174" s="26" t="str">
        <f t="shared" si="32"/>
        <v>EL MOLINO B</v>
      </c>
      <c r="J174" s="26" t="str">
        <f t="shared" si="33"/>
        <v>SEBASTIAN IRRIBARRA CONA</v>
      </c>
      <c r="K174" s="26">
        <f t="shared" si="39"/>
        <v>0</v>
      </c>
      <c r="L174" s="26">
        <f t="shared" si="34"/>
        <v>64</v>
      </c>
      <c r="M174" s="26">
        <f t="shared" si="35"/>
        <v>0</v>
      </c>
      <c r="N174" s="26" t="str">
        <f t="shared" si="36"/>
        <v>Puntos no considerados</v>
      </c>
      <c r="O174" s="26">
        <f t="shared" si="37"/>
        <v>0</v>
      </c>
      <c r="P174" s="26">
        <f t="shared" si="38"/>
        <v>0</v>
      </c>
    </row>
    <row r="175" spans="3:16" ht="18.600000000000001" customHeight="1" x14ac:dyDescent="0.3">
      <c r="C175"/>
      <c r="D175"/>
      <c r="H175" s="26" t="str">
        <f t="shared" si="31"/>
        <v>LLAYLLAY 21 II</v>
      </c>
      <c r="I175" s="26" t="str">
        <f t="shared" si="32"/>
        <v>EL MOLINO B</v>
      </c>
      <c r="J175" s="26" t="str">
        <f t="shared" si="33"/>
        <v>SEBASTIAN IRRIBARRA CONA</v>
      </c>
      <c r="K175" s="26">
        <f t="shared" si="39"/>
        <v>0</v>
      </c>
      <c r="L175" s="26">
        <f t="shared" si="34"/>
        <v>65</v>
      </c>
      <c r="M175" s="26">
        <f t="shared" si="35"/>
        <v>0</v>
      </c>
      <c r="N175" s="26" t="str">
        <f t="shared" si="36"/>
        <v>Puntos no considerados</v>
      </c>
      <c r="O175" s="26">
        <f t="shared" si="37"/>
        <v>0</v>
      </c>
      <c r="P175" s="26">
        <f t="shared" si="38"/>
        <v>0</v>
      </c>
    </row>
    <row r="176" spans="3:16" ht="18.600000000000001" customHeight="1" x14ac:dyDescent="0.3">
      <c r="C176"/>
      <c r="D176"/>
      <c r="H176" s="26" t="str">
        <f t="shared" ref="H176:H239" si="40">IF(A176="",H175,A176)</f>
        <v>LLAYLLAY 21 II</v>
      </c>
      <c r="I176" s="26" t="str">
        <f t="shared" ref="I176:I239" si="41">IF(B176="",I175,B176)</f>
        <v>EL MOLINO B</v>
      </c>
      <c r="J176" s="26" t="str">
        <f t="shared" ref="J176:J239" si="42">IF(C176="",J175,C176)</f>
        <v>SEBASTIAN IRRIBARRA CONA</v>
      </c>
      <c r="K176" s="26">
        <f t="shared" si="39"/>
        <v>0</v>
      </c>
      <c r="L176" s="26">
        <f t="shared" ref="L176:L239" si="43">IF(H176=H175,IF(I176=I175,L175+1,1),1)</f>
        <v>66</v>
      </c>
      <c r="M176" s="26">
        <f t="shared" ref="M176:M239" si="44">IF(L176&lt;5,1,0)</f>
        <v>0</v>
      </c>
      <c r="N176" s="26" t="str">
        <f t="shared" ref="N176:N239" si="45">IF(M176=1,"Puntos por equipo","Puntos no considerados")</f>
        <v>Puntos no considerados</v>
      </c>
      <c r="O176" s="26">
        <f t="shared" ref="O176:O239" si="46">M176*K176</f>
        <v>0</v>
      </c>
      <c r="P176" s="26">
        <f t="shared" ref="P176:P239" si="47">(1-M176)*K176</f>
        <v>0</v>
      </c>
    </row>
    <row r="177" spans="3:16" ht="18.600000000000001" customHeight="1" x14ac:dyDescent="0.3">
      <c r="C177"/>
      <c r="D177"/>
      <c r="H177" s="26" t="str">
        <f t="shared" si="40"/>
        <v>LLAYLLAY 21 II</v>
      </c>
      <c r="I177" s="26" t="str">
        <f t="shared" si="41"/>
        <v>EL MOLINO B</v>
      </c>
      <c r="J177" s="26" t="str">
        <f t="shared" si="42"/>
        <v>SEBASTIAN IRRIBARRA CONA</v>
      </c>
      <c r="K177" s="26">
        <f t="shared" si="39"/>
        <v>0</v>
      </c>
      <c r="L177" s="26">
        <f t="shared" si="43"/>
        <v>67</v>
      </c>
      <c r="M177" s="26">
        <f t="shared" si="44"/>
        <v>0</v>
      </c>
      <c r="N177" s="26" t="str">
        <f t="shared" si="45"/>
        <v>Puntos no considerados</v>
      </c>
      <c r="O177" s="26">
        <f t="shared" si="46"/>
        <v>0</v>
      </c>
      <c r="P177" s="26">
        <f t="shared" si="47"/>
        <v>0</v>
      </c>
    </row>
    <row r="178" spans="3:16" ht="18.600000000000001" customHeight="1" x14ac:dyDescent="0.3">
      <c r="C178"/>
      <c r="D178"/>
      <c r="H178" s="26" t="str">
        <f t="shared" si="40"/>
        <v>LLAYLLAY 21 II</v>
      </c>
      <c r="I178" s="26" t="str">
        <f t="shared" si="41"/>
        <v>EL MOLINO B</v>
      </c>
      <c r="J178" s="26" t="str">
        <f t="shared" si="42"/>
        <v>SEBASTIAN IRRIBARRA CONA</v>
      </c>
      <c r="K178" s="26">
        <f t="shared" si="39"/>
        <v>0</v>
      </c>
      <c r="L178" s="26">
        <f t="shared" si="43"/>
        <v>68</v>
      </c>
      <c r="M178" s="26">
        <f t="shared" si="44"/>
        <v>0</v>
      </c>
      <c r="N178" s="26" t="str">
        <f t="shared" si="45"/>
        <v>Puntos no considerados</v>
      </c>
      <c r="O178" s="26">
        <f t="shared" si="46"/>
        <v>0</v>
      </c>
      <c r="P178" s="26">
        <f t="shared" si="47"/>
        <v>0</v>
      </c>
    </row>
    <row r="179" spans="3:16" ht="18.600000000000001" customHeight="1" x14ac:dyDescent="0.3">
      <c r="C179"/>
      <c r="D179"/>
      <c r="H179" s="26" t="str">
        <f t="shared" si="40"/>
        <v>LLAYLLAY 21 II</v>
      </c>
      <c r="I179" s="26" t="str">
        <f t="shared" si="41"/>
        <v>EL MOLINO B</v>
      </c>
      <c r="J179" s="26" t="str">
        <f t="shared" si="42"/>
        <v>SEBASTIAN IRRIBARRA CONA</v>
      </c>
      <c r="K179" s="26">
        <f t="shared" si="39"/>
        <v>0</v>
      </c>
      <c r="L179" s="26">
        <f t="shared" si="43"/>
        <v>69</v>
      </c>
      <c r="M179" s="26">
        <f t="shared" si="44"/>
        <v>0</v>
      </c>
      <c r="N179" s="26" t="str">
        <f t="shared" si="45"/>
        <v>Puntos no considerados</v>
      </c>
      <c r="O179" s="26">
        <f t="shared" si="46"/>
        <v>0</v>
      </c>
      <c r="P179" s="26">
        <f t="shared" si="47"/>
        <v>0</v>
      </c>
    </row>
    <row r="180" spans="3:16" ht="18.600000000000001" customHeight="1" x14ac:dyDescent="0.3">
      <c r="C180"/>
      <c r="D180"/>
      <c r="H180" s="26" t="str">
        <f t="shared" si="40"/>
        <v>LLAYLLAY 21 II</v>
      </c>
      <c r="I180" s="26" t="str">
        <f t="shared" si="41"/>
        <v>EL MOLINO B</v>
      </c>
      <c r="J180" s="26" t="str">
        <f t="shared" si="42"/>
        <v>SEBASTIAN IRRIBARRA CONA</v>
      </c>
      <c r="K180" s="26">
        <f t="shared" si="39"/>
        <v>0</v>
      </c>
      <c r="L180" s="26">
        <f t="shared" si="43"/>
        <v>70</v>
      </c>
      <c r="M180" s="26">
        <f t="shared" si="44"/>
        <v>0</v>
      </c>
      <c r="N180" s="26" t="str">
        <f t="shared" si="45"/>
        <v>Puntos no considerados</v>
      </c>
      <c r="O180" s="26">
        <f t="shared" si="46"/>
        <v>0</v>
      </c>
      <c r="P180" s="26">
        <f t="shared" si="47"/>
        <v>0</v>
      </c>
    </row>
    <row r="181" spans="3:16" ht="18.600000000000001" customHeight="1" x14ac:dyDescent="0.3">
      <c r="C181"/>
      <c r="D181"/>
      <c r="H181" s="26" t="str">
        <f t="shared" si="40"/>
        <v>LLAYLLAY 21 II</v>
      </c>
      <c r="I181" s="26" t="str">
        <f t="shared" si="41"/>
        <v>EL MOLINO B</v>
      </c>
      <c r="J181" s="26" t="str">
        <f t="shared" si="42"/>
        <v>SEBASTIAN IRRIBARRA CONA</v>
      </c>
      <c r="K181" s="26">
        <f t="shared" si="39"/>
        <v>0</v>
      </c>
      <c r="L181" s="26">
        <f t="shared" si="43"/>
        <v>71</v>
      </c>
      <c r="M181" s="26">
        <f t="shared" si="44"/>
        <v>0</v>
      </c>
      <c r="N181" s="26" t="str">
        <f t="shared" si="45"/>
        <v>Puntos no considerados</v>
      </c>
      <c r="O181" s="26">
        <f t="shared" si="46"/>
        <v>0</v>
      </c>
      <c r="P181" s="26">
        <f t="shared" si="47"/>
        <v>0</v>
      </c>
    </row>
    <row r="182" spans="3:16" ht="18.600000000000001" customHeight="1" x14ac:dyDescent="0.3">
      <c r="C182"/>
      <c r="D182"/>
      <c r="H182" s="26" t="str">
        <f t="shared" si="40"/>
        <v>LLAYLLAY 21 II</v>
      </c>
      <c r="I182" s="26" t="str">
        <f t="shared" si="41"/>
        <v>EL MOLINO B</v>
      </c>
      <c r="J182" s="26" t="str">
        <f t="shared" si="42"/>
        <v>SEBASTIAN IRRIBARRA CONA</v>
      </c>
      <c r="K182" s="26">
        <f t="shared" si="39"/>
        <v>0</v>
      </c>
      <c r="L182" s="26">
        <f t="shared" si="43"/>
        <v>72</v>
      </c>
      <c r="M182" s="26">
        <f t="shared" si="44"/>
        <v>0</v>
      </c>
      <c r="N182" s="26" t="str">
        <f t="shared" si="45"/>
        <v>Puntos no considerados</v>
      </c>
      <c r="O182" s="26">
        <f t="shared" si="46"/>
        <v>0</v>
      </c>
      <c r="P182" s="26">
        <f t="shared" si="47"/>
        <v>0</v>
      </c>
    </row>
    <row r="183" spans="3:16" ht="18.600000000000001" customHeight="1" x14ac:dyDescent="0.3">
      <c r="C183"/>
      <c r="D183"/>
      <c r="H183" s="26" t="str">
        <f t="shared" si="40"/>
        <v>LLAYLLAY 21 II</v>
      </c>
      <c r="I183" s="26" t="str">
        <f t="shared" si="41"/>
        <v>EL MOLINO B</v>
      </c>
      <c r="J183" s="26" t="str">
        <f t="shared" si="42"/>
        <v>SEBASTIAN IRRIBARRA CONA</v>
      </c>
      <c r="K183" s="26">
        <f t="shared" si="39"/>
        <v>0</v>
      </c>
      <c r="L183" s="26">
        <f t="shared" si="43"/>
        <v>73</v>
      </c>
      <c r="M183" s="26">
        <f t="shared" si="44"/>
        <v>0</v>
      </c>
      <c r="N183" s="26" t="str">
        <f t="shared" si="45"/>
        <v>Puntos no considerados</v>
      </c>
      <c r="O183" s="26">
        <f t="shared" si="46"/>
        <v>0</v>
      </c>
      <c r="P183" s="26">
        <f t="shared" si="47"/>
        <v>0</v>
      </c>
    </row>
    <row r="184" spans="3:16" ht="18.600000000000001" customHeight="1" x14ac:dyDescent="0.3">
      <c r="C184"/>
      <c r="D184"/>
      <c r="H184" s="26" t="str">
        <f t="shared" si="40"/>
        <v>LLAYLLAY 21 II</v>
      </c>
      <c r="I184" s="26" t="str">
        <f t="shared" si="41"/>
        <v>EL MOLINO B</v>
      </c>
      <c r="J184" s="26" t="str">
        <f t="shared" si="42"/>
        <v>SEBASTIAN IRRIBARRA CONA</v>
      </c>
      <c r="K184" s="26">
        <f t="shared" si="39"/>
        <v>0</v>
      </c>
      <c r="L184" s="26">
        <f t="shared" si="43"/>
        <v>74</v>
      </c>
      <c r="M184" s="26">
        <f t="shared" si="44"/>
        <v>0</v>
      </c>
      <c r="N184" s="26" t="str">
        <f t="shared" si="45"/>
        <v>Puntos no considerados</v>
      </c>
      <c r="O184" s="26">
        <f t="shared" si="46"/>
        <v>0</v>
      </c>
      <c r="P184" s="26">
        <f t="shared" si="47"/>
        <v>0</v>
      </c>
    </row>
    <row r="185" spans="3:16" ht="18.600000000000001" customHeight="1" x14ac:dyDescent="0.3">
      <c r="C185"/>
      <c r="D185"/>
      <c r="H185" s="26" t="str">
        <f t="shared" si="40"/>
        <v>LLAYLLAY 21 II</v>
      </c>
      <c r="I185" s="26" t="str">
        <f t="shared" si="41"/>
        <v>EL MOLINO B</v>
      </c>
      <c r="J185" s="26" t="str">
        <f t="shared" si="42"/>
        <v>SEBASTIAN IRRIBARRA CONA</v>
      </c>
      <c r="K185" s="26">
        <f t="shared" si="39"/>
        <v>0</v>
      </c>
      <c r="L185" s="26">
        <f t="shared" si="43"/>
        <v>75</v>
      </c>
      <c r="M185" s="26">
        <f t="shared" si="44"/>
        <v>0</v>
      </c>
      <c r="N185" s="26" t="str">
        <f t="shared" si="45"/>
        <v>Puntos no considerados</v>
      </c>
      <c r="O185" s="26">
        <f t="shared" si="46"/>
        <v>0</v>
      </c>
      <c r="P185" s="26">
        <f t="shared" si="47"/>
        <v>0</v>
      </c>
    </row>
    <row r="186" spans="3:16" ht="18.600000000000001" customHeight="1" x14ac:dyDescent="0.3">
      <c r="C186"/>
      <c r="D186"/>
      <c r="H186" s="26" t="str">
        <f t="shared" si="40"/>
        <v>LLAYLLAY 21 II</v>
      </c>
      <c r="I186" s="26" t="str">
        <f t="shared" si="41"/>
        <v>EL MOLINO B</v>
      </c>
      <c r="J186" s="26" t="str">
        <f t="shared" si="42"/>
        <v>SEBASTIAN IRRIBARRA CONA</v>
      </c>
      <c r="K186" s="26">
        <f t="shared" si="39"/>
        <v>0</v>
      </c>
      <c r="L186" s="26">
        <f t="shared" si="43"/>
        <v>76</v>
      </c>
      <c r="M186" s="26">
        <f t="shared" si="44"/>
        <v>0</v>
      </c>
      <c r="N186" s="26" t="str">
        <f t="shared" si="45"/>
        <v>Puntos no considerados</v>
      </c>
      <c r="O186" s="26">
        <f t="shared" si="46"/>
        <v>0</v>
      </c>
      <c r="P186" s="26">
        <f t="shared" si="47"/>
        <v>0</v>
      </c>
    </row>
    <row r="187" spans="3:16" ht="18.600000000000001" customHeight="1" x14ac:dyDescent="0.3">
      <c r="C187"/>
      <c r="D187"/>
      <c r="H187" s="26" t="str">
        <f t="shared" si="40"/>
        <v>LLAYLLAY 21 II</v>
      </c>
      <c r="I187" s="26" t="str">
        <f t="shared" si="41"/>
        <v>EL MOLINO B</v>
      </c>
      <c r="J187" s="26" t="str">
        <f t="shared" si="42"/>
        <v>SEBASTIAN IRRIBARRA CONA</v>
      </c>
      <c r="K187" s="26">
        <f t="shared" si="39"/>
        <v>0</v>
      </c>
      <c r="L187" s="26">
        <f t="shared" si="43"/>
        <v>77</v>
      </c>
      <c r="M187" s="26">
        <f t="shared" si="44"/>
        <v>0</v>
      </c>
      <c r="N187" s="26" t="str">
        <f t="shared" si="45"/>
        <v>Puntos no considerados</v>
      </c>
      <c r="O187" s="26">
        <f t="shared" si="46"/>
        <v>0</v>
      </c>
      <c r="P187" s="26">
        <f t="shared" si="47"/>
        <v>0</v>
      </c>
    </row>
    <row r="188" spans="3:16" ht="18.600000000000001" customHeight="1" x14ac:dyDescent="0.3">
      <c r="C188"/>
      <c r="D188"/>
      <c r="H188" s="26" t="str">
        <f t="shared" si="40"/>
        <v>LLAYLLAY 21 II</v>
      </c>
      <c r="I188" s="26" t="str">
        <f t="shared" si="41"/>
        <v>EL MOLINO B</v>
      </c>
      <c r="J188" s="26" t="str">
        <f t="shared" si="42"/>
        <v>SEBASTIAN IRRIBARRA CONA</v>
      </c>
      <c r="K188" s="26">
        <f t="shared" si="39"/>
        <v>0</v>
      </c>
      <c r="L188" s="26">
        <f t="shared" si="43"/>
        <v>78</v>
      </c>
      <c r="M188" s="26">
        <f t="shared" si="44"/>
        <v>0</v>
      </c>
      <c r="N188" s="26" t="str">
        <f t="shared" si="45"/>
        <v>Puntos no considerados</v>
      </c>
      <c r="O188" s="26">
        <f t="shared" si="46"/>
        <v>0</v>
      </c>
      <c r="P188" s="26">
        <f t="shared" si="47"/>
        <v>0</v>
      </c>
    </row>
    <row r="189" spans="3:16" ht="18.600000000000001" customHeight="1" x14ac:dyDescent="0.3">
      <c r="C189"/>
      <c r="D189"/>
      <c r="H189" s="26" t="str">
        <f t="shared" si="40"/>
        <v>LLAYLLAY 21 II</v>
      </c>
      <c r="I189" s="26" t="str">
        <f t="shared" si="41"/>
        <v>EL MOLINO B</v>
      </c>
      <c r="J189" s="26" t="str">
        <f t="shared" si="42"/>
        <v>SEBASTIAN IRRIBARRA CONA</v>
      </c>
      <c r="K189" s="26">
        <f t="shared" si="39"/>
        <v>0</v>
      </c>
      <c r="L189" s="26">
        <f t="shared" si="43"/>
        <v>79</v>
      </c>
      <c r="M189" s="26">
        <f t="shared" si="44"/>
        <v>0</v>
      </c>
      <c r="N189" s="26" t="str">
        <f t="shared" si="45"/>
        <v>Puntos no considerados</v>
      </c>
      <c r="O189" s="26">
        <f t="shared" si="46"/>
        <v>0</v>
      </c>
      <c r="P189" s="26">
        <f t="shared" si="47"/>
        <v>0</v>
      </c>
    </row>
    <row r="190" spans="3:16" ht="18.600000000000001" customHeight="1" x14ac:dyDescent="0.3">
      <c r="C190"/>
      <c r="D190"/>
      <c r="H190" s="26" t="str">
        <f t="shared" si="40"/>
        <v>LLAYLLAY 21 II</v>
      </c>
      <c r="I190" s="26" t="str">
        <f t="shared" si="41"/>
        <v>EL MOLINO B</v>
      </c>
      <c r="J190" s="26" t="str">
        <f t="shared" si="42"/>
        <v>SEBASTIAN IRRIBARRA CONA</v>
      </c>
      <c r="K190" s="26">
        <f t="shared" si="39"/>
        <v>0</v>
      </c>
      <c r="L190" s="26">
        <f t="shared" si="43"/>
        <v>80</v>
      </c>
      <c r="M190" s="26">
        <f t="shared" si="44"/>
        <v>0</v>
      </c>
      <c r="N190" s="26" t="str">
        <f t="shared" si="45"/>
        <v>Puntos no considerados</v>
      </c>
      <c r="O190" s="26">
        <f t="shared" si="46"/>
        <v>0</v>
      </c>
      <c r="P190" s="26">
        <f t="shared" si="47"/>
        <v>0</v>
      </c>
    </row>
    <row r="191" spans="3:16" ht="18.600000000000001" customHeight="1" x14ac:dyDescent="0.3">
      <c r="C191"/>
      <c r="D191"/>
      <c r="H191" s="26" t="str">
        <f t="shared" si="40"/>
        <v>LLAYLLAY 21 II</v>
      </c>
      <c r="I191" s="26" t="str">
        <f t="shared" si="41"/>
        <v>EL MOLINO B</v>
      </c>
      <c r="J191" s="26" t="str">
        <f t="shared" si="42"/>
        <v>SEBASTIAN IRRIBARRA CONA</v>
      </c>
      <c r="K191" s="26">
        <f t="shared" si="39"/>
        <v>0</v>
      </c>
      <c r="L191" s="26">
        <f t="shared" si="43"/>
        <v>81</v>
      </c>
      <c r="M191" s="26">
        <f t="shared" si="44"/>
        <v>0</v>
      </c>
      <c r="N191" s="26" t="str">
        <f t="shared" si="45"/>
        <v>Puntos no considerados</v>
      </c>
      <c r="O191" s="26">
        <f t="shared" si="46"/>
        <v>0</v>
      </c>
      <c r="P191" s="26">
        <f t="shared" si="47"/>
        <v>0</v>
      </c>
    </row>
    <row r="192" spans="3:16" ht="18.600000000000001" customHeight="1" x14ac:dyDescent="0.3">
      <c r="C192"/>
      <c r="D192"/>
      <c r="H192" s="26" t="str">
        <f t="shared" si="40"/>
        <v>LLAYLLAY 21 II</v>
      </c>
      <c r="I192" s="26" t="str">
        <f t="shared" si="41"/>
        <v>EL MOLINO B</v>
      </c>
      <c r="J192" s="26" t="str">
        <f t="shared" si="42"/>
        <v>SEBASTIAN IRRIBARRA CONA</v>
      </c>
      <c r="K192" s="26">
        <f t="shared" si="39"/>
        <v>0</v>
      </c>
      <c r="L192" s="26">
        <f t="shared" si="43"/>
        <v>82</v>
      </c>
      <c r="M192" s="26">
        <f t="shared" si="44"/>
        <v>0</v>
      </c>
      <c r="N192" s="26" t="str">
        <f t="shared" si="45"/>
        <v>Puntos no considerados</v>
      </c>
      <c r="O192" s="26">
        <f t="shared" si="46"/>
        <v>0</v>
      </c>
      <c r="P192" s="26">
        <f t="shared" si="47"/>
        <v>0</v>
      </c>
    </row>
    <row r="193" spans="3:16" ht="18.600000000000001" customHeight="1" x14ac:dyDescent="0.3">
      <c r="C193"/>
      <c r="D193"/>
      <c r="H193" s="26" t="str">
        <f t="shared" si="40"/>
        <v>LLAYLLAY 21 II</v>
      </c>
      <c r="I193" s="26" t="str">
        <f t="shared" si="41"/>
        <v>EL MOLINO B</v>
      </c>
      <c r="J193" s="26" t="str">
        <f t="shared" si="42"/>
        <v>SEBASTIAN IRRIBARRA CONA</v>
      </c>
      <c r="K193" s="26">
        <f t="shared" si="39"/>
        <v>0</v>
      </c>
      <c r="L193" s="26">
        <f t="shared" si="43"/>
        <v>83</v>
      </c>
      <c r="M193" s="26">
        <f t="shared" si="44"/>
        <v>0</v>
      </c>
      <c r="N193" s="26" t="str">
        <f t="shared" si="45"/>
        <v>Puntos no considerados</v>
      </c>
      <c r="O193" s="26">
        <f t="shared" si="46"/>
        <v>0</v>
      </c>
      <c r="P193" s="26">
        <f t="shared" si="47"/>
        <v>0</v>
      </c>
    </row>
    <row r="194" spans="3:16" ht="18.600000000000001" customHeight="1" x14ac:dyDescent="0.3">
      <c r="C194"/>
      <c r="D194"/>
      <c r="H194" s="26" t="str">
        <f t="shared" si="40"/>
        <v>LLAYLLAY 21 II</v>
      </c>
      <c r="I194" s="26" t="str">
        <f t="shared" si="41"/>
        <v>EL MOLINO B</v>
      </c>
      <c r="J194" s="26" t="str">
        <f t="shared" si="42"/>
        <v>SEBASTIAN IRRIBARRA CONA</v>
      </c>
      <c r="K194" s="26">
        <f t="shared" si="39"/>
        <v>0</v>
      </c>
      <c r="L194" s="26">
        <f t="shared" si="43"/>
        <v>84</v>
      </c>
      <c r="M194" s="26">
        <f t="shared" si="44"/>
        <v>0</v>
      </c>
      <c r="N194" s="26" t="str">
        <f t="shared" si="45"/>
        <v>Puntos no considerados</v>
      </c>
      <c r="O194" s="26">
        <f t="shared" si="46"/>
        <v>0</v>
      </c>
      <c r="P194" s="26">
        <f t="shared" si="47"/>
        <v>0</v>
      </c>
    </row>
    <row r="195" spans="3:16" ht="18.600000000000001" customHeight="1" x14ac:dyDescent="0.3">
      <c r="C195"/>
      <c r="D195"/>
      <c r="H195" s="26" t="str">
        <f t="shared" si="40"/>
        <v>LLAYLLAY 21 II</v>
      </c>
      <c r="I195" s="26" t="str">
        <f t="shared" si="41"/>
        <v>EL MOLINO B</v>
      </c>
      <c r="J195" s="26" t="str">
        <f t="shared" si="42"/>
        <v>SEBASTIAN IRRIBARRA CONA</v>
      </c>
      <c r="K195" s="26">
        <f t="shared" si="39"/>
        <v>0</v>
      </c>
      <c r="L195" s="26">
        <f t="shared" si="43"/>
        <v>85</v>
      </c>
      <c r="M195" s="26">
        <f t="shared" si="44"/>
        <v>0</v>
      </c>
      <c r="N195" s="26" t="str">
        <f t="shared" si="45"/>
        <v>Puntos no considerados</v>
      </c>
      <c r="O195" s="26">
        <f t="shared" si="46"/>
        <v>0</v>
      </c>
      <c r="P195" s="26">
        <f t="shared" si="47"/>
        <v>0</v>
      </c>
    </row>
    <row r="196" spans="3:16" ht="18.600000000000001" customHeight="1" x14ac:dyDescent="0.3">
      <c r="C196"/>
      <c r="D196"/>
      <c r="H196" s="26" t="str">
        <f t="shared" si="40"/>
        <v>LLAYLLAY 21 II</v>
      </c>
      <c r="I196" s="26" t="str">
        <f t="shared" si="41"/>
        <v>EL MOLINO B</v>
      </c>
      <c r="J196" s="26" t="str">
        <f t="shared" si="42"/>
        <v>SEBASTIAN IRRIBARRA CONA</v>
      </c>
      <c r="K196" s="26">
        <f t="shared" si="39"/>
        <v>0</v>
      </c>
      <c r="L196" s="26">
        <f t="shared" si="43"/>
        <v>86</v>
      </c>
      <c r="M196" s="26">
        <f t="shared" si="44"/>
        <v>0</v>
      </c>
      <c r="N196" s="26" t="str">
        <f t="shared" si="45"/>
        <v>Puntos no considerados</v>
      </c>
      <c r="O196" s="26">
        <f t="shared" si="46"/>
        <v>0</v>
      </c>
      <c r="P196" s="26">
        <f t="shared" si="47"/>
        <v>0</v>
      </c>
    </row>
    <row r="197" spans="3:16" ht="18.600000000000001" customHeight="1" x14ac:dyDescent="0.3">
      <c r="C197"/>
      <c r="D197"/>
      <c r="H197" s="26" t="str">
        <f t="shared" si="40"/>
        <v>LLAYLLAY 21 II</v>
      </c>
      <c r="I197" s="26" t="str">
        <f t="shared" si="41"/>
        <v>EL MOLINO B</v>
      </c>
      <c r="J197" s="26" t="str">
        <f t="shared" si="42"/>
        <v>SEBASTIAN IRRIBARRA CONA</v>
      </c>
      <c r="K197" s="26">
        <f t="shared" si="39"/>
        <v>0</v>
      </c>
      <c r="L197" s="26">
        <f t="shared" si="43"/>
        <v>87</v>
      </c>
      <c r="M197" s="26">
        <f t="shared" si="44"/>
        <v>0</v>
      </c>
      <c r="N197" s="26" t="str">
        <f t="shared" si="45"/>
        <v>Puntos no considerados</v>
      </c>
      <c r="O197" s="26">
        <f t="shared" si="46"/>
        <v>0</v>
      </c>
      <c r="P197" s="26">
        <f t="shared" si="47"/>
        <v>0</v>
      </c>
    </row>
    <row r="198" spans="3:16" ht="18.600000000000001" customHeight="1" x14ac:dyDescent="0.3">
      <c r="C198"/>
      <c r="D198"/>
      <c r="H198" s="26" t="str">
        <f t="shared" si="40"/>
        <v>LLAYLLAY 21 II</v>
      </c>
      <c r="I198" s="26" t="str">
        <f t="shared" si="41"/>
        <v>EL MOLINO B</v>
      </c>
      <c r="J198" s="26" t="str">
        <f t="shared" si="42"/>
        <v>SEBASTIAN IRRIBARRA CONA</v>
      </c>
      <c r="K198" s="26">
        <f t="shared" si="39"/>
        <v>0</v>
      </c>
      <c r="L198" s="26">
        <f t="shared" si="43"/>
        <v>88</v>
      </c>
      <c r="M198" s="26">
        <f t="shared" si="44"/>
        <v>0</v>
      </c>
      <c r="N198" s="26" t="str">
        <f t="shared" si="45"/>
        <v>Puntos no considerados</v>
      </c>
      <c r="O198" s="26">
        <f t="shared" si="46"/>
        <v>0</v>
      </c>
      <c r="P198" s="26">
        <f t="shared" si="47"/>
        <v>0</v>
      </c>
    </row>
    <row r="199" spans="3:16" ht="18.600000000000001" customHeight="1" x14ac:dyDescent="0.3">
      <c r="C199"/>
      <c r="D199"/>
      <c r="H199" s="26" t="str">
        <f t="shared" si="40"/>
        <v>LLAYLLAY 21 II</v>
      </c>
      <c r="I199" s="26" t="str">
        <f t="shared" si="41"/>
        <v>EL MOLINO B</v>
      </c>
      <c r="J199" s="26" t="str">
        <f t="shared" si="42"/>
        <v>SEBASTIAN IRRIBARRA CONA</v>
      </c>
      <c r="K199" s="26">
        <f t="shared" ref="K199:K262" si="48">D199</f>
        <v>0</v>
      </c>
      <c r="L199" s="26">
        <f t="shared" si="43"/>
        <v>89</v>
      </c>
      <c r="M199" s="26">
        <f t="shared" si="44"/>
        <v>0</v>
      </c>
      <c r="N199" s="26" t="str">
        <f t="shared" si="45"/>
        <v>Puntos no considerados</v>
      </c>
      <c r="O199" s="26">
        <f t="shared" si="46"/>
        <v>0</v>
      </c>
      <c r="P199" s="26">
        <f t="shared" si="47"/>
        <v>0</v>
      </c>
    </row>
    <row r="200" spans="3:16" ht="18.600000000000001" customHeight="1" x14ac:dyDescent="0.3">
      <c r="C200"/>
      <c r="D200"/>
      <c r="H200" s="26" t="str">
        <f t="shared" si="40"/>
        <v>LLAYLLAY 21 II</v>
      </c>
      <c r="I200" s="26" t="str">
        <f t="shared" si="41"/>
        <v>EL MOLINO B</v>
      </c>
      <c r="J200" s="26" t="str">
        <f t="shared" si="42"/>
        <v>SEBASTIAN IRRIBARRA CONA</v>
      </c>
      <c r="K200" s="26">
        <f t="shared" si="48"/>
        <v>0</v>
      </c>
      <c r="L200" s="26">
        <f t="shared" si="43"/>
        <v>90</v>
      </c>
      <c r="M200" s="26">
        <f t="shared" si="44"/>
        <v>0</v>
      </c>
      <c r="N200" s="26" t="str">
        <f t="shared" si="45"/>
        <v>Puntos no considerados</v>
      </c>
      <c r="O200" s="26">
        <f t="shared" si="46"/>
        <v>0</v>
      </c>
      <c r="P200" s="26">
        <f t="shared" si="47"/>
        <v>0</v>
      </c>
    </row>
    <row r="201" spans="3:16" ht="18.600000000000001" customHeight="1" x14ac:dyDescent="0.3">
      <c r="C201"/>
      <c r="D201"/>
      <c r="H201" s="26" t="str">
        <f t="shared" si="40"/>
        <v>LLAYLLAY 21 II</v>
      </c>
      <c r="I201" s="26" t="str">
        <f t="shared" si="41"/>
        <v>EL MOLINO B</v>
      </c>
      <c r="J201" s="26" t="str">
        <f t="shared" si="42"/>
        <v>SEBASTIAN IRRIBARRA CONA</v>
      </c>
      <c r="K201" s="26">
        <f t="shared" si="48"/>
        <v>0</v>
      </c>
      <c r="L201" s="26">
        <f t="shared" si="43"/>
        <v>91</v>
      </c>
      <c r="M201" s="26">
        <f t="shared" si="44"/>
        <v>0</v>
      </c>
      <c r="N201" s="26" t="str">
        <f t="shared" si="45"/>
        <v>Puntos no considerados</v>
      </c>
      <c r="O201" s="26">
        <f t="shared" si="46"/>
        <v>0</v>
      </c>
      <c r="P201" s="26">
        <f t="shared" si="47"/>
        <v>0</v>
      </c>
    </row>
    <row r="202" spans="3:16" ht="18.600000000000001" customHeight="1" x14ac:dyDescent="0.3">
      <c r="C202"/>
      <c r="D202"/>
      <c r="H202" s="26" t="str">
        <f t="shared" si="40"/>
        <v>LLAYLLAY 21 II</v>
      </c>
      <c r="I202" s="26" t="str">
        <f t="shared" si="41"/>
        <v>EL MOLINO B</v>
      </c>
      <c r="J202" s="26" t="str">
        <f t="shared" si="42"/>
        <v>SEBASTIAN IRRIBARRA CONA</v>
      </c>
      <c r="K202" s="26">
        <f t="shared" si="48"/>
        <v>0</v>
      </c>
      <c r="L202" s="26">
        <f t="shared" si="43"/>
        <v>92</v>
      </c>
      <c r="M202" s="26">
        <f t="shared" si="44"/>
        <v>0</v>
      </c>
      <c r="N202" s="26" t="str">
        <f t="shared" si="45"/>
        <v>Puntos no considerados</v>
      </c>
      <c r="O202" s="26">
        <f t="shared" si="46"/>
        <v>0</v>
      </c>
      <c r="P202" s="26">
        <f t="shared" si="47"/>
        <v>0</v>
      </c>
    </row>
    <row r="203" spans="3:16" ht="18.600000000000001" customHeight="1" x14ac:dyDescent="0.3">
      <c r="C203"/>
      <c r="D203"/>
      <c r="H203" s="26" t="str">
        <f t="shared" si="40"/>
        <v>LLAYLLAY 21 II</v>
      </c>
      <c r="I203" s="26" t="str">
        <f t="shared" si="41"/>
        <v>EL MOLINO B</v>
      </c>
      <c r="J203" s="26" t="str">
        <f t="shared" si="42"/>
        <v>SEBASTIAN IRRIBARRA CONA</v>
      </c>
      <c r="K203" s="26">
        <f t="shared" si="48"/>
        <v>0</v>
      </c>
      <c r="L203" s="26">
        <f t="shared" si="43"/>
        <v>93</v>
      </c>
      <c r="M203" s="26">
        <f t="shared" si="44"/>
        <v>0</v>
      </c>
      <c r="N203" s="26" t="str">
        <f t="shared" si="45"/>
        <v>Puntos no considerados</v>
      </c>
      <c r="O203" s="26">
        <f t="shared" si="46"/>
        <v>0</v>
      </c>
      <c r="P203" s="26">
        <f t="shared" si="47"/>
        <v>0</v>
      </c>
    </row>
    <row r="204" spans="3:16" ht="18.600000000000001" customHeight="1" x14ac:dyDescent="0.3">
      <c r="C204"/>
      <c r="D204"/>
      <c r="H204" s="26" t="str">
        <f t="shared" si="40"/>
        <v>LLAYLLAY 21 II</v>
      </c>
      <c r="I204" s="26" t="str">
        <f t="shared" si="41"/>
        <v>EL MOLINO B</v>
      </c>
      <c r="J204" s="26" t="str">
        <f t="shared" si="42"/>
        <v>SEBASTIAN IRRIBARRA CONA</v>
      </c>
      <c r="K204" s="26">
        <f t="shared" si="48"/>
        <v>0</v>
      </c>
      <c r="L204" s="26">
        <f t="shared" si="43"/>
        <v>94</v>
      </c>
      <c r="M204" s="26">
        <f t="shared" si="44"/>
        <v>0</v>
      </c>
      <c r="N204" s="26" t="str">
        <f t="shared" si="45"/>
        <v>Puntos no considerados</v>
      </c>
      <c r="O204" s="26">
        <f t="shared" si="46"/>
        <v>0</v>
      </c>
      <c r="P204" s="26">
        <f t="shared" si="47"/>
        <v>0</v>
      </c>
    </row>
    <row r="205" spans="3:16" ht="18.600000000000001" customHeight="1" x14ac:dyDescent="0.3">
      <c r="C205"/>
      <c r="D205"/>
      <c r="H205" s="26" t="str">
        <f t="shared" si="40"/>
        <v>LLAYLLAY 21 II</v>
      </c>
      <c r="I205" s="26" t="str">
        <f t="shared" si="41"/>
        <v>EL MOLINO B</v>
      </c>
      <c r="J205" s="26" t="str">
        <f t="shared" si="42"/>
        <v>SEBASTIAN IRRIBARRA CONA</v>
      </c>
      <c r="K205" s="26">
        <f t="shared" si="48"/>
        <v>0</v>
      </c>
      <c r="L205" s="26">
        <f t="shared" si="43"/>
        <v>95</v>
      </c>
      <c r="M205" s="26">
        <f t="shared" si="44"/>
        <v>0</v>
      </c>
      <c r="N205" s="26" t="str">
        <f t="shared" si="45"/>
        <v>Puntos no considerados</v>
      </c>
      <c r="O205" s="26">
        <f t="shared" si="46"/>
        <v>0</v>
      </c>
      <c r="P205" s="26">
        <f t="shared" si="47"/>
        <v>0</v>
      </c>
    </row>
    <row r="206" spans="3:16" ht="18.600000000000001" customHeight="1" x14ac:dyDescent="0.3">
      <c r="C206"/>
      <c r="D206"/>
      <c r="H206" s="26" t="str">
        <f t="shared" si="40"/>
        <v>LLAYLLAY 21 II</v>
      </c>
      <c r="I206" s="26" t="str">
        <f t="shared" si="41"/>
        <v>EL MOLINO B</v>
      </c>
      <c r="J206" s="26" t="str">
        <f t="shared" si="42"/>
        <v>SEBASTIAN IRRIBARRA CONA</v>
      </c>
      <c r="K206" s="26">
        <f t="shared" si="48"/>
        <v>0</v>
      </c>
      <c r="L206" s="26">
        <f t="shared" si="43"/>
        <v>96</v>
      </c>
      <c r="M206" s="26">
        <f t="shared" si="44"/>
        <v>0</v>
      </c>
      <c r="N206" s="26" t="str">
        <f t="shared" si="45"/>
        <v>Puntos no considerados</v>
      </c>
      <c r="O206" s="26">
        <f t="shared" si="46"/>
        <v>0</v>
      </c>
      <c r="P206" s="26">
        <f t="shared" si="47"/>
        <v>0</v>
      </c>
    </row>
    <row r="207" spans="3:16" ht="18.600000000000001" customHeight="1" x14ac:dyDescent="0.3">
      <c r="C207"/>
      <c r="D207"/>
      <c r="H207" s="26" t="str">
        <f t="shared" si="40"/>
        <v>LLAYLLAY 21 II</v>
      </c>
      <c r="I207" s="26" t="str">
        <f t="shared" si="41"/>
        <v>EL MOLINO B</v>
      </c>
      <c r="J207" s="26" t="str">
        <f t="shared" si="42"/>
        <v>SEBASTIAN IRRIBARRA CONA</v>
      </c>
      <c r="K207" s="26">
        <f t="shared" si="48"/>
        <v>0</v>
      </c>
      <c r="L207" s="26">
        <f t="shared" si="43"/>
        <v>97</v>
      </c>
      <c r="M207" s="26">
        <f t="shared" si="44"/>
        <v>0</v>
      </c>
      <c r="N207" s="26" t="str">
        <f t="shared" si="45"/>
        <v>Puntos no considerados</v>
      </c>
      <c r="O207" s="26">
        <f t="shared" si="46"/>
        <v>0</v>
      </c>
      <c r="P207" s="26">
        <f t="shared" si="47"/>
        <v>0</v>
      </c>
    </row>
    <row r="208" spans="3:16" ht="18.600000000000001" customHeight="1" x14ac:dyDescent="0.3">
      <c r="C208"/>
      <c r="D208"/>
      <c r="H208" s="26" t="str">
        <f t="shared" si="40"/>
        <v>LLAYLLAY 21 II</v>
      </c>
      <c r="I208" s="26" t="str">
        <f t="shared" si="41"/>
        <v>EL MOLINO B</v>
      </c>
      <c r="J208" s="26" t="str">
        <f t="shared" si="42"/>
        <v>SEBASTIAN IRRIBARRA CONA</v>
      </c>
      <c r="K208" s="26">
        <f t="shared" si="48"/>
        <v>0</v>
      </c>
      <c r="L208" s="26">
        <f t="shared" si="43"/>
        <v>98</v>
      </c>
      <c r="M208" s="26">
        <f t="shared" si="44"/>
        <v>0</v>
      </c>
      <c r="N208" s="26" t="str">
        <f t="shared" si="45"/>
        <v>Puntos no considerados</v>
      </c>
      <c r="O208" s="26">
        <f t="shared" si="46"/>
        <v>0</v>
      </c>
      <c r="P208" s="26">
        <f t="shared" si="47"/>
        <v>0</v>
      </c>
    </row>
    <row r="209" spans="3:16" ht="18.600000000000001" customHeight="1" x14ac:dyDescent="0.3">
      <c r="C209"/>
      <c r="D209"/>
      <c r="H209" s="26" t="str">
        <f t="shared" si="40"/>
        <v>LLAYLLAY 21 II</v>
      </c>
      <c r="I209" s="26" t="str">
        <f t="shared" si="41"/>
        <v>EL MOLINO B</v>
      </c>
      <c r="J209" s="26" t="str">
        <f t="shared" si="42"/>
        <v>SEBASTIAN IRRIBARRA CONA</v>
      </c>
      <c r="K209" s="26">
        <f t="shared" si="48"/>
        <v>0</v>
      </c>
      <c r="L209" s="26">
        <f t="shared" si="43"/>
        <v>99</v>
      </c>
      <c r="M209" s="26">
        <f t="shared" si="44"/>
        <v>0</v>
      </c>
      <c r="N209" s="26" t="str">
        <f t="shared" si="45"/>
        <v>Puntos no considerados</v>
      </c>
      <c r="O209" s="26">
        <f t="shared" si="46"/>
        <v>0</v>
      </c>
      <c r="P209" s="26">
        <f t="shared" si="47"/>
        <v>0</v>
      </c>
    </row>
    <row r="210" spans="3:16" ht="18.600000000000001" customHeight="1" x14ac:dyDescent="0.3">
      <c r="C210"/>
      <c r="D210"/>
      <c r="H210" s="26" t="str">
        <f t="shared" si="40"/>
        <v>LLAYLLAY 21 II</v>
      </c>
      <c r="I210" s="26" t="str">
        <f t="shared" si="41"/>
        <v>EL MOLINO B</v>
      </c>
      <c r="J210" s="26" t="str">
        <f t="shared" si="42"/>
        <v>SEBASTIAN IRRIBARRA CONA</v>
      </c>
      <c r="K210" s="26">
        <f t="shared" si="48"/>
        <v>0</v>
      </c>
      <c r="L210" s="26">
        <f t="shared" si="43"/>
        <v>100</v>
      </c>
      <c r="M210" s="26">
        <f t="shared" si="44"/>
        <v>0</v>
      </c>
      <c r="N210" s="26" t="str">
        <f t="shared" si="45"/>
        <v>Puntos no considerados</v>
      </c>
      <c r="O210" s="26">
        <f t="shared" si="46"/>
        <v>0</v>
      </c>
      <c r="P210" s="26">
        <f t="shared" si="47"/>
        <v>0</v>
      </c>
    </row>
    <row r="211" spans="3:16" ht="18.600000000000001" customHeight="1" x14ac:dyDescent="0.3">
      <c r="C211"/>
      <c r="D211"/>
      <c r="H211" s="26" t="str">
        <f t="shared" si="40"/>
        <v>LLAYLLAY 21 II</v>
      </c>
      <c r="I211" s="26" t="str">
        <f t="shared" si="41"/>
        <v>EL MOLINO B</v>
      </c>
      <c r="J211" s="26" t="str">
        <f t="shared" si="42"/>
        <v>SEBASTIAN IRRIBARRA CONA</v>
      </c>
      <c r="K211" s="26">
        <f t="shared" si="48"/>
        <v>0</v>
      </c>
      <c r="L211" s="26">
        <f t="shared" si="43"/>
        <v>101</v>
      </c>
      <c r="M211" s="26">
        <f t="shared" si="44"/>
        <v>0</v>
      </c>
      <c r="N211" s="26" t="str">
        <f t="shared" si="45"/>
        <v>Puntos no considerados</v>
      </c>
      <c r="O211" s="26">
        <f t="shared" si="46"/>
        <v>0</v>
      </c>
      <c r="P211" s="26">
        <f t="shared" si="47"/>
        <v>0</v>
      </c>
    </row>
    <row r="212" spans="3:16" ht="18.600000000000001" customHeight="1" x14ac:dyDescent="0.3">
      <c r="C212"/>
      <c r="D212"/>
      <c r="H212" s="26" t="str">
        <f t="shared" si="40"/>
        <v>LLAYLLAY 21 II</v>
      </c>
      <c r="I212" s="26" t="str">
        <f t="shared" si="41"/>
        <v>EL MOLINO B</v>
      </c>
      <c r="J212" s="26" t="str">
        <f t="shared" si="42"/>
        <v>SEBASTIAN IRRIBARRA CONA</v>
      </c>
      <c r="K212" s="26">
        <f t="shared" si="48"/>
        <v>0</v>
      </c>
      <c r="L212" s="26">
        <f t="shared" si="43"/>
        <v>102</v>
      </c>
      <c r="M212" s="26">
        <f t="shared" si="44"/>
        <v>0</v>
      </c>
      <c r="N212" s="26" t="str">
        <f t="shared" si="45"/>
        <v>Puntos no considerados</v>
      </c>
      <c r="O212" s="26">
        <f t="shared" si="46"/>
        <v>0</v>
      </c>
      <c r="P212" s="26">
        <f t="shared" si="47"/>
        <v>0</v>
      </c>
    </row>
    <row r="213" spans="3:16" ht="18.600000000000001" customHeight="1" x14ac:dyDescent="0.3">
      <c r="C213"/>
      <c r="D213"/>
      <c r="H213" s="26" t="str">
        <f t="shared" si="40"/>
        <v>LLAYLLAY 21 II</v>
      </c>
      <c r="I213" s="26" t="str">
        <f t="shared" si="41"/>
        <v>EL MOLINO B</v>
      </c>
      <c r="J213" s="26" t="str">
        <f t="shared" si="42"/>
        <v>SEBASTIAN IRRIBARRA CONA</v>
      </c>
      <c r="K213" s="26">
        <f t="shared" si="48"/>
        <v>0</v>
      </c>
      <c r="L213" s="26">
        <f t="shared" si="43"/>
        <v>103</v>
      </c>
      <c r="M213" s="26">
        <f t="shared" si="44"/>
        <v>0</v>
      </c>
      <c r="N213" s="26" t="str">
        <f t="shared" si="45"/>
        <v>Puntos no considerados</v>
      </c>
      <c r="O213" s="26">
        <f t="shared" si="46"/>
        <v>0</v>
      </c>
      <c r="P213" s="26">
        <f t="shared" si="47"/>
        <v>0</v>
      </c>
    </row>
    <row r="214" spans="3:16" ht="18.600000000000001" customHeight="1" x14ac:dyDescent="0.3">
      <c r="C214"/>
      <c r="D214"/>
      <c r="H214" s="26" t="str">
        <f t="shared" si="40"/>
        <v>LLAYLLAY 21 II</v>
      </c>
      <c r="I214" s="26" t="str">
        <f t="shared" si="41"/>
        <v>EL MOLINO B</v>
      </c>
      <c r="J214" s="26" t="str">
        <f t="shared" si="42"/>
        <v>SEBASTIAN IRRIBARRA CONA</v>
      </c>
      <c r="K214" s="26">
        <f t="shared" si="48"/>
        <v>0</v>
      </c>
      <c r="L214" s="26">
        <f t="shared" si="43"/>
        <v>104</v>
      </c>
      <c r="M214" s="26">
        <f t="shared" si="44"/>
        <v>0</v>
      </c>
      <c r="N214" s="26" t="str">
        <f t="shared" si="45"/>
        <v>Puntos no considerados</v>
      </c>
      <c r="O214" s="26">
        <f t="shared" si="46"/>
        <v>0</v>
      </c>
      <c r="P214" s="26">
        <f t="shared" si="47"/>
        <v>0</v>
      </c>
    </row>
    <row r="215" spans="3:16" ht="18.600000000000001" customHeight="1" x14ac:dyDescent="0.3">
      <c r="C215"/>
      <c r="D215"/>
      <c r="H215" s="26" t="str">
        <f t="shared" si="40"/>
        <v>LLAYLLAY 21 II</v>
      </c>
      <c r="I215" s="26" t="str">
        <f t="shared" si="41"/>
        <v>EL MOLINO B</v>
      </c>
      <c r="J215" s="26" t="str">
        <f t="shared" si="42"/>
        <v>SEBASTIAN IRRIBARRA CONA</v>
      </c>
      <c r="K215" s="26">
        <f t="shared" si="48"/>
        <v>0</v>
      </c>
      <c r="L215" s="26">
        <f t="shared" si="43"/>
        <v>105</v>
      </c>
      <c r="M215" s="26">
        <f t="shared" si="44"/>
        <v>0</v>
      </c>
      <c r="N215" s="26" t="str">
        <f t="shared" si="45"/>
        <v>Puntos no considerados</v>
      </c>
      <c r="O215" s="26">
        <f t="shared" si="46"/>
        <v>0</v>
      </c>
      <c r="P215" s="26">
        <f t="shared" si="47"/>
        <v>0</v>
      </c>
    </row>
    <row r="216" spans="3:16" ht="18.600000000000001" customHeight="1" x14ac:dyDescent="0.3">
      <c r="C216"/>
      <c r="D216"/>
      <c r="H216" s="26" t="str">
        <f t="shared" si="40"/>
        <v>LLAYLLAY 21 II</v>
      </c>
      <c r="I216" s="26" t="str">
        <f t="shared" si="41"/>
        <v>EL MOLINO B</v>
      </c>
      <c r="J216" s="26" t="str">
        <f t="shared" si="42"/>
        <v>SEBASTIAN IRRIBARRA CONA</v>
      </c>
      <c r="K216" s="26">
        <f t="shared" si="48"/>
        <v>0</v>
      </c>
      <c r="L216" s="26">
        <f t="shared" si="43"/>
        <v>106</v>
      </c>
      <c r="M216" s="26">
        <f t="shared" si="44"/>
        <v>0</v>
      </c>
      <c r="N216" s="26" t="str">
        <f t="shared" si="45"/>
        <v>Puntos no considerados</v>
      </c>
      <c r="O216" s="26">
        <f t="shared" si="46"/>
        <v>0</v>
      </c>
      <c r="P216" s="26">
        <f t="shared" si="47"/>
        <v>0</v>
      </c>
    </row>
    <row r="217" spans="3:16" ht="18.600000000000001" customHeight="1" x14ac:dyDescent="0.3">
      <c r="C217"/>
      <c r="D217"/>
      <c r="H217" s="26" t="str">
        <f t="shared" si="40"/>
        <v>LLAYLLAY 21 II</v>
      </c>
      <c r="I217" s="26" t="str">
        <f t="shared" si="41"/>
        <v>EL MOLINO B</v>
      </c>
      <c r="J217" s="26" t="str">
        <f t="shared" si="42"/>
        <v>SEBASTIAN IRRIBARRA CONA</v>
      </c>
      <c r="K217" s="26">
        <f t="shared" si="48"/>
        <v>0</v>
      </c>
      <c r="L217" s="26">
        <f t="shared" si="43"/>
        <v>107</v>
      </c>
      <c r="M217" s="26">
        <f t="shared" si="44"/>
        <v>0</v>
      </c>
      <c r="N217" s="26" t="str">
        <f t="shared" si="45"/>
        <v>Puntos no considerados</v>
      </c>
      <c r="O217" s="26">
        <f t="shared" si="46"/>
        <v>0</v>
      </c>
      <c r="P217" s="26">
        <f t="shared" si="47"/>
        <v>0</v>
      </c>
    </row>
    <row r="218" spans="3:16" ht="18.600000000000001" customHeight="1" x14ac:dyDescent="0.3">
      <c r="C218"/>
      <c r="D218"/>
      <c r="H218" s="26" t="str">
        <f t="shared" si="40"/>
        <v>LLAYLLAY 21 II</v>
      </c>
      <c r="I218" s="26" t="str">
        <f t="shared" si="41"/>
        <v>EL MOLINO B</v>
      </c>
      <c r="J218" s="26" t="str">
        <f t="shared" si="42"/>
        <v>SEBASTIAN IRRIBARRA CONA</v>
      </c>
      <c r="K218" s="26">
        <f t="shared" si="48"/>
        <v>0</v>
      </c>
      <c r="L218" s="26">
        <f t="shared" si="43"/>
        <v>108</v>
      </c>
      <c r="M218" s="26">
        <f t="shared" si="44"/>
        <v>0</v>
      </c>
      <c r="N218" s="26" t="str">
        <f t="shared" si="45"/>
        <v>Puntos no considerados</v>
      </c>
      <c r="O218" s="26">
        <f t="shared" si="46"/>
        <v>0</v>
      </c>
      <c r="P218" s="26">
        <f t="shared" si="47"/>
        <v>0</v>
      </c>
    </row>
    <row r="219" spans="3:16" ht="18.600000000000001" customHeight="1" x14ac:dyDescent="0.3">
      <c r="C219"/>
      <c r="D219"/>
      <c r="H219" s="26" t="str">
        <f t="shared" si="40"/>
        <v>LLAYLLAY 21 II</v>
      </c>
      <c r="I219" s="26" t="str">
        <f t="shared" si="41"/>
        <v>EL MOLINO B</v>
      </c>
      <c r="J219" s="26" t="str">
        <f t="shared" si="42"/>
        <v>SEBASTIAN IRRIBARRA CONA</v>
      </c>
      <c r="K219" s="26">
        <f t="shared" si="48"/>
        <v>0</v>
      </c>
      <c r="L219" s="26">
        <f t="shared" si="43"/>
        <v>109</v>
      </c>
      <c r="M219" s="26">
        <f t="shared" si="44"/>
        <v>0</v>
      </c>
      <c r="N219" s="26" t="str">
        <f t="shared" si="45"/>
        <v>Puntos no considerados</v>
      </c>
      <c r="O219" s="26">
        <f t="shared" si="46"/>
        <v>0</v>
      </c>
      <c r="P219" s="26">
        <f t="shared" si="47"/>
        <v>0</v>
      </c>
    </row>
    <row r="220" spans="3:16" ht="18.600000000000001" customHeight="1" x14ac:dyDescent="0.3">
      <c r="C220"/>
      <c r="D220"/>
      <c r="H220" s="26" t="str">
        <f t="shared" si="40"/>
        <v>LLAYLLAY 21 II</v>
      </c>
      <c r="I220" s="26" t="str">
        <f t="shared" si="41"/>
        <v>EL MOLINO B</v>
      </c>
      <c r="J220" s="26" t="str">
        <f t="shared" si="42"/>
        <v>SEBASTIAN IRRIBARRA CONA</v>
      </c>
      <c r="K220" s="26">
        <f t="shared" si="48"/>
        <v>0</v>
      </c>
      <c r="L220" s="26">
        <f t="shared" si="43"/>
        <v>110</v>
      </c>
      <c r="M220" s="26">
        <f t="shared" si="44"/>
        <v>0</v>
      </c>
      <c r="N220" s="26" t="str">
        <f t="shared" si="45"/>
        <v>Puntos no considerados</v>
      </c>
      <c r="O220" s="26">
        <f t="shared" si="46"/>
        <v>0</v>
      </c>
      <c r="P220" s="26">
        <f t="shared" si="47"/>
        <v>0</v>
      </c>
    </row>
    <row r="221" spans="3:16" ht="18.600000000000001" customHeight="1" x14ac:dyDescent="0.3">
      <c r="C221"/>
      <c r="D221"/>
      <c r="H221" s="26" t="str">
        <f t="shared" si="40"/>
        <v>LLAYLLAY 21 II</v>
      </c>
      <c r="I221" s="26" t="str">
        <f t="shared" si="41"/>
        <v>EL MOLINO B</v>
      </c>
      <c r="J221" s="26" t="str">
        <f t="shared" si="42"/>
        <v>SEBASTIAN IRRIBARRA CONA</v>
      </c>
      <c r="K221" s="26">
        <f t="shared" si="48"/>
        <v>0</v>
      </c>
      <c r="L221" s="26">
        <f t="shared" si="43"/>
        <v>111</v>
      </c>
      <c r="M221" s="26">
        <f t="shared" si="44"/>
        <v>0</v>
      </c>
      <c r="N221" s="26" t="str">
        <f t="shared" si="45"/>
        <v>Puntos no considerados</v>
      </c>
      <c r="O221" s="26">
        <f t="shared" si="46"/>
        <v>0</v>
      </c>
      <c r="P221" s="26">
        <f t="shared" si="47"/>
        <v>0</v>
      </c>
    </row>
    <row r="222" spans="3:16" ht="18.600000000000001" customHeight="1" x14ac:dyDescent="0.3">
      <c r="C222"/>
      <c r="D222"/>
      <c r="H222" s="26" t="str">
        <f t="shared" si="40"/>
        <v>LLAYLLAY 21 II</v>
      </c>
      <c r="I222" s="26" t="str">
        <f t="shared" si="41"/>
        <v>EL MOLINO B</v>
      </c>
      <c r="J222" s="26" t="str">
        <f t="shared" si="42"/>
        <v>SEBASTIAN IRRIBARRA CONA</v>
      </c>
      <c r="K222" s="26">
        <f t="shared" si="48"/>
        <v>0</v>
      </c>
      <c r="L222" s="26">
        <f t="shared" si="43"/>
        <v>112</v>
      </c>
      <c r="M222" s="26">
        <f t="shared" si="44"/>
        <v>0</v>
      </c>
      <c r="N222" s="26" t="str">
        <f t="shared" si="45"/>
        <v>Puntos no considerados</v>
      </c>
      <c r="O222" s="26">
        <f t="shared" si="46"/>
        <v>0</v>
      </c>
      <c r="P222" s="26">
        <f t="shared" si="47"/>
        <v>0</v>
      </c>
    </row>
    <row r="223" spans="3:16" ht="18.600000000000001" customHeight="1" x14ac:dyDescent="0.3">
      <c r="C223"/>
      <c r="D223"/>
      <c r="H223" s="26" t="str">
        <f t="shared" si="40"/>
        <v>LLAYLLAY 21 II</v>
      </c>
      <c r="I223" s="26" t="str">
        <f t="shared" si="41"/>
        <v>EL MOLINO B</v>
      </c>
      <c r="J223" s="26" t="str">
        <f t="shared" si="42"/>
        <v>SEBASTIAN IRRIBARRA CONA</v>
      </c>
      <c r="K223" s="26">
        <f t="shared" si="48"/>
        <v>0</v>
      </c>
      <c r="L223" s="26">
        <f t="shared" si="43"/>
        <v>113</v>
      </c>
      <c r="M223" s="26">
        <f t="shared" si="44"/>
        <v>0</v>
      </c>
      <c r="N223" s="26" t="str">
        <f t="shared" si="45"/>
        <v>Puntos no considerados</v>
      </c>
      <c r="O223" s="26">
        <f t="shared" si="46"/>
        <v>0</v>
      </c>
      <c r="P223" s="26">
        <f t="shared" si="47"/>
        <v>0</v>
      </c>
    </row>
    <row r="224" spans="3:16" ht="18.600000000000001" customHeight="1" x14ac:dyDescent="0.3">
      <c r="C224"/>
      <c r="D224"/>
      <c r="H224" s="26" t="str">
        <f t="shared" si="40"/>
        <v>LLAYLLAY 21 II</v>
      </c>
      <c r="I224" s="26" t="str">
        <f t="shared" si="41"/>
        <v>EL MOLINO B</v>
      </c>
      <c r="J224" s="26" t="str">
        <f t="shared" si="42"/>
        <v>SEBASTIAN IRRIBARRA CONA</v>
      </c>
      <c r="K224" s="26">
        <f t="shared" si="48"/>
        <v>0</v>
      </c>
      <c r="L224" s="26">
        <f t="shared" si="43"/>
        <v>114</v>
      </c>
      <c r="M224" s="26">
        <f t="shared" si="44"/>
        <v>0</v>
      </c>
      <c r="N224" s="26" t="str">
        <f t="shared" si="45"/>
        <v>Puntos no considerados</v>
      </c>
      <c r="O224" s="26">
        <f t="shared" si="46"/>
        <v>0</v>
      </c>
      <c r="P224" s="26">
        <f t="shared" si="47"/>
        <v>0</v>
      </c>
    </row>
    <row r="225" spans="3:16" ht="18.600000000000001" customHeight="1" x14ac:dyDescent="0.3">
      <c r="C225"/>
      <c r="D225"/>
      <c r="H225" s="26" t="str">
        <f t="shared" si="40"/>
        <v>LLAYLLAY 21 II</v>
      </c>
      <c r="I225" s="26" t="str">
        <f t="shared" si="41"/>
        <v>EL MOLINO B</v>
      </c>
      <c r="J225" s="26" t="str">
        <f t="shared" si="42"/>
        <v>SEBASTIAN IRRIBARRA CONA</v>
      </c>
      <c r="K225" s="26">
        <f t="shared" si="48"/>
        <v>0</v>
      </c>
      <c r="L225" s="26">
        <f t="shared" si="43"/>
        <v>115</v>
      </c>
      <c r="M225" s="26">
        <f t="shared" si="44"/>
        <v>0</v>
      </c>
      <c r="N225" s="26" t="str">
        <f t="shared" si="45"/>
        <v>Puntos no considerados</v>
      </c>
      <c r="O225" s="26">
        <f t="shared" si="46"/>
        <v>0</v>
      </c>
      <c r="P225" s="26">
        <f t="shared" si="47"/>
        <v>0</v>
      </c>
    </row>
    <row r="226" spans="3:16" ht="18.600000000000001" customHeight="1" x14ac:dyDescent="0.3">
      <c r="C226"/>
      <c r="D226"/>
      <c r="H226" s="26" t="str">
        <f t="shared" si="40"/>
        <v>LLAYLLAY 21 II</v>
      </c>
      <c r="I226" s="26" t="str">
        <f t="shared" si="41"/>
        <v>EL MOLINO B</v>
      </c>
      <c r="J226" s="26" t="str">
        <f t="shared" si="42"/>
        <v>SEBASTIAN IRRIBARRA CONA</v>
      </c>
      <c r="K226" s="26">
        <f t="shared" si="48"/>
        <v>0</v>
      </c>
      <c r="L226" s="26">
        <f t="shared" si="43"/>
        <v>116</v>
      </c>
      <c r="M226" s="26">
        <f t="shared" si="44"/>
        <v>0</v>
      </c>
      <c r="N226" s="26" t="str">
        <f t="shared" si="45"/>
        <v>Puntos no considerados</v>
      </c>
      <c r="O226" s="26">
        <f t="shared" si="46"/>
        <v>0</v>
      </c>
      <c r="P226" s="26">
        <f t="shared" si="47"/>
        <v>0</v>
      </c>
    </row>
    <row r="227" spans="3:16" ht="18.600000000000001" customHeight="1" x14ac:dyDescent="0.3">
      <c r="C227"/>
      <c r="D227"/>
      <c r="H227" s="26" t="str">
        <f t="shared" si="40"/>
        <v>LLAYLLAY 21 II</v>
      </c>
      <c r="I227" s="26" t="str">
        <f t="shared" si="41"/>
        <v>EL MOLINO B</v>
      </c>
      <c r="J227" s="26" t="str">
        <f t="shared" si="42"/>
        <v>SEBASTIAN IRRIBARRA CONA</v>
      </c>
      <c r="K227" s="26">
        <f t="shared" si="48"/>
        <v>0</v>
      </c>
      <c r="L227" s="26">
        <f t="shared" si="43"/>
        <v>117</v>
      </c>
      <c r="M227" s="26">
        <f t="shared" si="44"/>
        <v>0</v>
      </c>
      <c r="N227" s="26" t="str">
        <f t="shared" si="45"/>
        <v>Puntos no considerados</v>
      </c>
      <c r="O227" s="26">
        <f t="shared" si="46"/>
        <v>0</v>
      </c>
      <c r="P227" s="26">
        <f t="shared" si="47"/>
        <v>0</v>
      </c>
    </row>
    <row r="228" spans="3:16" ht="18.600000000000001" customHeight="1" x14ac:dyDescent="0.3">
      <c r="C228"/>
      <c r="D228"/>
      <c r="H228" s="26" t="str">
        <f t="shared" si="40"/>
        <v>LLAYLLAY 21 II</v>
      </c>
      <c r="I228" s="26" t="str">
        <f t="shared" si="41"/>
        <v>EL MOLINO B</v>
      </c>
      <c r="J228" s="26" t="str">
        <f t="shared" si="42"/>
        <v>SEBASTIAN IRRIBARRA CONA</v>
      </c>
      <c r="K228" s="26">
        <f t="shared" si="48"/>
        <v>0</v>
      </c>
      <c r="L228" s="26">
        <f t="shared" si="43"/>
        <v>118</v>
      </c>
      <c r="M228" s="26">
        <f t="shared" si="44"/>
        <v>0</v>
      </c>
      <c r="N228" s="26" t="str">
        <f t="shared" si="45"/>
        <v>Puntos no considerados</v>
      </c>
      <c r="O228" s="26">
        <f t="shared" si="46"/>
        <v>0</v>
      </c>
      <c r="P228" s="26">
        <f t="shared" si="47"/>
        <v>0</v>
      </c>
    </row>
    <row r="229" spans="3:16" ht="18.600000000000001" customHeight="1" x14ac:dyDescent="0.3">
      <c r="C229"/>
      <c r="D229"/>
      <c r="H229" s="26" t="str">
        <f t="shared" si="40"/>
        <v>LLAYLLAY 21 II</v>
      </c>
      <c r="I229" s="26" t="str">
        <f t="shared" si="41"/>
        <v>EL MOLINO B</v>
      </c>
      <c r="J229" s="26" t="str">
        <f t="shared" si="42"/>
        <v>SEBASTIAN IRRIBARRA CONA</v>
      </c>
      <c r="K229" s="26">
        <f t="shared" si="48"/>
        <v>0</v>
      </c>
      <c r="L229" s="26">
        <f t="shared" si="43"/>
        <v>119</v>
      </c>
      <c r="M229" s="26">
        <f t="shared" si="44"/>
        <v>0</v>
      </c>
      <c r="N229" s="26" t="str">
        <f t="shared" si="45"/>
        <v>Puntos no considerados</v>
      </c>
      <c r="O229" s="26">
        <f t="shared" si="46"/>
        <v>0</v>
      </c>
      <c r="P229" s="26">
        <f t="shared" si="47"/>
        <v>0</v>
      </c>
    </row>
    <row r="230" spans="3:16" ht="18.600000000000001" customHeight="1" x14ac:dyDescent="0.3">
      <c r="C230"/>
      <c r="D230"/>
      <c r="H230" s="26" t="str">
        <f t="shared" si="40"/>
        <v>LLAYLLAY 21 II</v>
      </c>
      <c r="I230" s="26" t="str">
        <f t="shared" si="41"/>
        <v>EL MOLINO B</v>
      </c>
      <c r="J230" s="26" t="str">
        <f t="shared" si="42"/>
        <v>SEBASTIAN IRRIBARRA CONA</v>
      </c>
      <c r="K230" s="26">
        <f t="shared" si="48"/>
        <v>0</v>
      </c>
      <c r="L230" s="26">
        <f t="shared" si="43"/>
        <v>120</v>
      </c>
      <c r="M230" s="26">
        <f t="shared" si="44"/>
        <v>0</v>
      </c>
      <c r="N230" s="26" t="str">
        <f t="shared" si="45"/>
        <v>Puntos no considerados</v>
      </c>
      <c r="O230" s="26">
        <f t="shared" si="46"/>
        <v>0</v>
      </c>
      <c r="P230" s="26">
        <f t="shared" si="47"/>
        <v>0</v>
      </c>
    </row>
    <row r="231" spans="3:16" ht="18.600000000000001" customHeight="1" x14ac:dyDescent="0.3">
      <c r="C231"/>
      <c r="D231"/>
      <c r="H231" s="26" t="str">
        <f t="shared" si="40"/>
        <v>LLAYLLAY 21 II</v>
      </c>
      <c r="I231" s="26" t="str">
        <f t="shared" si="41"/>
        <v>EL MOLINO B</v>
      </c>
      <c r="J231" s="26" t="str">
        <f t="shared" si="42"/>
        <v>SEBASTIAN IRRIBARRA CONA</v>
      </c>
      <c r="K231" s="26">
        <f t="shared" si="48"/>
        <v>0</v>
      </c>
      <c r="L231" s="26">
        <f t="shared" si="43"/>
        <v>121</v>
      </c>
      <c r="M231" s="26">
        <f t="shared" si="44"/>
        <v>0</v>
      </c>
      <c r="N231" s="26" t="str">
        <f t="shared" si="45"/>
        <v>Puntos no considerados</v>
      </c>
      <c r="O231" s="26">
        <f t="shared" si="46"/>
        <v>0</v>
      </c>
      <c r="P231" s="26">
        <f t="shared" si="47"/>
        <v>0</v>
      </c>
    </row>
    <row r="232" spans="3:16" ht="18.600000000000001" customHeight="1" x14ac:dyDescent="0.3">
      <c r="C232"/>
      <c r="D232"/>
      <c r="H232" s="26" t="str">
        <f t="shared" si="40"/>
        <v>LLAYLLAY 21 II</v>
      </c>
      <c r="I232" s="26" t="str">
        <f t="shared" si="41"/>
        <v>EL MOLINO B</v>
      </c>
      <c r="J232" s="26" t="str">
        <f t="shared" si="42"/>
        <v>SEBASTIAN IRRIBARRA CONA</v>
      </c>
      <c r="K232" s="26">
        <f t="shared" si="48"/>
        <v>0</v>
      </c>
      <c r="L232" s="26">
        <f t="shared" si="43"/>
        <v>122</v>
      </c>
      <c r="M232" s="26">
        <f t="shared" si="44"/>
        <v>0</v>
      </c>
      <c r="N232" s="26" t="str">
        <f t="shared" si="45"/>
        <v>Puntos no considerados</v>
      </c>
      <c r="O232" s="26">
        <f t="shared" si="46"/>
        <v>0</v>
      </c>
      <c r="P232" s="26">
        <f t="shared" si="47"/>
        <v>0</v>
      </c>
    </row>
    <row r="233" spans="3:16" ht="18.600000000000001" customHeight="1" x14ac:dyDescent="0.3">
      <c r="C233"/>
      <c r="D233"/>
      <c r="H233" s="26" t="str">
        <f t="shared" si="40"/>
        <v>LLAYLLAY 21 II</v>
      </c>
      <c r="I233" s="26" t="str">
        <f t="shared" si="41"/>
        <v>EL MOLINO B</v>
      </c>
      <c r="J233" s="26" t="str">
        <f t="shared" si="42"/>
        <v>SEBASTIAN IRRIBARRA CONA</v>
      </c>
      <c r="K233" s="26">
        <f t="shared" si="48"/>
        <v>0</v>
      </c>
      <c r="L233" s="26">
        <f t="shared" si="43"/>
        <v>123</v>
      </c>
      <c r="M233" s="26">
        <f t="shared" si="44"/>
        <v>0</v>
      </c>
      <c r="N233" s="26" t="str">
        <f t="shared" si="45"/>
        <v>Puntos no considerados</v>
      </c>
      <c r="O233" s="26">
        <f t="shared" si="46"/>
        <v>0</v>
      </c>
      <c r="P233" s="26">
        <f t="shared" si="47"/>
        <v>0</v>
      </c>
    </row>
    <row r="234" spans="3:16" ht="18.600000000000001" customHeight="1" x14ac:dyDescent="0.3">
      <c r="C234"/>
      <c r="D234"/>
      <c r="H234" s="26" t="str">
        <f t="shared" si="40"/>
        <v>LLAYLLAY 21 II</v>
      </c>
      <c r="I234" s="26" t="str">
        <f t="shared" si="41"/>
        <v>EL MOLINO B</v>
      </c>
      <c r="J234" s="26" t="str">
        <f t="shared" si="42"/>
        <v>SEBASTIAN IRRIBARRA CONA</v>
      </c>
      <c r="K234" s="26">
        <f t="shared" si="48"/>
        <v>0</v>
      </c>
      <c r="L234" s="26">
        <f t="shared" si="43"/>
        <v>124</v>
      </c>
      <c r="M234" s="26">
        <f t="shared" si="44"/>
        <v>0</v>
      </c>
      <c r="N234" s="26" t="str">
        <f t="shared" si="45"/>
        <v>Puntos no considerados</v>
      </c>
      <c r="O234" s="26">
        <f t="shared" si="46"/>
        <v>0</v>
      </c>
      <c r="P234" s="26">
        <f t="shared" si="47"/>
        <v>0</v>
      </c>
    </row>
    <row r="235" spans="3:16" ht="18.600000000000001" customHeight="1" x14ac:dyDescent="0.3">
      <c r="C235"/>
      <c r="D235"/>
      <c r="H235" s="26" t="str">
        <f t="shared" si="40"/>
        <v>LLAYLLAY 21 II</v>
      </c>
      <c r="I235" s="26" t="str">
        <f t="shared" si="41"/>
        <v>EL MOLINO B</v>
      </c>
      <c r="J235" s="26" t="str">
        <f t="shared" si="42"/>
        <v>SEBASTIAN IRRIBARRA CONA</v>
      </c>
      <c r="K235" s="26">
        <f t="shared" si="48"/>
        <v>0</v>
      </c>
      <c r="L235" s="26">
        <f t="shared" si="43"/>
        <v>125</v>
      </c>
      <c r="M235" s="26">
        <f t="shared" si="44"/>
        <v>0</v>
      </c>
      <c r="N235" s="26" t="str">
        <f t="shared" si="45"/>
        <v>Puntos no considerados</v>
      </c>
      <c r="O235" s="26">
        <f t="shared" si="46"/>
        <v>0</v>
      </c>
      <c r="P235" s="26">
        <f t="shared" si="47"/>
        <v>0</v>
      </c>
    </row>
    <row r="236" spans="3:16" ht="18.600000000000001" customHeight="1" x14ac:dyDescent="0.3">
      <c r="C236"/>
      <c r="D236"/>
      <c r="H236" s="26" t="str">
        <f t="shared" si="40"/>
        <v>LLAYLLAY 21 II</v>
      </c>
      <c r="I236" s="26" t="str">
        <f t="shared" si="41"/>
        <v>EL MOLINO B</v>
      </c>
      <c r="J236" s="26" t="str">
        <f t="shared" si="42"/>
        <v>SEBASTIAN IRRIBARRA CONA</v>
      </c>
      <c r="K236" s="26">
        <f t="shared" si="48"/>
        <v>0</v>
      </c>
      <c r="L236" s="26">
        <f t="shared" si="43"/>
        <v>126</v>
      </c>
      <c r="M236" s="26">
        <f t="shared" si="44"/>
        <v>0</v>
      </c>
      <c r="N236" s="26" t="str">
        <f t="shared" si="45"/>
        <v>Puntos no considerados</v>
      </c>
      <c r="O236" s="26">
        <f t="shared" si="46"/>
        <v>0</v>
      </c>
      <c r="P236" s="26">
        <f t="shared" si="47"/>
        <v>0</v>
      </c>
    </row>
    <row r="237" spans="3:16" ht="18.600000000000001" customHeight="1" x14ac:dyDescent="0.3">
      <c r="C237"/>
      <c r="D237"/>
      <c r="H237" s="26" t="str">
        <f t="shared" si="40"/>
        <v>LLAYLLAY 21 II</v>
      </c>
      <c r="I237" s="26" t="str">
        <f t="shared" si="41"/>
        <v>EL MOLINO B</v>
      </c>
      <c r="J237" s="26" t="str">
        <f t="shared" si="42"/>
        <v>SEBASTIAN IRRIBARRA CONA</v>
      </c>
      <c r="K237" s="26">
        <f t="shared" si="48"/>
        <v>0</v>
      </c>
      <c r="L237" s="26">
        <f t="shared" si="43"/>
        <v>127</v>
      </c>
      <c r="M237" s="26">
        <f t="shared" si="44"/>
        <v>0</v>
      </c>
      <c r="N237" s="26" t="str">
        <f t="shared" si="45"/>
        <v>Puntos no considerados</v>
      </c>
      <c r="O237" s="26">
        <f t="shared" si="46"/>
        <v>0</v>
      </c>
      <c r="P237" s="26">
        <f t="shared" si="47"/>
        <v>0</v>
      </c>
    </row>
    <row r="238" spans="3:16" ht="18.600000000000001" customHeight="1" x14ac:dyDescent="0.3">
      <c r="C238"/>
      <c r="D238"/>
      <c r="H238" s="26" t="str">
        <f t="shared" si="40"/>
        <v>LLAYLLAY 21 II</v>
      </c>
      <c r="I238" s="26" t="str">
        <f t="shared" si="41"/>
        <v>EL MOLINO B</v>
      </c>
      <c r="J238" s="26" t="str">
        <f t="shared" si="42"/>
        <v>SEBASTIAN IRRIBARRA CONA</v>
      </c>
      <c r="K238" s="26">
        <f t="shared" si="48"/>
        <v>0</v>
      </c>
      <c r="L238" s="26">
        <f t="shared" si="43"/>
        <v>128</v>
      </c>
      <c r="M238" s="26">
        <f t="shared" si="44"/>
        <v>0</v>
      </c>
      <c r="N238" s="26" t="str">
        <f t="shared" si="45"/>
        <v>Puntos no considerados</v>
      </c>
      <c r="O238" s="26">
        <f t="shared" si="46"/>
        <v>0</v>
      </c>
      <c r="P238" s="26">
        <f t="shared" si="47"/>
        <v>0</v>
      </c>
    </row>
    <row r="239" spans="3:16" ht="18.600000000000001" customHeight="1" x14ac:dyDescent="0.3">
      <c r="C239"/>
      <c r="D239"/>
      <c r="H239" s="26" t="str">
        <f t="shared" si="40"/>
        <v>LLAYLLAY 21 II</v>
      </c>
      <c r="I239" s="26" t="str">
        <f t="shared" si="41"/>
        <v>EL MOLINO B</v>
      </c>
      <c r="J239" s="26" t="str">
        <f t="shared" si="42"/>
        <v>SEBASTIAN IRRIBARRA CONA</v>
      </c>
      <c r="K239" s="26">
        <f t="shared" si="48"/>
        <v>0</v>
      </c>
      <c r="L239" s="26">
        <f t="shared" si="43"/>
        <v>129</v>
      </c>
      <c r="M239" s="26">
        <f t="shared" si="44"/>
        <v>0</v>
      </c>
      <c r="N239" s="26" t="str">
        <f t="shared" si="45"/>
        <v>Puntos no considerados</v>
      </c>
      <c r="O239" s="26">
        <f t="shared" si="46"/>
        <v>0</v>
      </c>
      <c r="P239" s="26">
        <f t="shared" si="47"/>
        <v>0</v>
      </c>
    </row>
    <row r="240" spans="3:16" ht="18.600000000000001" customHeight="1" x14ac:dyDescent="0.3">
      <c r="C240"/>
      <c r="D240"/>
      <c r="H240" s="26" t="str">
        <f t="shared" ref="H240:H303" si="49">IF(A240="",H239,A240)</f>
        <v>LLAYLLAY 21 II</v>
      </c>
      <c r="I240" s="26" t="str">
        <f t="shared" ref="I240:I303" si="50">IF(B240="",I239,B240)</f>
        <v>EL MOLINO B</v>
      </c>
      <c r="J240" s="26" t="str">
        <f t="shared" ref="J240:J303" si="51">IF(C240="",J239,C240)</f>
        <v>SEBASTIAN IRRIBARRA CONA</v>
      </c>
      <c r="K240" s="26">
        <f t="shared" si="48"/>
        <v>0</v>
      </c>
      <c r="L240" s="26">
        <f t="shared" ref="L240:L303" si="52">IF(H240=H239,IF(I240=I239,L239+1,1),1)</f>
        <v>130</v>
      </c>
      <c r="M240" s="26">
        <f t="shared" ref="M240:M303" si="53">IF(L240&lt;5,1,0)</f>
        <v>0</v>
      </c>
      <c r="N240" s="26" t="str">
        <f t="shared" ref="N240:N303" si="54">IF(M240=1,"Puntos por equipo","Puntos no considerados")</f>
        <v>Puntos no considerados</v>
      </c>
      <c r="O240" s="26">
        <f t="shared" ref="O240:O303" si="55">M240*K240</f>
        <v>0</v>
      </c>
      <c r="P240" s="26">
        <f t="shared" ref="P240:P303" si="56">(1-M240)*K240</f>
        <v>0</v>
      </c>
    </row>
    <row r="241" spans="3:16" ht="18.600000000000001" customHeight="1" x14ac:dyDescent="0.3">
      <c r="C241"/>
      <c r="D241"/>
      <c r="H241" s="26" t="str">
        <f t="shared" si="49"/>
        <v>LLAYLLAY 21 II</v>
      </c>
      <c r="I241" s="26" t="str">
        <f t="shared" si="50"/>
        <v>EL MOLINO B</v>
      </c>
      <c r="J241" s="26" t="str">
        <f t="shared" si="51"/>
        <v>SEBASTIAN IRRIBARRA CONA</v>
      </c>
      <c r="K241" s="26">
        <f t="shared" si="48"/>
        <v>0</v>
      </c>
      <c r="L241" s="26">
        <f t="shared" si="52"/>
        <v>131</v>
      </c>
      <c r="M241" s="26">
        <f t="shared" si="53"/>
        <v>0</v>
      </c>
      <c r="N241" s="26" t="str">
        <f t="shared" si="54"/>
        <v>Puntos no considerados</v>
      </c>
      <c r="O241" s="26">
        <f t="shared" si="55"/>
        <v>0</v>
      </c>
      <c r="P241" s="26">
        <f t="shared" si="56"/>
        <v>0</v>
      </c>
    </row>
    <row r="242" spans="3:16" ht="18.600000000000001" customHeight="1" x14ac:dyDescent="0.3">
      <c r="C242"/>
      <c r="D242"/>
      <c r="H242" s="26" t="str">
        <f t="shared" si="49"/>
        <v>LLAYLLAY 21 II</v>
      </c>
      <c r="I242" s="26" t="str">
        <f t="shared" si="50"/>
        <v>EL MOLINO B</v>
      </c>
      <c r="J242" s="26" t="str">
        <f t="shared" si="51"/>
        <v>SEBASTIAN IRRIBARRA CONA</v>
      </c>
      <c r="K242" s="26">
        <f t="shared" si="48"/>
        <v>0</v>
      </c>
      <c r="L242" s="26">
        <f t="shared" si="52"/>
        <v>132</v>
      </c>
      <c r="M242" s="26">
        <f t="shared" si="53"/>
        <v>0</v>
      </c>
      <c r="N242" s="26" t="str">
        <f t="shared" si="54"/>
        <v>Puntos no considerados</v>
      </c>
      <c r="O242" s="26">
        <f t="shared" si="55"/>
        <v>0</v>
      </c>
      <c r="P242" s="26">
        <f t="shared" si="56"/>
        <v>0</v>
      </c>
    </row>
    <row r="243" spans="3:16" ht="18.600000000000001" customHeight="1" x14ac:dyDescent="0.3">
      <c r="C243"/>
      <c r="D243"/>
      <c r="H243" s="26" t="str">
        <f t="shared" si="49"/>
        <v>LLAYLLAY 21 II</v>
      </c>
      <c r="I243" s="26" t="str">
        <f t="shared" si="50"/>
        <v>EL MOLINO B</v>
      </c>
      <c r="J243" s="26" t="str">
        <f t="shared" si="51"/>
        <v>SEBASTIAN IRRIBARRA CONA</v>
      </c>
      <c r="K243" s="26">
        <f t="shared" si="48"/>
        <v>0</v>
      </c>
      <c r="L243" s="26">
        <f t="shared" si="52"/>
        <v>133</v>
      </c>
      <c r="M243" s="26">
        <f t="shared" si="53"/>
        <v>0</v>
      </c>
      <c r="N243" s="26" t="str">
        <f t="shared" si="54"/>
        <v>Puntos no considerados</v>
      </c>
      <c r="O243" s="26">
        <f t="shared" si="55"/>
        <v>0</v>
      </c>
      <c r="P243" s="26">
        <f t="shared" si="56"/>
        <v>0</v>
      </c>
    </row>
    <row r="244" spans="3:16" ht="18.600000000000001" customHeight="1" x14ac:dyDescent="0.3">
      <c r="C244"/>
      <c r="D244"/>
      <c r="H244" s="26" t="str">
        <f t="shared" si="49"/>
        <v>LLAYLLAY 21 II</v>
      </c>
      <c r="I244" s="26" t="str">
        <f t="shared" si="50"/>
        <v>EL MOLINO B</v>
      </c>
      <c r="J244" s="26" t="str">
        <f t="shared" si="51"/>
        <v>SEBASTIAN IRRIBARRA CONA</v>
      </c>
      <c r="K244" s="26">
        <f t="shared" si="48"/>
        <v>0</v>
      </c>
      <c r="L244" s="26">
        <f t="shared" si="52"/>
        <v>134</v>
      </c>
      <c r="M244" s="26">
        <f t="shared" si="53"/>
        <v>0</v>
      </c>
      <c r="N244" s="26" t="str">
        <f t="shared" si="54"/>
        <v>Puntos no considerados</v>
      </c>
      <c r="O244" s="26">
        <f t="shared" si="55"/>
        <v>0</v>
      </c>
      <c r="P244" s="26">
        <f t="shared" si="56"/>
        <v>0</v>
      </c>
    </row>
    <row r="245" spans="3:16" ht="18.600000000000001" customHeight="1" x14ac:dyDescent="0.3">
      <c r="C245"/>
      <c r="D245"/>
      <c r="H245" s="26" t="str">
        <f t="shared" si="49"/>
        <v>LLAYLLAY 21 II</v>
      </c>
      <c r="I245" s="26" t="str">
        <f t="shared" si="50"/>
        <v>EL MOLINO B</v>
      </c>
      <c r="J245" s="26" t="str">
        <f t="shared" si="51"/>
        <v>SEBASTIAN IRRIBARRA CONA</v>
      </c>
      <c r="K245" s="26">
        <f t="shared" si="48"/>
        <v>0</v>
      </c>
      <c r="L245" s="26">
        <f t="shared" si="52"/>
        <v>135</v>
      </c>
      <c r="M245" s="26">
        <f t="shared" si="53"/>
        <v>0</v>
      </c>
      <c r="N245" s="26" t="str">
        <f t="shared" si="54"/>
        <v>Puntos no considerados</v>
      </c>
      <c r="O245" s="26">
        <f t="shared" si="55"/>
        <v>0</v>
      </c>
      <c r="P245" s="26">
        <f t="shared" si="56"/>
        <v>0</v>
      </c>
    </row>
    <row r="246" spans="3:16" ht="18.600000000000001" customHeight="1" x14ac:dyDescent="0.3">
      <c r="C246"/>
      <c r="D246"/>
      <c r="H246" s="26" t="str">
        <f t="shared" si="49"/>
        <v>LLAYLLAY 21 II</v>
      </c>
      <c r="I246" s="26" t="str">
        <f t="shared" si="50"/>
        <v>EL MOLINO B</v>
      </c>
      <c r="J246" s="26" t="str">
        <f t="shared" si="51"/>
        <v>SEBASTIAN IRRIBARRA CONA</v>
      </c>
      <c r="K246" s="26">
        <f t="shared" si="48"/>
        <v>0</v>
      </c>
      <c r="L246" s="26">
        <f t="shared" si="52"/>
        <v>136</v>
      </c>
      <c r="M246" s="26">
        <f t="shared" si="53"/>
        <v>0</v>
      </c>
      <c r="N246" s="26" t="str">
        <f t="shared" si="54"/>
        <v>Puntos no considerados</v>
      </c>
      <c r="O246" s="26">
        <f t="shared" si="55"/>
        <v>0</v>
      </c>
      <c r="P246" s="26">
        <f t="shared" si="56"/>
        <v>0</v>
      </c>
    </row>
    <row r="247" spans="3:16" ht="18.600000000000001" customHeight="1" x14ac:dyDescent="0.3">
      <c r="C247"/>
      <c r="D247"/>
      <c r="H247" s="26" t="str">
        <f t="shared" si="49"/>
        <v>LLAYLLAY 21 II</v>
      </c>
      <c r="I247" s="26" t="str">
        <f t="shared" si="50"/>
        <v>EL MOLINO B</v>
      </c>
      <c r="J247" s="26" t="str">
        <f t="shared" si="51"/>
        <v>SEBASTIAN IRRIBARRA CONA</v>
      </c>
      <c r="K247" s="26">
        <f t="shared" si="48"/>
        <v>0</v>
      </c>
      <c r="L247" s="26">
        <f t="shared" si="52"/>
        <v>137</v>
      </c>
      <c r="M247" s="26">
        <f t="shared" si="53"/>
        <v>0</v>
      </c>
      <c r="N247" s="26" t="str">
        <f t="shared" si="54"/>
        <v>Puntos no considerados</v>
      </c>
      <c r="O247" s="26">
        <f t="shared" si="55"/>
        <v>0</v>
      </c>
      <c r="P247" s="26">
        <f t="shared" si="56"/>
        <v>0</v>
      </c>
    </row>
    <row r="248" spans="3:16" ht="18.600000000000001" customHeight="1" x14ac:dyDescent="0.3">
      <c r="C248"/>
      <c r="D248"/>
      <c r="H248" s="26" t="str">
        <f t="shared" si="49"/>
        <v>LLAYLLAY 21 II</v>
      </c>
      <c r="I248" s="26" t="str">
        <f t="shared" si="50"/>
        <v>EL MOLINO B</v>
      </c>
      <c r="J248" s="26" t="str">
        <f t="shared" si="51"/>
        <v>SEBASTIAN IRRIBARRA CONA</v>
      </c>
      <c r="K248" s="26">
        <f t="shared" si="48"/>
        <v>0</v>
      </c>
      <c r="L248" s="26">
        <f t="shared" si="52"/>
        <v>138</v>
      </c>
      <c r="M248" s="26">
        <f t="shared" si="53"/>
        <v>0</v>
      </c>
      <c r="N248" s="26" t="str">
        <f t="shared" si="54"/>
        <v>Puntos no considerados</v>
      </c>
      <c r="O248" s="26">
        <f t="shared" si="55"/>
        <v>0</v>
      </c>
      <c r="P248" s="26">
        <f t="shared" si="56"/>
        <v>0</v>
      </c>
    </row>
    <row r="249" spans="3:16" ht="18.600000000000001" customHeight="1" x14ac:dyDescent="0.3">
      <c r="C249"/>
      <c r="D249"/>
      <c r="H249" s="26" t="str">
        <f t="shared" si="49"/>
        <v>LLAYLLAY 21 II</v>
      </c>
      <c r="I249" s="26" t="str">
        <f t="shared" si="50"/>
        <v>EL MOLINO B</v>
      </c>
      <c r="J249" s="26" t="str">
        <f t="shared" si="51"/>
        <v>SEBASTIAN IRRIBARRA CONA</v>
      </c>
      <c r="K249" s="26">
        <f t="shared" si="48"/>
        <v>0</v>
      </c>
      <c r="L249" s="26">
        <f t="shared" si="52"/>
        <v>139</v>
      </c>
      <c r="M249" s="26">
        <f t="shared" si="53"/>
        <v>0</v>
      </c>
      <c r="N249" s="26" t="str">
        <f t="shared" si="54"/>
        <v>Puntos no considerados</v>
      </c>
      <c r="O249" s="26">
        <f t="shared" si="55"/>
        <v>0</v>
      </c>
      <c r="P249" s="26">
        <f t="shared" si="56"/>
        <v>0</v>
      </c>
    </row>
    <row r="250" spans="3:16" ht="18.600000000000001" customHeight="1" x14ac:dyDescent="0.3">
      <c r="C250"/>
      <c r="D250"/>
      <c r="H250" s="26" t="str">
        <f t="shared" si="49"/>
        <v>LLAYLLAY 21 II</v>
      </c>
      <c r="I250" s="26" t="str">
        <f t="shared" si="50"/>
        <v>EL MOLINO B</v>
      </c>
      <c r="J250" s="26" t="str">
        <f t="shared" si="51"/>
        <v>SEBASTIAN IRRIBARRA CONA</v>
      </c>
      <c r="K250" s="26">
        <f t="shared" si="48"/>
        <v>0</v>
      </c>
      <c r="L250" s="26">
        <f t="shared" si="52"/>
        <v>140</v>
      </c>
      <c r="M250" s="26">
        <f t="shared" si="53"/>
        <v>0</v>
      </c>
      <c r="N250" s="26" t="str">
        <f t="shared" si="54"/>
        <v>Puntos no considerados</v>
      </c>
      <c r="O250" s="26">
        <f t="shared" si="55"/>
        <v>0</v>
      </c>
      <c r="P250" s="26">
        <f t="shared" si="56"/>
        <v>0</v>
      </c>
    </row>
    <row r="251" spans="3:16" ht="18.600000000000001" customHeight="1" x14ac:dyDescent="0.3">
      <c r="C251"/>
      <c r="D251"/>
      <c r="H251" s="26" t="str">
        <f t="shared" si="49"/>
        <v>LLAYLLAY 21 II</v>
      </c>
      <c r="I251" s="26" t="str">
        <f t="shared" si="50"/>
        <v>EL MOLINO B</v>
      </c>
      <c r="J251" s="26" t="str">
        <f t="shared" si="51"/>
        <v>SEBASTIAN IRRIBARRA CONA</v>
      </c>
      <c r="K251" s="26">
        <f t="shared" si="48"/>
        <v>0</v>
      </c>
      <c r="L251" s="26">
        <f t="shared" si="52"/>
        <v>141</v>
      </c>
      <c r="M251" s="26">
        <f t="shared" si="53"/>
        <v>0</v>
      </c>
      <c r="N251" s="26" t="str">
        <f t="shared" si="54"/>
        <v>Puntos no considerados</v>
      </c>
      <c r="O251" s="26">
        <f t="shared" si="55"/>
        <v>0</v>
      </c>
      <c r="P251" s="26">
        <f t="shared" si="56"/>
        <v>0</v>
      </c>
    </row>
    <row r="252" spans="3:16" ht="18.600000000000001" customHeight="1" x14ac:dyDescent="0.3">
      <c r="C252"/>
      <c r="D252"/>
      <c r="H252" s="26" t="str">
        <f t="shared" si="49"/>
        <v>LLAYLLAY 21 II</v>
      </c>
      <c r="I252" s="26" t="str">
        <f t="shared" si="50"/>
        <v>EL MOLINO B</v>
      </c>
      <c r="J252" s="26" t="str">
        <f t="shared" si="51"/>
        <v>SEBASTIAN IRRIBARRA CONA</v>
      </c>
      <c r="K252" s="26">
        <f t="shared" si="48"/>
        <v>0</v>
      </c>
      <c r="L252" s="26">
        <f t="shared" si="52"/>
        <v>142</v>
      </c>
      <c r="M252" s="26">
        <f t="shared" si="53"/>
        <v>0</v>
      </c>
      <c r="N252" s="26" t="str">
        <f t="shared" si="54"/>
        <v>Puntos no considerados</v>
      </c>
      <c r="O252" s="26">
        <f t="shared" si="55"/>
        <v>0</v>
      </c>
      <c r="P252" s="26">
        <f t="shared" si="56"/>
        <v>0</v>
      </c>
    </row>
    <row r="253" spans="3:16" ht="18.600000000000001" customHeight="1" x14ac:dyDescent="0.3">
      <c r="C253"/>
      <c r="D253"/>
      <c r="H253" s="26" t="str">
        <f t="shared" si="49"/>
        <v>LLAYLLAY 21 II</v>
      </c>
      <c r="I253" s="26" t="str">
        <f t="shared" si="50"/>
        <v>EL MOLINO B</v>
      </c>
      <c r="J253" s="26" t="str">
        <f t="shared" si="51"/>
        <v>SEBASTIAN IRRIBARRA CONA</v>
      </c>
      <c r="K253" s="26">
        <f t="shared" si="48"/>
        <v>0</v>
      </c>
      <c r="L253" s="26">
        <f t="shared" si="52"/>
        <v>143</v>
      </c>
      <c r="M253" s="26">
        <f t="shared" si="53"/>
        <v>0</v>
      </c>
      <c r="N253" s="26" t="str">
        <f t="shared" si="54"/>
        <v>Puntos no considerados</v>
      </c>
      <c r="O253" s="26">
        <f t="shared" si="55"/>
        <v>0</v>
      </c>
      <c r="P253" s="26">
        <f t="shared" si="56"/>
        <v>0</v>
      </c>
    </row>
    <row r="254" spans="3:16" ht="18.600000000000001" customHeight="1" x14ac:dyDescent="0.3">
      <c r="C254"/>
      <c r="D254"/>
      <c r="H254" s="26" t="str">
        <f t="shared" si="49"/>
        <v>LLAYLLAY 21 II</v>
      </c>
      <c r="I254" s="26" t="str">
        <f t="shared" si="50"/>
        <v>EL MOLINO B</v>
      </c>
      <c r="J254" s="26" t="str">
        <f t="shared" si="51"/>
        <v>SEBASTIAN IRRIBARRA CONA</v>
      </c>
      <c r="K254" s="26">
        <f t="shared" si="48"/>
        <v>0</v>
      </c>
      <c r="L254" s="26">
        <f t="shared" si="52"/>
        <v>144</v>
      </c>
      <c r="M254" s="26">
        <f t="shared" si="53"/>
        <v>0</v>
      </c>
      <c r="N254" s="26" t="str">
        <f t="shared" si="54"/>
        <v>Puntos no considerados</v>
      </c>
      <c r="O254" s="26">
        <f t="shared" si="55"/>
        <v>0</v>
      </c>
      <c r="P254" s="26">
        <f t="shared" si="56"/>
        <v>0</v>
      </c>
    </row>
    <row r="255" spans="3:16" ht="18.600000000000001" customHeight="1" x14ac:dyDescent="0.3">
      <c r="C255"/>
      <c r="D255"/>
      <c r="H255" s="26" t="str">
        <f t="shared" si="49"/>
        <v>LLAYLLAY 21 II</v>
      </c>
      <c r="I255" s="26" t="str">
        <f t="shared" si="50"/>
        <v>EL MOLINO B</v>
      </c>
      <c r="J255" s="26" t="str">
        <f t="shared" si="51"/>
        <v>SEBASTIAN IRRIBARRA CONA</v>
      </c>
      <c r="K255" s="26">
        <f t="shared" si="48"/>
        <v>0</v>
      </c>
      <c r="L255" s="26">
        <f t="shared" si="52"/>
        <v>145</v>
      </c>
      <c r="M255" s="26">
        <f t="shared" si="53"/>
        <v>0</v>
      </c>
      <c r="N255" s="26" t="str">
        <f t="shared" si="54"/>
        <v>Puntos no considerados</v>
      </c>
      <c r="O255" s="26">
        <f t="shared" si="55"/>
        <v>0</v>
      </c>
      <c r="P255" s="26">
        <f t="shared" si="56"/>
        <v>0</v>
      </c>
    </row>
    <row r="256" spans="3:16" ht="18.600000000000001" customHeight="1" x14ac:dyDescent="0.3">
      <c r="C256"/>
      <c r="D256"/>
      <c r="H256" s="26" t="str">
        <f t="shared" si="49"/>
        <v>LLAYLLAY 21 II</v>
      </c>
      <c r="I256" s="26" t="str">
        <f t="shared" si="50"/>
        <v>EL MOLINO B</v>
      </c>
      <c r="J256" s="26" t="str">
        <f t="shared" si="51"/>
        <v>SEBASTIAN IRRIBARRA CONA</v>
      </c>
      <c r="K256" s="26">
        <f t="shared" si="48"/>
        <v>0</v>
      </c>
      <c r="L256" s="26">
        <f t="shared" si="52"/>
        <v>146</v>
      </c>
      <c r="M256" s="26">
        <f t="shared" si="53"/>
        <v>0</v>
      </c>
      <c r="N256" s="26" t="str">
        <f t="shared" si="54"/>
        <v>Puntos no considerados</v>
      </c>
      <c r="O256" s="26">
        <f t="shared" si="55"/>
        <v>0</v>
      </c>
      <c r="P256" s="26">
        <f t="shared" si="56"/>
        <v>0</v>
      </c>
    </row>
    <row r="257" spans="3:16" ht="18.600000000000001" customHeight="1" x14ac:dyDescent="0.3">
      <c r="C257"/>
      <c r="D257"/>
      <c r="H257" s="26" t="str">
        <f t="shared" si="49"/>
        <v>LLAYLLAY 21 II</v>
      </c>
      <c r="I257" s="26" t="str">
        <f t="shared" si="50"/>
        <v>EL MOLINO B</v>
      </c>
      <c r="J257" s="26" t="str">
        <f t="shared" si="51"/>
        <v>SEBASTIAN IRRIBARRA CONA</v>
      </c>
      <c r="K257" s="26">
        <f t="shared" si="48"/>
        <v>0</v>
      </c>
      <c r="L257" s="26">
        <f t="shared" si="52"/>
        <v>147</v>
      </c>
      <c r="M257" s="26">
        <f t="shared" si="53"/>
        <v>0</v>
      </c>
      <c r="N257" s="26" t="str">
        <f t="shared" si="54"/>
        <v>Puntos no considerados</v>
      </c>
      <c r="O257" s="26">
        <f t="shared" si="55"/>
        <v>0</v>
      </c>
      <c r="P257" s="26">
        <f t="shared" si="56"/>
        <v>0</v>
      </c>
    </row>
    <row r="258" spans="3:16" ht="18.600000000000001" customHeight="1" x14ac:dyDescent="0.3">
      <c r="C258"/>
      <c r="D258"/>
      <c r="H258" s="26" t="str">
        <f t="shared" si="49"/>
        <v>LLAYLLAY 21 II</v>
      </c>
      <c r="I258" s="26" t="str">
        <f t="shared" si="50"/>
        <v>EL MOLINO B</v>
      </c>
      <c r="J258" s="26" t="str">
        <f t="shared" si="51"/>
        <v>SEBASTIAN IRRIBARRA CONA</v>
      </c>
      <c r="K258" s="26">
        <f t="shared" si="48"/>
        <v>0</v>
      </c>
      <c r="L258" s="26">
        <f t="shared" si="52"/>
        <v>148</v>
      </c>
      <c r="M258" s="26">
        <f t="shared" si="53"/>
        <v>0</v>
      </c>
      <c r="N258" s="26" t="str">
        <f t="shared" si="54"/>
        <v>Puntos no considerados</v>
      </c>
      <c r="O258" s="26">
        <f t="shared" si="55"/>
        <v>0</v>
      </c>
      <c r="P258" s="26">
        <f t="shared" si="56"/>
        <v>0</v>
      </c>
    </row>
    <row r="259" spans="3:16" ht="18.600000000000001" customHeight="1" x14ac:dyDescent="0.3">
      <c r="C259"/>
      <c r="D259"/>
      <c r="H259" s="26" t="str">
        <f t="shared" si="49"/>
        <v>LLAYLLAY 21 II</v>
      </c>
      <c r="I259" s="26" t="str">
        <f t="shared" si="50"/>
        <v>EL MOLINO B</v>
      </c>
      <c r="J259" s="26" t="str">
        <f t="shared" si="51"/>
        <v>SEBASTIAN IRRIBARRA CONA</v>
      </c>
      <c r="K259" s="26">
        <f t="shared" si="48"/>
        <v>0</v>
      </c>
      <c r="L259" s="26">
        <f t="shared" si="52"/>
        <v>149</v>
      </c>
      <c r="M259" s="26">
        <f t="shared" si="53"/>
        <v>0</v>
      </c>
      <c r="N259" s="26" t="str">
        <f t="shared" si="54"/>
        <v>Puntos no considerados</v>
      </c>
      <c r="O259" s="26">
        <f t="shared" si="55"/>
        <v>0</v>
      </c>
      <c r="P259" s="26">
        <f t="shared" si="56"/>
        <v>0</v>
      </c>
    </row>
    <row r="260" spans="3:16" ht="18.600000000000001" customHeight="1" x14ac:dyDescent="0.3">
      <c r="C260"/>
      <c r="D260"/>
      <c r="H260" s="26" t="str">
        <f t="shared" si="49"/>
        <v>LLAYLLAY 21 II</v>
      </c>
      <c r="I260" s="26" t="str">
        <f t="shared" si="50"/>
        <v>EL MOLINO B</v>
      </c>
      <c r="J260" s="26" t="str">
        <f t="shared" si="51"/>
        <v>SEBASTIAN IRRIBARRA CONA</v>
      </c>
      <c r="K260" s="26">
        <f t="shared" si="48"/>
        <v>0</v>
      </c>
      <c r="L260" s="26">
        <f t="shared" si="52"/>
        <v>150</v>
      </c>
      <c r="M260" s="26">
        <f t="shared" si="53"/>
        <v>0</v>
      </c>
      <c r="N260" s="26" t="str">
        <f t="shared" si="54"/>
        <v>Puntos no considerados</v>
      </c>
      <c r="O260" s="26">
        <f t="shared" si="55"/>
        <v>0</v>
      </c>
      <c r="P260" s="26">
        <f t="shared" si="56"/>
        <v>0</v>
      </c>
    </row>
    <row r="261" spans="3:16" ht="18.600000000000001" customHeight="1" x14ac:dyDescent="0.3">
      <c r="C261"/>
      <c r="D261"/>
      <c r="H261" s="26" t="str">
        <f t="shared" si="49"/>
        <v>LLAYLLAY 21 II</v>
      </c>
      <c r="I261" s="26" t="str">
        <f t="shared" si="50"/>
        <v>EL MOLINO B</v>
      </c>
      <c r="J261" s="26" t="str">
        <f t="shared" si="51"/>
        <v>SEBASTIAN IRRIBARRA CONA</v>
      </c>
      <c r="K261" s="26">
        <f t="shared" si="48"/>
        <v>0</v>
      </c>
      <c r="L261" s="26">
        <f t="shared" si="52"/>
        <v>151</v>
      </c>
      <c r="M261" s="26">
        <f t="shared" si="53"/>
        <v>0</v>
      </c>
      <c r="N261" s="26" t="str">
        <f t="shared" si="54"/>
        <v>Puntos no considerados</v>
      </c>
      <c r="O261" s="26">
        <f t="shared" si="55"/>
        <v>0</v>
      </c>
      <c r="P261" s="26">
        <f t="shared" si="56"/>
        <v>0</v>
      </c>
    </row>
    <row r="262" spans="3:16" ht="18.600000000000001" customHeight="1" x14ac:dyDescent="0.3">
      <c r="C262"/>
      <c r="D262"/>
      <c r="H262" s="26" t="str">
        <f t="shared" si="49"/>
        <v>LLAYLLAY 21 II</v>
      </c>
      <c r="I262" s="26" t="str">
        <f t="shared" si="50"/>
        <v>EL MOLINO B</v>
      </c>
      <c r="J262" s="26" t="str">
        <f t="shared" si="51"/>
        <v>SEBASTIAN IRRIBARRA CONA</v>
      </c>
      <c r="K262" s="26">
        <f t="shared" si="48"/>
        <v>0</v>
      </c>
      <c r="L262" s="26">
        <f t="shared" si="52"/>
        <v>152</v>
      </c>
      <c r="M262" s="26">
        <f t="shared" si="53"/>
        <v>0</v>
      </c>
      <c r="N262" s="26" t="str">
        <f t="shared" si="54"/>
        <v>Puntos no considerados</v>
      </c>
      <c r="O262" s="26">
        <f t="shared" si="55"/>
        <v>0</v>
      </c>
      <c r="P262" s="26">
        <f t="shared" si="56"/>
        <v>0</v>
      </c>
    </row>
    <row r="263" spans="3:16" ht="18.600000000000001" customHeight="1" x14ac:dyDescent="0.3">
      <c r="C263"/>
      <c r="D263"/>
      <c r="H263" s="26" t="str">
        <f t="shared" si="49"/>
        <v>LLAYLLAY 21 II</v>
      </c>
      <c r="I263" s="26" t="str">
        <f t="shared" si="50"/>
        <v>EL MOLINO B</v>
      </c>
      <c r="J263" s="26" t="str">
        <f t="shared" si="51"/>
        <v>SEBASTIAN IRRIBARRA CONA</v>
      </c>
      <c r="K263" s="26">
        <f t="shared" ref="K263:K326" si="57">D263</f>
        <v>0</v>
      </c>
      <c r="L263" s="26">
        <f t="shared" si="52"/>
        <v>153</v>
      </c>
      <c r="M263" s="26">
        <f t="shared" si="53"/>
        <v>0</v>
      </c>
      <c r="N263" s="26" t="str">
        <f t="shared" si="54"/>
        <v>Puntos no considerados</v>
      </c>
      <c r="O263" s="26">
        <f t="shared" si="55"/>
        <v>0</v>
      </c>
      <c r="P263" s="26">
        <f t="shared" si="56"/>
        <v>0</v>
      </c>
    </row>
    <row r="264" spans="3:16" ht="18.600000000000001" customHeight="1" x14ac:dyDescent="0.3">
      <c r="C264"/>
      <c r="D264"/>
      <c r="H264" s="26" t="str">
        <f t="shared" si="49"/>
        <v>LLAYLLAY 21 II</v>
      </c>
      <c r="I264" s="26" t="str">
        <f t="shared" si="50"/>
        <v>EL MOLINO B</v>
      </c>
      <c r="J264" s="26" t="str">
        <f t="shared" si="51"/>
        <v>SEBASTIAN IRRIBARRA CONA</v>
      </c>
      <c r="K264" s="26">
        <f t="shared" si="57"/>
        <v>0</v>
      </c>
      <c r="L264" s="26">
        <f t="shared" si="52"/>
        <v>154</v>
      </c>
      <c r="M264" s="26">
        <f t="shared" si="53"/>
        <v>0</v>
      </c>
      <c r="N264" s="26" t="str">
        <f t="shared" si="54"/>
        <v>Puntos no considerados</v>
      </c>
      <c r="O264" s="26">
        <f t="shared" si="55"/>
        <v>0</v>
      </c>
      <c r="P264" s="26">
        <f t="shared" si="56"/>
        <v>0</v>
      </c>
    </row>
    <row r="265" spans="3:16" ht="18.600000000000001" customHeight="1" x14ac:dyDescent="0.3">
      <c r="C265"/>
      <c r="D265"/>
      <c r="H265" s="26" t="str">
        <f t="shared" si="49"/>
        <v>LLAYLLAY 21 II</v>
      </c>
      <c r="I265" s="26" t="str">
        <f t="shared" si="50"/>
        <v>EL MOLINO B</v>
      </c>
      <c r="J265" s="26" t="str">
        <f t="shared" si="51"/>
        <v>SEBASTIAN IRRIBARRA CONA</v>
      </c>
      <c r="K265" s="26">
        <f t="shared" si="57"/>
        <v>0</v>
      </c>
      <c r="L265" s="26">
        <f t="shared" si="52"/>
        <v>155</v>
      </c>
      <c r="M265" s="26">
        <f t="shared" si="53"/>
        <v>0</v>
      </c>
      <c r="N265" s="26" t="str">
        <f t="shared" si="54"/>
        <v>Puntos no considerados</v>
      </c>
      <c r="O265" s="26">
        <f t="shared" si="55"/>
        <v>0</v>
      </c>
      <c r="P265" s="26">
        <f t="shared" si="56"/>
        <v>0</v>
      </c>
    </row>
    <row r="266" spans="3:16" ht="18.600000000000001" customHeight="1" x14ac:dyDescent="0.3">
      <c r="C266"/>
      <c r="D266"/>
      <c r="H266" s="26" t="str">
        <f t="shared" si="49"/>
        <v>LLAYLLAY 21 II</v>
      </c>
      <c r="I266" s="26" t="str">
        <f t="shared" si="50"/>
        <v>EL MOLINO B</v>
      </c>
      <c r="J266" s="26" t="str">
        <f t="shared" si="51"/>
        <v>SEBASTIAN IRRIBARRA CONA</v>
      </c>
      <c r="K266" s="26">
        <f t="shared" si="57"/>
        <v>0</v>
      </c>
      <c r="L266" s="26">
        <f t="shared" si="52"/>
        <v>156</v>
      </c>
      <c r="M266" s="26">
        <f t="shared" si="53"/>
        <v>0</v>
      </c>
      <c r="N266" s="26" t="str">
        <f t="shared" si="54"/>
        <v>Puntos no considerados</v>
      </c>
      <c r="O266" s="26">
        <f t="shared" si="55"/>
        <v>0</v>
      </c>
      <c r="P266" s="26">
        <f t="shared" si="56"/>
        <v>0</v>
      </c>
    </row>
    <row r="267" spans="3:16" ht="18.600000000000001" customHeight="1" x14ac:dyDescent="0.3">
      <c r="C267"/>
      <c r="D267"/>
      <c r="H267" s="26" t="str">
        <f t="shared" si="49"/>
        <v>LLAYLLAY 21 II</v>
      </c>
      <c r="I267" s="26" t="str">
        <f t="shared" si="50"/>
        <v>EL MOLINO B</v>
      </c>
      <c r="J267" s="26" t="str">
        <f t="shared" si="51"/>
        <v>SEBASTIAN IRRIBARRA CONA</v>
      </c>
      <c r="K267" s="26">
        <f t="shared" si="57"/>
        <v>0</v>
      </c>
      <c r="L267" s="26">
        <f t="shared" si="52"/>
        <v>157</v>
      </c>
      <c r="M267" s="26">
        <f t="shared" si="53"/>
        <v>0</v>
      </c>
      <c r="N267" s="26" t="str">
        <f t="shared" si="54"/>
        <v>Puntos no considerados</v>
      </c>
      <c r="O267" s="26">
        <f t="shared" si="55"/>
        <v>0</v>
      </c>
      <c r="P267" s="26">
        <f t="shared" si="56"/>
        <v>0</v>
      </c>
    </row>
    <row r="268" spans="3:16" ht="18.600000000000001" customHeight="1" x14ac:dyDescent="0.3">
      <c r="C268"/>
      <c r="D268"/>
      <c r="H268" s="26" t="str">
        <f t="shared" si="49"/>
        <v>LLAYLLAY 21 II</v>
      </c>
      <c r="I268" s="26" t="str">
        <f t="shared" si="50"/>
        <v>EL MOLINO B</v>
      </c>
      <c r="J268" s="26" t="str">
        <f t="shared" si="51"/>
        <v>SEBASTIAN IRRIBARRA CONA</v>
      </c>
      <c r="K268" s="26">
        <f t="shared" si="57"/>
        <v>0</v>
      </c>
      <c r="L268" s="26">
        <f t="shared" si="52"/>
        <v>158</v>
      </c>
      <c r="M268" s="26">
        <f t="shared" si="53"/>
        <v>0</v>
      </c>
      <c r="N268" s="26" t="str">
        <f t="shared" si="54"/>
        <v>Puntos no considerados</v>
      </c>
      <c r="O268" s="26">
        <f t="shared" si="55"/>
        <v>0</v>
      </c>
      <c r="P268" s="26">
        <f t="shared" si="56"/>
        <v>0</v>
      </c>
    </row>
    <row r="269" spans="3:16" ht="18.600000000000001" customHeight="1" x14ac:dyDescent="0.3">
      <c r="C269"/>
      <c r="D269"/>
      <c r="H269" s="26" t="str">
        <f t="shared" si="49"/>
        <v>LLAYLLAY 21 II</v>
      </c>
      <c r="I269" s="26" t="str">
        <f t="shared" si="50"/>
        <v>EL MOLINO B</v>
      </c>
      <c r="J269" s="26" t="str">
        <f t="shared" si="51"/>
        <v>SEBASTIAN IRRIBARRA CONA</v>
      </c>
      <c r="K269" s="26">
        <f t="shared" si="57"/>
        <v>0</v>
      </c>
      <c r="L269" s="26">
        <f t="shared" si="52"/>
        <v>159</v>
      </c>
      <c r="M269" s="26">
        <f t="shared" si="53"/>
        <v>0</v>
      </c>
      <c r="N269" s="26" t="str">
        <f t="shared" si="54"/>
        <v>Puntos no considerados</v>
      </c>
      <c r="O269" s="26">
        <f t="shared" si="55"/>
        <v>0</v>
      </c>
      <c r="P269" s="26">
        <f t="shared" si="56"/>
        <v>0</v>
      </c>
    </row>
    <row r="270" spans="3:16" ht="18.600000000000001" customHeight="1" x14ac:dyDescent="0.3">
      <c r="C270"/>
      <c r="D270"/>
      <c r="H270" s="26" t="str">
        <f t="shared" si="49"/>
        <v>LLAYLLAY 21 II</v>
      </c>
      <c r="I270" s="26" t="str">
        <f t="shared" si="50"/>
        <v>EL MOLINO B</v>
      </c>
      <c r="J270" s="26" t="str">
        <f t="shared" si="51"/>
        <v>SEBASTIAN IRRIBARRA CONA</v>
      </c>
      <c r="K270" s="26">
        <f t="shared" si="57"/>
        <v>0</v>
      </c>
      <c r="L270" s="26">
        <f t="shared" si="52"/>
        <v>160</v>
      </c>
      <c r="M270" s="26">
        <f t="shared" si="53"/>
        <v>0</v>
      </c>
      <c r="N270" s="26" t="str">
        <f t="shared" si="54"/>
        <v>Puntos no considerados</v>
      </c>
      <c r="O270" s="26">
        <f t="shared" si="55"/>
        <v>0</v>
      </c>
      <c r="P270" s="26">
        <f t="shared" si="56"/>
        <v>0</v>
      </c>
    </row>
    <row r="271" spans="3:16" ht="18.600000000000001" customHeight="1" x14ac:dyDescent="0.3">
      <c r="C271"/>
      <c r="D271"/>
      <c r="H271" s="26" t="str">
        <f t="shared" si="49"/>
        <v>LLAYLLAY 21 II</v>
      </c>
      <c r="I271" s="26" t="str">
        <f t="shared" si="50"/>
        <v>EL MOLINO B</v>
      </c>
      <c r="J271" s="26" t="str">
        <f t="shared" si="51"/>
        <v>SEBASTIAN IRRIBARRA CONA</v>
      </c>
      <c r="K271" s="26">
        <f t="shared" si="57"/>
        <v>0</v>
      </c>
      <c r="L271" s="26">
        <f t="shared" si="52"/>
        <v>161</v>
      </c>
      <c r="M271" s="26">
        <f t="shared" si="53"/>
        <v>0</v>
      </c>
      <c r="N271" s="26" t="str">
        <f t="shared" si="54"/>
        <v>Puntos no considerados</v>
      </c>
      <c r="O271" s="26">
        <f t="shared" si="55"/>
        <v>0</v>
      </c>
      <c r="P271" s="26">
        <f t="shared" si="56"/>
        <v>0</v>
      </c>
    </row>
    <row r="272" spans="3:16" ht="18.600000000000001" customHeight="1" x14ac:dyDescent="0.3">
      <c r="C272"/>
      <c r="D272"/>
      <c r="H272" s="26" t="str">
        <f t="shared" si="49"/>
        <v>LLAYLLAY 21 II</v>
      </c>
      <c r="I272" s="26" t="str">
        <f t="shared" si="50"/>
        <v>EL MOLINO B</v>
      </c>
      <c r="J272" s="26" t="str">
        <f t="shared" si="51"/>
        <v>SEBASTIAN IRRIBARRA CONA</v>
      </c>
      <c r="K272" s="26">
        <f t="shared" si="57"/>
        <v>0</v>
      </c>
      <c r="L272" s="26">
        <f t="shared" si="52"/>
        <v>162</v>
      </c>
      <c r="M272" s="26">
        <f t="shared" si="53"/>
        <v>0</v>
      </c>
      <c r="N272" s="26" t="str">
        <f t="shared" si="54"/>
        <v>Puntos no considerados</v>
      </c>
      <c r="O272" s="26">
        <f t="shared" si="55"/>
        <v>0</v>
      </c>
      <c r="P272" s="26">
        <f t="shared" si="56"/>
        <v>0</v>
      </c>
    </row>
    <row r="273" spans="3:16" ht="18.600000000000001" customHeight="1" x14ac:dyDescent="0.3">
      <c r="C273"/>
      <c r="D273"/>
      <c r="H273" s="26" t="str">
        <f t="shared" si="49"/>
        <v>LLAYLLAY 21 II</v>
      </c>
      <c r="I273" s="26" t="str">
        <f t="shared" si="50"/>
        <v>EL MOLINO B</v>
      </c>
      <c r="J273" s="26" t="str">
        <f t="shared" si="51"/>
        <v>SEBASTIAN IRRIBARRA CONA</v>
      </c>
      <c r="K273" s="26">
        <f t="shared" si="57"/>
        <v>0</v>
      </c>
      <c r="L273" s="26">
        <f t="shared" si="52"/>
        <v>163</v>
      </c>
      <c r="M273" s="26">
        <f t="shared" si="53"/>
        <v>0</v>
      </c>
      <c r="N273" s="26" t="str">
        <f t="shared" si="54"/>
        <v>Puntos no considerados</v>
      </c>
      <c r="O273" s="26">
        <f t="shared" si="55"/>
        <v>0</v>
      </c>
      <c r="P273" s="26">
        <f t="shared" si="56"/>
        <v>0</v>
      </c>
    </row>
    <row r="274" spans="3:16" ht="18.600000000000001" customHeight="1" x14ac:dyDescent="0.3">
      <c r="C274"/>
      <c r="D274"/>
      <c r="H274" s="26" t="str">
        <f t="shared" si="49"/>
        <v>LLAYLLAY 21 II</v>
      </c>
      <c r="I274" s="26" t="str">
        <f t="shared" si="50"/>
        <v>EL MOLINO B</v>
      </c>
      <c r="J274" s="26" t="str">
        <f t="shared" si="51"/>
        <v>SEBASTIAN IRRIBARRA CONA</v>
      </c>
      <c r="K274" s="26">
        <f t="shared" si="57"/>
        <v>0</v>
      </c>
      <c r="L274" s="26">
        <f t="shared" si="52"/>
        <v>164</v>
      </c>
      <c r="M274" s="26">
        <f t="shared" si="53"/>
        <v>0</v>
      </c>
      <c r="N274" s="26" t="str">
        <f t="shared" si="54"/>
        <v>Puntos no considerados</v>
      </c>
      <c r="O274" s="26">
        <f t="shared" si="55"/>
        <v>0</v>
      </c>
      <c r="P274" s="26">
        <f t="shared" si="56"/>
        <v>0</v>
      </c>
    </row>
    <row r="275" spans="3:16" ht="18.600000000000001" customHeight="1" x14ac:dyDescent="0.3">
      <c r="C275"/>
      <c r="D275"/>
      <c r="H275" s="26" t="str">
        <f t="shared" si="49"/>
        <v>LLAYLLAY 21 II</v>
      </c>
      <c r="I275" s="26" t="str">
        <f t="shared" si="50"/>
        <v>EL MOLINO B</v>
      </c>
      <c r="J275" s="26" t="str">
        <f t="shared" si="51"/>
        <v>SEBASTIAN IRRIBARRA CONA</v>
      </c>
      <c r="K275" s="26">
        <f t="shared" si="57"/>
        <v>0</v>
      </c>
      <c r="L275" s="26">
        <f t="shared" si="52"/>
        <v>165</v>
      </c>
      <c r="M275" s="26">
        <f t="shared" si="53"/>
        <v>0</v>
      </c>
      <c r="N275" s="26" t="str">
        <f t="shared" si="54"/>
        <v>Puntos no considerados</v>
      </c>
      <c r="O275" s="26">
        <f t="shared" si="55"/>
        <v>0</v>
      </c>
      <c r="P275" s="26">
        <f t="shared" si="56"/>
        <v>0</v>
      </c>
    </row>
    <row r="276" spans="3:16" ht="18.600000000000001" customHeight="1" x14ac:dyDescent="0.3">
      <c r="C276"/>
      <c r="D276"/>
      <c r="H276" s="26" t="str">
        <f t="shared" si="49"/>
        <v>LLAYLLAY 21 II</v>
      </c>
      <c r="I276" s="26" t="str">
        <f t="shared" si="50"/>
        <v>EL MOLINO B</v>
      </c>
      <c r="J276" s="26" t="str">
        <f t="shared" si="51"/>
        <v>SEBASTIAN IRRIBARRA CONA</v>
      </c>
      <c r="K276" s="26">
        <f t="shared" si="57"/>
        <v>0</v>
      </c>
      <c r="L276" s="26">
        <f t="shared" si="52"/>
        <v>166</v>
      </c>
      <c r="M276" s="26">
        <f t="shared" si="53"/>
        <v>0</v>
      </c>
      <c r="N276" s="26" t="str">
        <f t="shared" si="54"/>
        <v>Puntos no considerados</v>
      </c>
      <c r="O276" s="26">
        <f t="shared" si="55"/>
        <v>0</v>
      </c>
      <c r="P276" s="26">
        <f t="shared" si="56"/>
        <v>0</v>
      </c>
    </row>
    <row r="277" spans="3:16" ht="18.600000000000001" customHeight="1" x14ac:dyDescent="0.3">
      <c r="C277"/>
      <c r="D277"/>
      <c r="H277" s="26" t="str">
        <f t="shared" si="49"/>
        <v>LLAYLLAY 21 II</v>
      </c>
      <c r="I277" s="26" t="str">
        <f t="shared" si="50"/>
        <v>EL MOLINO B</v>
      </c>
      <c r="J277" s="26" t="str">
        <f t="shared" si="51"/>
        <v>SEBASTIAN IRRIBARRA CONA</v>
      </c>
      <c r="K277" s="26">
        <f t="shared" si="57"/>
        <v>0</v>
      </c>
      <c r="L277" s="26">
        <f t="shared" si="52"/>
        <v>167</v>
      </c>
      <c r="M277" s="26">
        <f t="shared" si="53"/>
        <v>0</v>
      </c>
      <c r="N277" s="26" t="str">
        <f t="shared" si="54"/>
        <v>Puntos no considerados</v>
      </c>
      <c r="O277" s="26">
        <f t="shared" si="55"/>
        <v>0</v>
      </c>
      <c r="P277" s="26">
        <f t="shared" si="56"/>
        <v>0</v>
      </c>
    </row>
    <row r="278" spans="3:16" ht="18.600000000000001" customHeight="1" x14ac:dyDescent="0.3">
      <c r="C278"/>
      <c r="D278"/>
      <c r="H278" s="26" t="str">
        <f t="shared" si="49"/>
        <v>LLAYLLAY 21 II</v>
      </c>
      <c r="I278" s="26" t="str">
        <f t="shared" si="50"/>
        <v>EL MOLINO B</v>
      </c>
      <c r="J278" s="26" t="str">
        <f t="shared" si="51"/>
        <v>SEBASTIAN IRRIBARRA CONA</v>
      </c>
      <c r="K278" s="26">
        <f t="shared" si="57"/>
        <v>0</v>
      </c>
      <c r="L278" s="26">
        <f t="shared" si="52"/>
        <v>168</v>
      </c>
      <c r="M278" s="26">
        <f t="shared" si="53"/>
        <v>0</v>
      </c>
      <c r="N278" s="26" t="str">
        <f t="shared" si="54"/>
        <v>Puntos no considerados</v>
      </c>
      <c r="O278" s="26">
        <f t="shared" si="55"/>
        <v>0</v>
      </c>
      <c r="P278" s="26">
        <f t="shared" si="56"/>
        <v>0</v>
      </c>
    </row>
    <row r="279" spans="3:16" ht="18.600000000000001" customHeight="1" x14ac:dyDescent="0.3">
      <c r="C279"/>
      <c r="D279"/>
      <c r="H279" s="26" t="str">
        <f t="shared" si="49"/>
        <v>LLAYLLAY 21 II</v>
      </c>
      <c r="I279" s="26" t="str">
        <f t="shared" si="50"/>
        <v>EL MOLINO B</v>
      </c>
      <c r="J279" s="26" t="str">
        <f t="shared" si="51"/>
        <v>SEBASTIAN IRRIBARRA CONA</v>
      </c>
      <c r="K279" s="26">
        <f t="shared" si="57"/>
        <v>0</v>
      </c>
      <c r="L279" s="26">
        <f t="shared" si="52"/>
        <v>169</v>
      </c>
      <c r="M279" s="26">
        <f t="shared" si="53"/>
        <v>0</v>
      </c>
      <c r="N279" s="26" t="str">
        <f t="shared" si="54"/>
        <v>Puntos no considerados</v>
      </c>
      <c r="O279" s="26">
        <f t="shared" si="55"/>
        <v>0</v>
      </c>
      <c r="P279" s="26">
        <f t="shared" si="56"/>
        <v>0</v>
      </c>
    </row>
    <row r="280" spans="3:16" ht="18.600000000000001" customHeight="1" x14ac:dyDescent="0.3">
      <c r="C280"/>
      <c r="D280"/>
      <c r="H280" s="26" t="str">
        <f t="shared" si="49"/>
        <v>LLAYLLAY 21 II</v>
      </c>
      <c r="I280" s="26" t="str">
        <f t="shared" si="50"/>
        <v>EL MOLINO B</v>
      </c>
      <c r="J280" s="26" t="str">
        <f t="shared" si="51"/>
        <v>SEBASTIAN IRRIBARRA CONA</v>
      </c>
      <c r="K280" s="26">
        <f t="shared" si="57"/>
        <v>0</v>
      </c>
      <c r="L280" s="26">
        <f t="shared" si="52"/>
        <v>170</v>
      </c>
      <c r="M280" s="26">
        <f t="shared" si="53"/>
        <v>0</v>
      </c>
      <c r="N280" s="26" t="str">
        <f t="shared" si="54"/>
        <v>Puntos no considerados</v>
      </c>
      <c r="O280" s="26">
        <f t="shared" si="55"/>
        <v>0</v>
      </c>
      <c r="P280" s="26">
        <f t="shared" si="56"/>
        <v>0</v>
      </c>
    </row>
    <row r="281" spans="3:16" ht="18.600000000000001" customHeight="1" x14ac:dyDescent="0.3">
      <c r="C281"/>
      <c r="D281"/>
      <c r="H281" s="26" t="str">
        <f t="shared" si="49"/>
        <v>LLAYLLAY 21 II</v>
      </c>
      <c r="I281" s="26" t="str">
        <f t="shared" si="50"/>
        <v>EL MOLINO B</v>
      </c>
      <c r="J281" s="26" t="str">
        <f t="shared" si="51"/>
        <v>SEBASTIAN IRRIBARRA CONA</v>
      </c>
      <c r="K281" s="26">
        <f t="shared" si="57"/>
        <v>0</v>
      </c>
      <c r="L281" s="26">
        <f t="shared" si="52"/>
        <v>171</v>
      </c>
      <c r="M281" s="26">
        <f t="shared" si="53"/>
        <v>0</v>
      </c>
      <c r="N281" s="26" t="str">
        <f t="shared" si="54"/>
        <v>Puntos no considerados</v>
      </c>
      <c r="O281" s="26">
        <f t="shared" si="55"/>
        <v>0</v>
      </c>
      <c r="P281" s="26">
        <f t="shared" si="56"/>
        <v>0</v>
      </c>
    </row>
    <row r="282" spans="3:16" ht="18.600000000000001" customHeight="1" x14ac:dyDescent="0.3">
      <c r="C282"/>
      <c r="D282"/>
      <c r="H282" s="26" t="str">
        <f t="shared" si="49"/>
        <v>LLAYLLAY 21 II</v>
      </c>
      <c r="I282" s="26" t="str">
        <f t="shared" si="50"/>
        <v>EL MOLINO B</v>
      </c>
      <c r="J282" s="26" t="str">
        <f t="shared" si="51"/>
        <v>SEBASTIAN IRRIBARRA CONA</v>
      </c>
      <c r="K282" s="26">
        <f t="shared" si="57"/>
        <v>0</v>
      </c>
      <c r="L282" s="26">
        <f t="shared" si="52"/>
        <v>172</v>
      </c>
      <c r="M282" s="26">
        <f t="shared" si="53"/>
        <v>0</v>
      </c>
      <c r="N282" s="26" t="str">
        <f t="shared" si="54"/>
        <v>Puntos no considerados</v>
      </c>
      <c r="O282" s="26">
        <f t="shared" si="55"/>
        <v>0</v>
      </c>
      <c r="P282" s="26">
        <f t="shared" si="56"/>
        <v>0</v>
      </c>
    </row>
    <row r="283" spans="3:16" ht="18.600000000000001" customHeight="1" x14ac:dyDescent="0.3">
      <c r="C283"/>
      <c r="D283"/>
      <c r="H283" s="26" t="str">
        <f t="shared" si="49"/>
        <v>LLAYLLAY 21 II</v>
      </c>
      <c r="I283" s="26" t="str">
        <f t="shared" si="50"/>
        <v>EL MOLINO B</v>
      </c>
      <c r="J283" s="26" t="str">
        <f t="shared" si="51"/>
        <v>SEBASTIAN IRRIBARRA CONA</v>
      </c>
      <c r="K283" s="26">
        <f t="shared" si="57"/>
        <v>0</v>
      </c>
      <c r="L283" s="26">
        <f t="shared" si="52"/>
        <v>173</v>
      </c>
      <c r="M283" s="26">
        <f t="shared" si="53"/>
        <v>0</v>
      </c>
      <c r="N283" s="26" t="str">
        <f t="shared" si="54"/>
        <v>Puntos no considerados</v>
      </c>
      <c r="O283" s="26">
        <f t="shared" si="55"/>
        <v>0</v>
      </c>
      <c r="P283" s="26">
        <f t="shared" si="56"/>
        <v>0</v>
      </c>
    </row>
    <row r="284" spans="3:16" ht="18.600000000000001" customHeight="1" x14ac:dyDescent="0.3">
      <c r="C284"/>
      <c r="D284"/>
      <c r="H284" s="26" t="str">
        <f t="shared" si="49"/>
        <v>LLAYLLAY 21 II</v>
      </c>
      <c r="I284" s="26" t="str">
        <f t="shared" si="50"/>
        <v>EL MOLINO B</v>
      </c>
      <c r="J284" s="26" t="str">
        <f t="shared" si="51"/>
        <v>SEBASTIAN IRRIBARRA CONA</v>
      </c>
      <c r="K284" s="26">
        <f t="shared" si="57"/>
        <v>0</v>
      </c>
      <c r="L284" s="26">
        <f t="shared" si="52"/>
        <v>174</v>
      </c>
      <c r="M284" s="26">
        <f t="shared" si="53"/>
        <v>0</v>
      </c>
      <c r="N284" s="26" t="str">
        <f t="shared" si="54"/>
        <v>Puntos no considerados</v>
      </c>
      <c r="O284" s="26">
        <f t="shared" si="55"/>
        <v>0</v>
      </c>
      <c r="P284" s="26">
        <f t="shared" si="56"/>
        <v>0</v>
      </c>
    </row>
    <row r="285" spans="3:16" ht="18.600000000000001" customHeight="1" x14ac:dyDescent="0.3">
      <c r="C285"/>
      <c r="D285"/>
      <c r="H285" s="26" t="str">
        <f t="shared" si="49"/>
        <v>LLAYLLAY 21 II</v>
      </c>
      <c r="I285" s="26" t="str">
        <f t="shared" si="50"/>
        <v>EL MOLINO B</v>
      </c>
      <c r="J285" s="26" t="str">
        <f t="shared" si="51"/>
        <v>SEBASTIAN IRRIBARRA CONA</v>
      </c>
      <c r="K285" s="26">
        <f t="shared" si="57"/>
        <v>0</v>
      </c>
      <c r="L285" s="26">
        <f t="shared" si="52"/>
        <v>175</v>
      </c>
      <c r="M285" s="26">
        <f t="shared" si="53"/>
        <v>0</v>
      </c>
      <c r="N285" s="26" t="str">
        <f t="shared" si="54"/>
        <v>Puntos no considerados</v>
      </c>
      <c r="O285" s="26">
        <f t="shared" si="55"/>
        <v>0</v>
      </c>
      <c r="P285" s="26">
        <f t="shared" si="56"/>
        <v>0</v>
      </c>
    </row>
    <row r="286" spans="3:16" ht="18.600000000000001" customHeight="1" x14ac:dyDescent="0.3">
      <c r="C286"/>
      <c r="D286"/>
      <c r="H286" s="26" t="str">
        <f t="shared" si="49"/>
        <v>LLAYLLAY 21 II</v>
      </c>
      <c r="I286" s="26" t="str">
        <f t="shared" si="50"/>
        <v>EL MOLINO B</v>
      </c>
      <c r="J286" s="26" t="str">
        <f t="shared" si="51"/>
        <v>SEBASTIAN IRRIBARRA CONA</v>
      </c>
      <c r="K286" s="26">
        <f t="shared" si="57"/>
        <v>0</v>
      </c>
      <c r="L286" s="26">
        <f t="shared" si="52"/>
        <v>176</v>
      </c>
      <c r="M286" s="26">
        <f t="shared" si="53"/>
        <v>0</v>
      </c>
      <c r="N286" s="26" t="str">
        <f t="shared" si="54"/>
        <v>Puntos no considerados</v>
      </c>
      <c r="O286" s="26">
        <f t="shared" si="55"/>
        <v>0</v>
      </c>
      <c r="P286" s="26">
        <f t="shared" si="56"/>
        <v>0</v>
      </c>
    </row>
    <row r="287" spans="3:16" ht="18.600000000000001" customHeight="1" x14ac:dyDescent="0.3">
      <c r="C287"/>
      <c r="D287"/>
      <c r="H287" s="26" t="str">
        <f t="shared" si="49"/>
        <v>LLAYLLAY 21 II</v>
      </c>
      <c r="I287" s="26" t="str">
        <f t="shared" si="50"/>
        <v>EL MOLINO B</v>
      </c>
      <c r="J287" s="26" t="str">
        <f t="shared" si="51"/>
        <v>SEBASTIAN IRRIBARRA CONA</v>
      </c>
      <c r="K287" s="26">
        <f t="shared" si="57"/>
        <v>0</v>
      </c>
      <c r="L287" s="26">
        <f t="shared" si="52"/>
        <v>177</v>
      </c>
      <c r="M287" s="26">
        <f t="shared" si="53"/>
        <v>0</v>
      </c>
      <c r="N287" s="26" t="str">
        <f t="shared" si="54"/>
        <v>Puntos no considerados</v>
      </c>
      <c r="O287" s="26">
        <f t="shared" si="55"/>
        <v>0</v>
      </c>
      <c r="P287" s="26">
        <f t="shared" si="56"/>
        <v>0</v>
      </c>
    </row>
    <row r="288" spans="3:16" ht="18.600000000000001" customHeight="1" x14ac:dyDescent="0.3">
      <c r="C288"/>
      <c r="D288"/>
      <c r="H288" s="26" t="str">
        <f t="shared" si="49"/>
        <v>LLAYLLAY 21 II</v>
      </c>
      <c r="I288" s="26" t="str">
        <f t="shared" si="50"/>
        <v>EL MOLINO B</v>
      </c>
      <c r="J288" s="26" t="str">
        <f t="shared" si="51"/>
        <v>SEBASTIAN IRRIBARRA CONA</v>
      </c>
      <c r="K288" s="26">
        <f t="shared" si="57"/>
        <v>0</v>
      </c>
      <c r="L288" s="26">
        <f t="shared" si="52"/>
        <v>178</v>
      </c>
      <c r="M288" s="26">
        <f t="shared" si="53"/>
        <v>0</v>
      </c>
      <c r="N288" s="26" t="str">
        <f t="shared" si="54"/>
        <v>Puntos no considerados</v>
      </c>
      <c r="O288" s="26">
        <f t="shared" si="55"/>
        <v>0</v>
      </c>
      <c r="P288" s="26">
        <f t="shared" si="56"/>
        <v>0</v>
      </c>
    </row>
    <row r="289" spans="3:16" ht="18.600000000000001" customHeight="1" x14ac:dyDescent="0.3">
      <c r="C289"/>
      <c r="D289"/>
      <c r="H289" s="26" t="str">
        <f t="shared" si="49"/>
        <v>LLAYLLAY 21 II</v>
      </c>
      <c r="I289" s="26" t="str">
        <f t="shared" si="50"/>
        <v>EL MOLINO B</v>
      </c>
      <c r="J289" s="26" t="str">
        <f t="shared" si="51"/>
        <v>SEBASTIAN IRRIBARRA CONA</v>
      </c>
      <c r="K289" s="26">
        <f t="shared" si="57"/>
        <v>0</v>
      </c>
      <c r="L289" s="26">
        <f t="shared" si="52"/>
        <v>179</v>
      </c>
      <c r="M289" s="26">
        <f t="shared" si="53"/>
        <v>0</v>
      </c>
      <c r="N289" s="26" t="str">
        <f t="shared" si="54"/>
        <v>Puntos no considerados</v>
      </c>
      <c r="O289" s="26">
        <f t="shared" si="55"/>
        <v>0</v>
      </c>
      <c r="P289" s="26">
        <f t="shared" si="56"/>
        <v>0</v>
      </c>
    </row>
    <row r="290" spans="3:16" ht="18.600000000000001" customHeight="1" x14ac:dyDescent="0.3">
      <c r="C290"/>
      <c r="D290"/>
      <c r="H290" s="26" t="str">
        <f t="shared" si="49"/>
        <v>LLAYLLAY 21 II</v>
      </c>
      <c r="I290" s="26" t="str">
        <f t="shared" si="50"/>
        <v>EL MOLINO B</v>
      </c>
      <c r="J290" s="26" t="str">
        <f t="shared" si="51"/>
        <v>SEBASTIAN IRRIBARRA CONA</v>
      </c>
      <c r="K290" s="26">
        <f t="shared" si="57"/>
        <v>0</v>
      </c>
      <c r="L290" s="26">
        <f t="shared" si="52"/>
        <v>180</v>
      </c>
      <c r="M290" s="26">
        <f t="shared" si="53"/>
        <v>0</v>
      </c>
      <c r="N290" s="26" t="str">
        <f t="shared" si="54"/>
        <v>Puntos no considerados</v>
      </c>
      <c r="O290" s="26">
        <f t="shared" si="55"/>
        <v>0</v>
      </c>
      <c r="P290" s="26">
        <f t="shared" si="56"/>
        <v>0</v>
      </c>
    </row>
    <row r="291" spans="3:16" ht="18.600000000000001" customHeight="1" x14ac:dyDescent="0.3">
      <c r="C291"/>
      <c r="D291"/>
      <c r="H291" s="26" t="str">
        <f t="shared" si="49"/>
        <v>LLAYLLAY 21 II</v>
      </c>
      <c r="I291" s="26" t="str">
        <f t="shared" si="50"/>
        <v>EL MOLINO B</v>
      </c>
      <c r="J291" s="26" t="str">
        <f t="shared" si="51"/>
        <v>SEBASTIAN IRRIBARRA CONA</v>
      </c>
      <c r="K291" s="26">
        <f t="shared" si="57"/>
        <v>0</v>
      </c>
      <c r="L291" s="26">
        <f t="shared" si="52"/>
        <v>181</v>
      </c>
      <c r="M291" s="26">
        <f t="shared" si="53"/>
        <v>0</v>
      </c>
      <c r="N291" s="26" t="str">
        <f t="shared" si="54"/>
        <v>Puntos no considerados</v>
      </c>
      <c r="O291" s="26">
        <f t="shared" si="55"/>
        <v>0</v>
      </c>
      <c r="P291" s="26">
        <f t="shared" si="56"/>
        <v>0</v>
      </c>
    </row>
    <row r="292" spans="3:16" ht="18.600000000000001" customHeight="1" x14ac:dyDescent="0.3">
      <c r="C292"/>
      <c r="D292"/>
      <c r="H292" s="26" t="str">
        <f t="shared" si="49"/>
        <v>LLAYLLAY 21 II</v>
      </c>
      <c r="I292" s="26" t="str">
        <f t="shared" si="50"/>
        <v>EL MOLINO B</v>
      </c>
      <c r="J292" s="26" t="str">
        <f t="shared" si="51"/>
        <v>SEBASTIAN IRRIBARRA CONA</v>
      </c>
      <c r="K292" s="26">
        <f t="shared" si="57"/>
        <v>0</v>
      </c>
      <c r="L292" s="26">
        <f t="shared" si="52"/>
        <v>182</v>
      </c>
      <c r="M292" s="26">
        <f t="shared" si="53"/>
        <v>0</v>
      </c>
      <c r="N292" s="26" t="str">
        <f t="shared" si="54"/>
        <v>Puntos no considerados</v>
      </c>
      <c r="O292" s="26">
        <f t="shared" si="55"/>
        <v>0</v>
      </c>
      <c r="P292" s="26">
        <f t="shared" si="56"/>
        <v>0</v>
      </c>
    </row>
    <row r="293" spans="3:16" ht="18.600000000000001" customHeight="1" x14ac:dyDescent="0.3">
      <c r="C293"/>
      <c r="D293"/>
      <c r="H293" s="26" t="str">
        <f t="shared" si="49"/>
        <v>LLAYLLAY 21 II</v>
      </c>
      <c r="I293" s="26" t="str">
        <f t="shared" si="50"/>
        <v>EL MOLINO B</v>
      </c>
      <c r="J293" s="26" t="str">
        <f t="shared" si="51"/>
        <v>SEBASTIAN IRRIBARRA CONA</v>
      </c>
      <c r="K293" s="26">
        <f t="shared" si="57"/>
        <v>0</v>
      </c>
      <c r="L293" s="26">
        <f t="shared" si="52"/>
        <v>183</v>
      </c>
      <c r="M293" s="26">
        <f t="shared" si="53"/>
        <v>0</v>
      </c>
      <c r="N293" s="26" t="str">
        <f t="shared" si="54"/>
        <v>Puntos no considerados</v>
      </c>
      <c r="O293" s="26">
        <f t="shared" si="55"/>
        <v>0</v>
      </c>
      <c r="P293" s="26">
        <f t="shared" si="56"/>
        <v>0</v>
      </c>
    </row>
    <row r="294" spans="3:16" ht="18.600000000000001" customHeight="1" x14ac:dyDescent="0.3">
      <c r="C294"/>
      <c r="D294"/>
      <c r="H294" s="26" t="str">
        <f t="shared" si="49"/>
        <v>LLAYLLAY 21 II</v>
      </c>
      <c r="I294" s="26" t="str">
        <f t="shared" si="50"/>
        <v>EL MOLINO B</v>
      </c>
      <c r="J294" s="26" t="str">
        <f t="shared" si="51"/>
        <v>SEBASTIAN IRRIBARRA CONA</v>
      </c>
      <c r="K294" s="26">
        <f t="shared" si="57"/>
        <v>0</v>
      </c>
      <c r="L294" s="26">
        <f t="shared" si="52"/>
        <v>184</v>
      </c>
      <c r="M294" s="26">
        <f t="shared" si="53"/>
        <v>0</v>
      </c>
      <c r="N294" s="26" t="str">
        <f t="shared" si="54"/>
        <v>Puntos no considerados</v>
      </c>
      <c r="O294" s="26">
        <f t="shared" si="55"/>
        <v>0</v>
      </c>
      <c r="P294" s="26">
        <f t="shared" si="56"/>
        <v>0</v>
      </c>
    </row>
    <row r="295" spans="3:16" ht="18.600000000000001" customHeight="1" x14ac:dyDescent="0.3">
      <c r="C295"/>
      <c r="D295"/>
      <c r="H295" s="26" t="str">
        <f t="shared" si="49"/>
        <v>LLAYLLAY 21 II</v>
      </c>
      <c r="I295" s="26" t="str">
        <f t="shared" si="50"/>
        <v>EL MOLINO B</v>
      </c>
      <c r="J295" s="26" t="str">
        <f t="shared" si="51"/>
        <v>SEBASTIAN IRRIBARRA CONA</v>
      </c>
      <c r="K295" s="26">
        <f t="shared" si="57"/>
        <v>0</v>
      </c>
      <c r="L295" s="26">
        <f t="shared" si="52"/>
        <v>185</v>
      </c>
      <c r="M295" s="26">
        <f t="shared" si="53"/>
        <v>0</v>
      </c>
      <c r="N295" s="26" t="str">
        <f t="shared" si="54"/>
        <v>Puntos no considerados</v>
      </c>
      <c r="O295" s="26">
        <f t="shared" si="55"/>
        <v>0</v>
      </c>
      <c r="P295" s="26">
        <f t="shared" si="56"/>
        <v>0</v>
      </c>
    </row>
    <row r="296" spans="3:16" ht="18.600000000000001" customHeight="1" x14ac:dyDescent="0.3">
      <c r="C296"/>
      <c r="D296"/>
      <c r="H296" s="26" t="str">
        <f t="shared" si="49"/>
        <v>LLAYLLAY 21 II</v>
      </c>
      <c r="I296" s="26" t="str">
        <f t="shared" si="50"/>
        <v>EL MOLINO B</v>
      </c>
      <c r="J296" s="26" t="str">
        <f t="shared" si="51"/>
        <v>SEBASTIAN IRRIBARRA CONA</v>
      </c>
      <c r="K296" s="26">
        <f t="shared" si="57"/>
        <v>0</v>
      </c>
      <c r="L296" s="26">
        <f t="shared" si="52"/>
        <v>186</v>
      </c>
      <c r="M296" s="26">
        <f t="shared" si="53"/>
        <v>0</v>
      </c>
      <c r="N296" s="26" t="str">
        <f t="shared" si="54"/>
        <v>Puntos no considerados</v>
      </c>
      <c r="O296" s="26">
        <f t="shared" si="55"/>
        <v>0</v>
      </c>
      <c r="P296" s="26">
        <f t="shared" si="56"/>
        <v>0</v>
      </c>
    </row>
    <row r="297" spans="3:16" ht="18.600000000000001" customHeight="1" x14ac:dyDescent="0.3">
      <c r="C297"/>
      <c r="D297"/>
      <c r="H297" s="26" t="str">
        <f t="shared" si="49"/>
        <v>LLAYLLAY 21 II</v>
      </c>
      <c r="I297" s="26" t="str">
        <f t="shared" si="50"/>
        <v>EL MOLINO B</v>
      </c>
      <c r="J297" s="26" t="str">
        <f t="shared" si="51"/>
        <v>SEBASTIAN IRRIBARRA CONA</v>
      </c>
      <c r="K297" s="26">
        <f t="shared" si="57"/>
        <v>0</v>
      </c>
      <c r="L297" s="26">
        <f t="shared" si="52"/>
        <v>187</v>
      </c>
      <c r="M297" s="26">
        <f t="shared" si="53"/>
        <v>0</v>
      </c>
      <c r="N297" s="26" t="str">
        <f t="shared" si="54"/>
        <v>Puntos no considerados</v>
      </c>
      <c r="O297" s="26">
        <f t="shared" si="55"/>
        <v>0</v>
      </c>
      <c r="P297" s="26">
        <f t="shared" si="56"/>
        <v>0</v>
      </c>
    </row>
    <row r="298" spans="3:16" ht="18.600000000000001" customHeight="1" x14ac:dyDescent="0.3">
      <c r="C298"/>
      <c r="D298"/>
      <c r="H298" s="26" t="str">
        <f t="shared" si="49"/>
        <v>LLAYLLAY 21 II</v>
      </c>
      <c r="I298" s="26" t="str">
        <f t="shared" si="50"/>
        <v>EL MOLINO B</v>
      </c>
      <c r="J298" s="26" t="str">
        <f t="shared" si="51"/>
        <v>SEBASTIAN IRRIBARRA CONA</v>
      </c>
      <c r="K298" s="26">
        <f t="shared" si="57"/>
        <v>0</v>
      </c>
      <c r="L298" s="26">
        <f t="shared" si="52"/>
        <v>188</v>
      </c>
      <c r="M298" s="26">
        <f t="shared" si="53"/>
        <v>0</v>
      </c>
      <c r="N298" s="26" t="str">
        <f t="shared" si="54"/>
        <v>Puntos no considerados</v>
      </c>
      <c r="O298" s="26">
        <f t="shared" si="55"/>
        <v>0</v>
      </c>
      <c r="P298" s="26">
        <f t="shared" si="56"/>
        <v>0</v>
      </c>
    </row>
    <row r="299" spans="3:16" ht="18.600000000000001" customHeight="1" x14ac:dyDescent="0.3">
      <c r="C299"/>
      <c r="D299"/>
      <c r="H299" s="26" t="str">
        <f t="shared" si="49"/>
        <v>LLAYLLAY 21 II</v>
      </c>
      <c r="I299" s="26" t="str">
        <f t="shared" si="50"/>
        <v>EL MOLINO B</v>
      </c>
      <c r="J299" s="26" t="str">
        <f t="shared" si="51"/>
        <v>SEBASTIAN IRRIBARRA CONA</v>
      </c>
      <c r="K299" s="26">
        <f t="shared" si="57"/>
        <v>0</v>
      </c>
      <c r="L299" s="26">
        <f t="shared" si="52"/>
        <v>189</v>
      </c>
      <c r="M299" s="26">
        <f t="shared" si="53"/>
        <v>0</v>
      </c>
      <c r="N299" s="26" t="str">
        <f t="shared" si="54"/>
        <v>Puntos no considerados</v>
      </c>
      <c r="O299" s="26">
        <f t="shared" si="55"/>
        <v>0</v>
      </c>
      <c r="P299" s="26">
        <f t="shared" si="56"/>
        <v>0</v>
      </c>
    </row>
    <row r="300" spans="3:16" ht="18.600000000000001" customHeight="1" x14ac:dyDescent="0.3">
      <c r="C300"/>
      <c r="D300"/>
      <c r="H300" s="26" t="str">
        <f t="shared" si="49"/>
        <v>LLAYLLAY 21 II</v>
      </c>
      <c r="I300" s="26" t="str">
        <f t="shared" si="50"/>
        <v>EL MOLINO B</v>
      </c>
      <c r="J300" s="26" t="str">
        <f t="shared" si="51"/>
        <v>SEBASTIAN IRRIBARRA CONA</v>
      </c>
      <c r="K300" s="26">
        <f t="shared" si="57"/>
        <v>0</v>
      </c>
      <c r="L300" s="26">
        <f t="shared" si="52"/>
        <v>190</v>
      </c>
      <c r="M300" s="26">
        <f t="shared" si="53"/>
        <v>0</v>
      </c>
      <c r="N300" s="26" t="str">
        <f t="shared" si="54"/>
        <v>Puntos no considerados</v>
      </c>
      <c r="O300" s="26">
        <f t="shared" si="55"/>
        <v>0</v>
      </c>
      <c r="P300" s="26">
        <f t="shared" si="56"/>
        <v>0</v>
      </c>
    </row>
    <row r="301" spans="3:16" ht="18.600000000000001" customHeight="1" x14ac:dyDescent="0.3">
      <c r="C301"/>
      <c r="D301"/>
      <c r="H301" s="26" t="str">
        <f t="shared" si="49"/>
        <v>LLAYLLAY 21 II</v>
      </c>
      <c r="I301" s="26" t="str">
        <f t="shared" si="50"/>
        <v>EL MOLINO B</v>
      </c>
      <c r="J301" s="26" t="str">
        <f t="shared" si="51"/>
        <v>SEBASTIAN IRRIBARRA CONA</v>
      </c>
      <c r="K301" s="26">
        <f t="shared" si="57"/>
        <v>0</v>
      </c>
      <c r="L301" s="26">
        <f t="shared" si="52"/>
        <v>191</v>
      </c>
      <c r="M301" s="26">
        <f t="shared" si="53"/>
        <v>0</v>
      </c>
      <c r="N301" s="26" t="str">
        <f t="shared" si="54"/>
        <v>Puntos no considerados</v>
      </c>
      <c r="O301" s="26">
        <f t="shared" si="55"/>
        <v>0</v>
      </c>
      <c r="P301" s="26">
        <f t="shared" si="56"/>
        <v>0</v>
      </c>
    </row>
    <row r="302" spans="3:16" ht="18.600000000000001" customHeight="1" x14ac:dyDescent="0.3">
      <c r="C302"/>
      <c r="D302"/>
      <c r="H302" s="26" t="str">
        <f t="shared" si="49"/>
        <v>LLAYLLAY 21 II</v>
      </c>
      <c r="I302" s="26" t="str">
        <f t="shared" si="50"/>
        <v>EL MOLINO B</v>
      </c>
      <c r="J302" s="26" t="str">
        <f t="shared" si="51"/>
        <v>SEBASTIAN IRRIBARRA CONA</v>
      </c>
      <c r="K302" s="26">
        <f t="shared" si="57"/>
        <v>0</v>
      </c>
      <c r="L302" s="26">
        <f t="shared" si="52"/>
        <v>192</v>
      </c>
      <c r="M302" s="26">
        <f t="shared" si="53"/>
        <v>0</v>
      </c>
      <c r="N302" s="26" t="str">
        <f t="shared" si="54"/>
        <v>Puntos no considerados</v>
      </c>
      <c r="O302" s="26">
        <f t="shared" si="55"/>
        <v>0</v>
      </c>
      <c r="P302" s="26">
        <f t="shared" si="56"/>
        <v>0</v>
      </c>
    </row>
    <row r="303" spans="3:16" ht="18.600000000000001" customHeight="1" x14ac:dyDescent="0.3">
      <c r="C303"/>
      <c r="D303"/>
      <c r="H303" s="26" t="str">
        <f t="shared" si="49"/>
        <v>LLAYLLAY 21 II</v>
      </c>
      <c r="I303" s="26" t="str">
        <f t="shared" si="50"/>
        <v>EL MOLINO B</v>
      </c>
      <c r="J303" s="26" t="str">
        <f t="shared" si="51"/>
        <v>SEBASTIAN IRRIBARRA CONA</v>
      </c>
      <c r="K303" s="26">
        <f t="shared" si="57"/>
        <v>0</v>
      </c>
      <c r="L303" s="26">
        <f t="shared" si="52"/>
        <v>193</v>
      </c>
      <c r="M303" s="26">
        <f t="shared" si="53"/>
        <v>0</v>
      </c>
      <c r="N303" s="26" t="str">
        <f t="shared" si="54"/>
        <v>Puntos no considerados</v>
      </c>
      <c r="O303" s="26">
        <f t="shared" si="55"/>
        <v>0</v>
      </c>
      <c r="P303" s="26">
        <f t="shared" si="56"/>
        <v>0</v>
      </c>
    </row>
    <row r="304" spans="3:16" ht="18.600000000000001" customHeight="1" x14ac:dyDescent="0.3">
      <c r="C304"/>
      <c r="D304"/>
      <c r="H304" s="26" t="str">
        <f t="shared" ref="H304:H316" si="58">IF(A304="",H303,A304)</f>
        <v>LLAYLLAY 21 II</v>
      </c>
      <c r="I304" s="26" t="str">
        <f t="shared" ref="I304:I316" si="59">IF(B304="",I303,B304)</f>
        <v>EL MOLINO B</v>
      </c>
      <c r="J304" s="26" t="str">
        <f t="shared" ref="J304:J316" si="60">IF(C304="",J303,C304)</f>
        <v>SEBASTIAN IRRIBARRA CONA</v>
      </c>
      <c r="K304" s="26">
        <f t="shared" si="57"/>
        <v>0</v>
      </c>
      <c r="L304" s="26">
        <f t="shared" ref="L304:L316" si="61">IF(H304=H303,IF(I304=I303,L303+1,1),1)</f>
        <v>194</v>
      </c>
      <c r="M304" s="26">
        <f t="shared" ref="M304:M316" si="62">IF(L304&lt;5,1,0)</f>
        <v>0</v>
      </c>
      <c r="N304" s="26" t="str">
        <f t="shared" ref="N304:N316" si="63">IF(M304=1,"Puntos por equipo","Puntos no considerados")</f>
        <v>Puntos no considerados</v>
      </c>
      <c r="O304" s="26">
        <f t="shared" ref="O304:O316" si="64">M304*K304</f>
        <v>0</v>
      </c>
      <c r="P304" s="26">
        <f t="shared" ref="P304:P316" si="65">(1-M304)*K304</f>
        <v>0</v>
      </c>
    </row>
    <row r="305" spans="3:16" ht="18.600000000000001" customHeight="1" x14ac:dyDescent="0.3">
      <c r="C305"/>
      <c r="D305"/>
      <c r="H305" s="26" t="str">
        <f t="shared" si="58"/>
        <v>LLAYLLAY 21 II</v>
      </c>
      <c r="I305" s="26" t="str">
        <f t="shared" si="59"/>
        <v>EL MOLINO B</v>
      </c>
      <c r="J305" s="26" t="str">
        <f t="shared" si="60"/>
        <v>SEBASTIAN IRRIBARRA CONA</v>
      </c>
      <c r="K305" s="26">
        <f t="shared" si="57"/>
        <v>0</v>
      </c>
      <c r="L305" s="26">
        <f t="shared" si="61"/>
        <v>195</v>
      </c>
      <c r="M305" s="26">
        <f t="shared" si="62"/>
        <v>0</v>
      </c>
      <c r="N305" s="26" t="str">
        <f t="shared" si="63"/>
        <v>Puntos no considerados</v>
      </c>
      <c r="O305" s="26">
        <f t="shared" si="64"/>
        <v>0</v>
      </c>
      <c r="P305" s="26">
        <f t="shared" si="65"/>
        <v>0</v>
      </c>
    </row>
    <row r="306" spans="3:16" ht="18.600000000000001" customHeight="1" x14ac:dyDescent="0.3">
      <c r="C306"/>
      <c r="D306"/>
      <c r="H306" s="26" t="str">
        <f t="shared" si="58"/>
        <v>LLAYLLAY 21 II</v>
      </c>
      <c r="I306" s="26" t="str">
        <f t="shared" si="59"/>
        <v>EL MOLINO B</v>
      </c>
      <c r="J306" s="26" t="str">
        <f t="shared" si="60"/>
        <v>SEBASTIAN IRRIBARRA CONA</v>
      </c>
      <c r="K306" s="26">
        <f t="shared" si="57"/>
        <v>0</v>
      </c>
      <c r="L306" s="26">
        <f t="shared" si="61"/>
        <v>196</v>
      </c>
      <c r="M306" s="26">
        <f t="shared" si="62"/>
        <v>0</v>
      </c>
      <c r="N306" s="26" t="str">
        <f t="shared" si="63"/>
        <v>Puntos no considerados</v>
      </c>
      <c r="O306" s="26">
        <f t="shared" si="64"/>
        <v>0</v>
      </c>
      <c r="P306" s="26">
        <f t="shared" si="65"/>
        <v>0</v>
      </c>
    </row>
    <row r="307" spans="3:16" ht="18.600000000000001" customHeight="1" x14ac:dyDescent="0.3">
      <c r="C307"/>
      <c r="D307"/>
      <c r="H307" s="26" t="str">
        <f t="shared" si="58"/>
        <v>LLAYLLAY 21 II</v>
      </c>
      <c r="I307" s="26" t="str">
        <f t="shared" si="59"/>
        <v>EL MOLINO B</v>
      </c>
      <c r="J307" s="26" t="str">
        <f t="shared" si="60"/>
        <v>SEBASTIAN IRRIBARRA CONA</v>
      </c>
      <c r="K307" s="26">
        <f t="shared" si="57"/>
        <v>0</v>
      </c>
      <c r="L307" s="26">
        <f t="shared" si="61"/>
        <v>197</v>
      </c>
      <c r="M307" s="26">
        <f t="shared" si="62"/>
        <v>0</v>
      </c>
      <c r="N307" s="26" t="str">
        <f t="shared" si="63"/>
        <v>Puntos no considerados</v>
      </c>
      <c r="O307" s="26">
        <f t="shared" si="64"/>
        <v>0</v>
      </c>
      <c r="P307" s="26">
        <f t="shared" si="65"/>
        <v>0</v>
      </c>
    </row>
    <row r="308" spans="3:16" ht="18.600000000000001" customHeight="1" x14ac:dyDescent="0.3">
      <c r="C308"/>
      <c r="D308"/>
      <c r="H308" s="26" t="str">
        <f t="shared" si="58"/>
        <v>LLAYLLAY 21 II</v>
      </c>
      <c r="I308" s="26" t="str">
        <f t="shared" si="59"/>
        <v>EL MOLINO B</v>
      </c>
      <c r="J308" s="26" t="str">
        <f t="shared" si="60"/>
        <v>SEBASTIAN IRRIBARRA CONA</v>
      </c>
      <c r="K308" s="26">
        <f t="shared" si="57"/>
        <v>0</v>
      </c>
      <c r="L308" s="26">
        <f t="shared" si="61"/>
        <v>198</v>
      </c>
      <c r="M308" s="26">
        <f t="shared" si="62"/>
        <v>0</v>
      </c>
      <c r="N308" s="26" t="str">
        <f t="shared" si="63"/>
        <v>Puntos no considerados</v>
      </c>
      <c r="O308" s="26">
        <f t="shared" si="64"/>
        <v>0</v>
      </c>
      <c r="P308" s="26">
        <f t="shared" si="65"/>
        <v>0</v>
      </c>
    </row>
    <row r="309" spans="3:16" ht="18.600000000000001" customHeight="1" x14ac:dyDescent="0.3">
      <c r="C309"/>
      <c r="D309"/>
      <c r="H309" s="26" t="str">
        <f t="shared" si="58"/>
        <v>LLAYLLAY 21 II</v>
      </c>
      <c r="I309" s="26" t="str">
        <f t="shared" si="59"/>
        <v>EL MOLINO B</v>
      </c>
      <c r="J309" s="26" t="str">
        <f t="shared" si="60"/>
        <v>SEBASTIAN IRRIBARRA CONA</v>
      </c>
      <c r="K309" s="26">
        <f t="shared" si="57"/>
        <v>0</v>
      </c>
      <c r="L309" s="26">
        <f t="shared" si="61"/>
        <v>199</v>
      </c>
      <c r="M309" s="26">
        <f t="shared" si="62"/>
        <v>0</v>
      </c>
      <c r="N309" s="26" t="str">
        <f t="shared" si="63"/>
        <v>Puntos no considerados</v>
      </c>
      <c r="O309" s="26">
        <f t="shared" si="64"/>
        <v>0</v>
      </c>
      <c r="P309" s="26">
        <f t="shared" si="65"/>
        <v>0</v>
      </c>
    </row>
    <row r="310" spans="3:16" ht="18.600000000000001" customHeight="1" x14ac:dyDescent="0.3">
      <c r="C310"/>
      <c r="D310"/>
      <c r="H310" s="26" t="str">
        <f t="shared" si="58"/>
        <v>LLAYLLAY 21 II</v>
      </c>
      <c r="I310" s="26" t="str">
        <f t="shared" si="59"/>
        <v>EL MOLINO B</v>
      </c>
      <c r="J310" s="26" t="str">
        <f t="shared" si="60"/>
        <v>SEBASTIAN IRRIBARRA CONA</v>
      </c>
      <c r="K310" s="26">
        <f t="shared" si="57"/>
        <v>0</v>
      </c>
      <c r="L310" s="26">
        <f t="shared" si="61"/>
        <v>200</v>
      </c>
      <c r="M310" s="26">
        <f t="shared" si="62"/>
        <v>0</v>
      </c>
      <c r="N310" s="26" t="str">
        <f t="shared" si="63"/>
        <v>Puntos no considerados</v>
      </c>
      <c r="O310" s="26">
        <f t="shared" si="64"/>
        <v>0</v>
      </c>
      <c r="P310" s="26">
        <f t="shared" si="65"/>
        <v>0</v>
      </c>
    </row>
    <row r="311" spans="3:16" ht="18.600000000000001" customHeight="1" x14ac:dyDescent="0.3">
      <c r="C311"/>
      <c r="D311"/>
      <c r="H311" s="26" t="str">
        <f t="shared" si="58"/>
        <v>LLAYLLAY 21 II</v>
      </c>
      <c r="I311" s="26" t="str">
        <f t="shared" si="59"/>
        <v>EL MOLINO B</v>
      </c>
      <c r="J311" s="26" t="str">
        <f t="shared" si="60"/>
        <v>SEBASTIAN IRRIBARRA CONA</v>
      </c>
      <c r="K311" s="26">
        <f t="shared" si="57"/>
        <v>0</v>
      </c>
      <c r="L311" s="26">
        <f t="shared" si="61"/>
        <v>201</v>
      </c>
      <c r="M311" s="26">
        <f t="shared" si="62"/>
        <v>0</v>
      </c>
      <c r="N311" s="26" t="str">
        <f t="shared" si="63"/>
        <v>Puntos no considerados</v>
      </c>
      <c r="O311" s="26">
        <f t="shared" si="64"/>
        <v>0</v>
      </c>
      <c r="P311" s="26">
        <f t="shared" si="65"/>
        <v>0</v>
      </c>
    </row>
    <row r="312" spans="3:16" ht="18.600000000000001" customHeight="1" x14ac:dyDescent="0.3">
      <c r="C312"/>
      <c r="D312"/>
      <c r="H312" s="26" t="str">
        <f t="shared" si="58"/>
        <v>LLAYLLAY 21 II</v>
      </c>
      <c r="I312" s="26" t="str">
        <f t="shared" si="59"/>
        <v>EL MOLINO B</v>
      </c>
      <c r="J312" s="26" t="str">
        <f t="shared" si="60"/>
        <v>SEBASTIAN IRRIBARRA CONA</v>
      </c>
      <c r="K312" s="26">
        <f t="shared" si="57"/>
        <v>0</v>
      </c>
      <c r="L312" s="26">
        <f t="shared" si="61"/>
        <v>202</v>
      </c>
      <c r="M312" s="26">
        <f t="shared" si="62"/>
        <v>0</v>
      </c>
      <c r="N312" s="26" t="str">
        <f t="shared" si="63"/>
        <v>Puntos no considerados</v>
      </c>
      <c r="O312" s="26">
        <f t="shared" si="64"/>
        <v>0</v>
      </c>
      <c r="P312" s="26">
        <f t="shared" si="65"/>
        <v>0</v>
      </c>
    </row>
    <row r="313" spans="3:16" ht="18.600000000000001" customHeight="1" x14ac:dyDescent="0.3">
      <c r="C313"/>
      <c r="D313"/>
      <c r="H313" s="26" t="str">
        <f t="shared" si="58"/>
        <v>LLAYLLAY 21 II</v>
      </c>
      <c r="I313" s="26" t="str">
        <f t="shared" si="59"/>
        <v>EL MOLINO B</v>
      </c>
      <c r="J313" s="26" t="str">
        <f t="shared" si="60"/>
        <v>SEBASTIAN IRRIBARRA CONA</v>
      </c>
      <c r="K313" s="26">
        <f t="shared" si="57"/>
        <v>0</v>
      </c>
      <c r="L313" s="26">
        <f t="shared" si="61"/>
        <v>203</v>
      </c>
      <c r="M313" s="26">
        <f t="shared" si="62"/>
        <v>0</v>
      </c>
      <c r="N313" s="26" t="str">
        <f t="shared" si="63"/>
        <v>Puntos no considerados</v>
      </c>
      <c r="O313" s="26">
        <f t="shared" si="64"/>
        <v>0</v>
      </c>
      <c r="P313" s="26">
        <f t="shared" si="65"/>
        <v>0</v>
      </c>
    </row>
    <row r="314" spans="3:16" ht="18.600000000000001" customHeight="1" x14ac:dyDescent="0.3">
      <c r="C314"/>
      <c r="D314"/>
      <c r="H314" s="26" t="str">
        <f t="shared" si="58"/>
        <v>LLAYLLAY 21 II</v>
      </c>
      <c r="I314" s="26" t="str">
        <f t="shared" si="59"/>
        <v>EL MOLINO B</v>
      </c>
      <c r="J314" s="26" t="str">
        <f t="shared" si="60"/>
        <v>SEBASTIAN IRRIBARRA CONA</v>
      </c>
      <c r="K314" s="26">
        <f t="shared" si="57"/>
        <v>0</v>
      </c>
      <c r="L314" s="26">
        <f t="shared" si="61"/>
        <v>204</v>
      </c>
      <c r="M314" s="26">
        <f t="shared" si="62"/>
        <v>0</v>
      </c>
      <c r="N314" s="26" t="str">
        <f t="shared" si="63"/>
        <v>Puntos no considerados</v>
      </c>
      <c r="O314" s="26">
        <f t="shared" si="64"/>
        <v>0</v>
      </c>
      <c r="P314" s="26">
        <f t="shared" si="65"/>
        <v>0</v>
      </c>
    </row>
    <row r="315" spans="3:16" ht="18.600000000000001" customHeight="1" x14ac:dyDescent="0.3">
      <c r="C315"/>
      <c r="D315"/>
      <c r="H315" s="26" t="str">
        <f t="shared" si="58"/>
        <v>LLAYLLAY 21 II</v>
      </c>
      <c r="I315" s="26" t="str">
        <f t="shared" si="59"/>
        <v>EL MOLINO B</v>
      </c>
      <c r="J315" s="26" t="str">
        <f t="shared" si="60"/>
        <v>SEBASTIAN IRRIBARRA CONA</v>
      </c>
      <c r="K315" s="26">
        <f t="shared" si="57"/>
        <v>0</v>
      </c>
      <c r="L315" s="26">
        <f t="shared" si="61"/>
        <v>205</v>
      </c>
      <c r="M315" s="26">
        <f t="shared" si="62"/>
        <v>0</v>
      </c>
      <c r="N315" s="26" t="str">
        <f t="shared" si="63"/>
        <v>Puntos no considerados</v>
      </c>
      <c r="O315" s="26">
        <f t="shared" si="64"/>
        <v>0</v>
      </c>
      <c r="P315" s="26">
        <f t="shared" si="65"/>
        <v>0</v>
      </c>
    </row>
    <row r="316" spans="3:16" ht="18.600000000000001" customHeight="1" x14ac:dyDescent="0.3">
      <c r="C316"/>
      <c r="D316"/>
      <c r="H316" s="26" t="str">
        <f t="shared" si="58"/>
        <v>LLAYLLAY 21 II</v>
      </c>
      <c r="I316" s="26" t="str">
        <f t="shared" si="59"/>
        <v>EL MOLINO B</v>
      </c>
      <c r="J316" s="26" t="str">
        <f t="shared" si="60"/>
        <v>SEBASTIAN IRRIBARRA CONA</v>
      </c>
      <c r="K316" s="26">
        <f t="shared" si="57"/>
        <v>0</v>
      </c>
      <c r="L316" s="26">
        <f t="shared" si="61"/>
        <v>206</v>
      </c>
      <c r="M316" s="26">
        <f t="shared" si="62"/>
        <v>0</v>
      </c>
      <c r="N316" s="26" t="str">
        <f t="shared" si="63"/>
        <v>Puntos no considerados</v>
      </c>
      <c r="O316" s="26">
        <f t="shared" si="64"/>
        <v>0</v>
      </c>
      <c r="P316" s="26">
        <f t="shared" si="65"/>
        <v>0</v>
      </c>
    </row>
    <row r="317" spans="3:16" ht="18.600000000000001" customHeight="1" x14ac:dyDescent="0.3">
      <c r="C317"/>
      <c r="D317"/>
      <c r="H317" s="26" t="str">
        <f t="shared" ref="H317:H380" si="66">IF(A317="",H316,A317)</f>
        <v>LLAYLLAY 21 II</v>
      </c>
      <c r="I317" s="26" t="str">
        <f t="shared" ref="I317:I380" si="67">IF(B317="",I316,B317)</f>
        <v>EL MOLINO B</v>
      </c>
      <c r="J317" s="26" t="str">
        <f t="shared" ref="J317:J380" si="68">IF(C317="",J316,C317)</f>
        <v>SEBASTIAN IRRIBARRA CONA</v>
      </c>
      <c r="K317" s="26">
        <f t="shared" si="57"/>
        <v>0</v>
      </c>
      <c r="L317" s="26">
        <f t="shared" ref="L317:L380" si="69">IF(H317=H316,IF(I317=I316,L316+1,1),1)</f>
        <v>207</v>
      </c>
      <c r="M317" s="26">
        <f t="shared" ref="M317:M380" si="70">IF(L317&lt;5,1,0)</f>
        <v>0</v>
      </c>
      <c r="N317" s="26" t="str">
        <f t="shared" ref="N317:N380" si="71">IF(M317=1,"Puntos por equipo","Puntos no considerados")</f>
        <v>Puntos no considerados</v>
      </c>
      <c r="O317" s="26">
        <f t="shared" ref="O317:O380" si="72">M317*K317</f>
        <v>0</v>
      </c>
      <c r="P317" s="26">
        <f t="shared" ref="P317:P380" si="73">(1-M317)*K317</f>
        <v>0</v>
      </c>
    </row>
    <row r="318" spans="3:16" ht="18.600000000000001" customHeight="1" x14ac:dyDescent="0.3">
      <c r="C318"/>
      <c r="D318"/>
      <c r="H318" s="26" t="str">
        <f t="shared" si="66"/>
        <v>LLAYLLAY 21 II</v>
      </c>
      <c r="I318" s="26" t="str">
        <f t="shared" si="67"/>
        <v>EL MOLINO B</v>
      </c>
      <c r="J318" s="26" t="str">
        <f t="shared" si="68"/>
        <v>SEBASTIAN IRRIBARRA CONA</v>
      </c>
      <c r="K318" s="26">
        <f t="shared" si="57"/>
        <v>0</v>
      </c>
      <c r="L318" s="26">
        <f t="shared" si="69"/>
        <v>208</v>
      </c>
      <c r="M318" s="26">
        <f t="shared" si="70"/>
        <v>0</v>
      </c>
      <c r="N318" s="26" t="str">
        <f t="shared" si="71"/>
        <v>Puntos no considerados</v>
      </c>
      <c r="O318" s="26">
        <f t="shared" si="72"/>
        <v>0</v>
      </c>
      <c r="P318" s="26">
        <f t="shared" si="73"/>
        <v>0</v>
      </c>
    </row>
    <row r="319" spans="3:16" ht="18.600000000000001" customHeight="1" x14ac:dyDescent="0.3">
      <c r="C319"/>
      <c r="D319"/>
      <c r="H319" s="26" t="str">
        <f t="shared" si="66"/>
        <v>LLAYLLAY 21 II</v>
      </c>
      <c r="I319" s="26" t="str">
        <f t="shared" si="67"/>
        <v>EL MOLINO B</v>
      </c>
      <c r="J319" s="26" t="str">
        <f t="shared" si="68"/>
        <v>SEBASTIAN IRRIBARRA CONA</v>
      </c>
      <c r="K319" s="26">
        <f t="shared" si="57"/>
        <v>0</v>
      </c>
      <c r="L319" s="26">
        <f t="shared" si="69"/>
        <v>209</v>
      </c>
      <c r="M319" s="26">
        <f t="shared" si="70"/>
        <v>0</v>
      </c>
      <c r="N319" s="26" t="str">
        <f t="shared" si="71"/>
        <v>Puntos no considerados</v>
      </c>
      <c r="O319" s="26">
        <f t="shared" si="72"/>
        <v>0</v>
      </c>
      <c r="P319" s="26">
        <f t="shared" si="73"/>
        <v>0</v>
      </c>
    </row>
    <row r="320" spans="3:16" ht="18.600000000000001" customHeight="1" x14ac:dyDescent="0.3">
      <c r="C320"/>
      <c r="D320"/>
      <c r="H320" s="26" t="str">
        <f t="shared" si="66"/>
        <v>LLAYLLAY 21 II</v>
      </c>
      <c r="I320" s="26" t="str">
        <f t="shared" si="67"/>
        <v>EL MOLINO B</v>
      </c>
      <c r="J320" s="26" t="str">
        <f t="shared" si="68"/>
        <v>SEBASTIAN IRRIBARRA CONA</v>
      </c>
      <c r="K320" s="26">
        <f t="shared" si="57"/>
        <v>0</v>
      </c>
      <c r="L320" s="26">
        <f t="shared" si="69"/>
        <v>210</v>
      </c>
      <c r="M320" s="26">
        <f t="shared" si="70"/>
        <v>0</v>
      </c>
      <c r="N320" s="26" t="str">
        <f t="shared" si="71"/>
        <v>Puntos no considerados</v>
      </c>
      <c r="O320" s="26">
        <f t="shared" si="72"/>
        <v>0</v>
      </c>
      <c r="P320" s="26">
        <f t="shared" si="73"/>
        <v>0</v>
      </c>
    </row>
    <row r="321" spans="3:16" ht="18.600000000000001" customHeight="1" x14ac:dyDescent="0.3">
      <c r="C321"/>
      <c r="D321"/>
      <c r="H321" s="26" t="str">
        <f t="shared" si="66"/>
        <v>LLAYLLAY 21 II</v>
      </c>
      <c r="I321" s="26" t="str">
        <f t="shared" si="67"/>
        <v>EL MOLINO B</v>
      </c>
      <c r="J321" s="26" t="str">
        <f t="shared" si="68"/>
        <v>SEBASTIAN IRRIBARRA CONA</v>
      </c>
      <c r="K321" s="26">
        <f t="shared" si="57"/>
        <v>0</v>
      </c>
      <c r="L321" s="26">
        <f t="shared" si="69"/>
        <v>211</v>
      </c>
      <c r="M321" s="26">
        <f t="shared" si="70"/>
        <v>0</v>
      </c>
      <c r="N321" s="26" t="str">
        <f t="shared" si="71"/>
        <v>Puntos no considerados</v>
      </c>
      <c r="O321" s="26">
        <f t="shared" si="72"/>
        <v>0</v>
      </c>
      <c r="P321" s="26">
        <f t="shared" si="73"/>
        <v>0</v>
      </c>
    </row>
    <row r="322" spans="3:16" ht="18.600000000000001" customHeight="1" x14ac:dyDescent="0.3">
      <c r="C322"/>
      <c r="D322"/>
      <c r="H322" s="26" t="str">
        <f t="shared" si="66"/>
        <v>LLAYLLAY 21 II</v>
      </c>
      <c r="I322" s="26" t="str">
        <f t="shared" si="67"/>
        <v>EL MOLINO B</v>
      </c>
      <c r="J322" s="26" t="str">
        <f t="shared" si="68"/>
        <v>SEBASTIAN IRRIBARRA CONA</v>
      </c>
      <c r="K322" s="26">
        <f t="shared" si="57"/>
        <v>0</v>
      </c>
      <c r="L322" s="26">
        <f t="shared" si="69"/>
        <v>212</v>
      </c>
      <c r="M322" s="26">
        <f t="shared" si="70"/>
        <v>0</v>
      </c>
      <c r="N322" s="26" t="str">
        <f t="shared" si="71"/>
        <v>Puntos no considerados</v>
      </c>
      <c r="O322" s="26">
        <f t="shared" si="72"/>
        <v>0</v>
      </c>
      <c r="P322" s="26">
        <f t="shared" si="73"/>
        <v>0</v>
      </c>
    </row>
    <row r="323" spans="3:16" ht="18.600000000000001" customHeight="1" x14ac:dyDescent="0.3">
      <c r="C323"/>
      <c r="D323"/>
      <c r="H323" s="26" t="str">
        <f t="shared" si="66"/>
        <v>LLAYLLAY 21 II</v>
      </c>
      <c r="I323" s="26" t="str">
        <f t="shared" si="67"/>
        <v>EL MOLINO B</v>
      </c>
      <c r="J323" s="26" t="str">
        <f t="shared" si="68"/>
        <v>SEBASTIAN IRRIBARRA CONA</v>
      </c>
      <c r="K323" s="26">
        <f t="shared" si="57"/>
        <v>0</v>
      </c>
      <c r="L323" s="26">
        <f t="shared" si="69"/>
        <v>213</v>
      </c>
      <c r="M323" s="26">
        <f t="shared" si="70"/>
        <v>0</v>
      </c>
      <c r="N323" s="26" t="str">
        <f t="shared" si="71"/>
        <v>Puntos no considerados</v>
      </c>
      <c r="O323" s="26">
        <f t="shared" si="72"/>
        <v>0</v>
      </c>
      <c r="P323" s="26">
        <f t="shared" si="73"/>
        <v>0</v>
      </c>
    </row>
    <row r="324" spans="3:16" ht="18.600000000000001" customHeight="1" x14ac:dyDescent="0.3">
      <c r="C324"/>
      <c r="D324"/>
      <c r="H324" s="26" t="str">
        <f t="shared" si="66"/>
        <v>LLAYLLAY 21 II</v>
      </c>
      <c r="I324" s="26" t="str">
        <f t="shared" si="67"/>
        <v>EL MOLINO B</v>
      </c>
      <c r="J324" s="26" t="str">
        <f t="shared" si="68"/>
        <v>SEBASTIAN IRRIBARRA CONA</v>
      </c>
      <c r="K324" s="26">
        <f t="shared" si="57"/>
        <v>0</v>
      </c>
      <c r="L324" s="26">
        <f t="shared" si="69"/>
        <v>214</v>
      </c>
      <c r="M324" s="26">
        <f t="shared" si="70"/>
        <v>0</v>
      </c>
      <c r="N324" s="26" t="str">
        <f t="shared" si="71"/>
        <v>Puntos no considerados</v>
      </c>
      <c r="O324" s="26">
        <f t="shared" si="72"/>
        <v>0</v>
      </c>
      <c r="P324" s="26">
        <f t="shared" si="73"/>
        <v>0</v>
      </c>
    </row>
    <row r="325" spans="3:16" ht="18.600000000000001" customHeight="1" x14ac:dyDescent="0.3">
      <c r="C325"/>
      <c r="D325"/>
      <c r="H325" s="26" t="str">
        <f t="shared" si="66"/>
        <v>LLAYLLAY 21 II</v>
      </c>
      <c r="I325" s="26" t="str">
        <f t="shared" si="67"/>
        <v>EL MOLINO B</v>
      </c>
      <c r="J325" s="26" t="str">
        <f t="shared" si="68"/>
        <v>SEBASTIAN IRRIBARRA CONA</v>
      </c>
      <c r="K325" s="26">
        <f t="shared" si="57"/>
        <v>0</v>
      </c>
      <c r="L325" s="26">
        <f t="shared" si="69"/>
        <v>215</v>
      </c>
      <c r="M325" s="26">
        <f t="shared" si="70"/>
        <v>0</v>
      </c>
      <c r="N325" s="26" t="str">
        <f t="shared" si="71"/>
        <v>Puntos no considerados</v>
      </c>
      <c r="O325" s="26">
        <f t="shared" si="72"/>
        <v>0</v>
      </c>
      <c r="P325" s="26">
        <f t="shared" si="73"/>
        <v>0</v>
      </c>
    </row>
    <row r="326" spans="3:16" ht="18.600000000000001" customHeight="1" x14ac:dyDescent="0.3">
      <c r="C326"/>
      <c r="D326"/>
      <c r="H326" s="26" t="str">
        <f t="shared" si="66"/>
        <v>LLAYLLAY 21 II</v>
      </c>
      <c r="I326" s="26" t="str">
        <f t="shared" si="67"/>
        <v>EL MOLINO B</v>
      </c>
      <c r="J326" s="26" t="str">
        <f t="shared" si="68"/>
        <v>SEBASTIAN IRRIBARRA CONA</v>
      </c>
      <c r="K326" s="26">
        <f t="shared" si="57"/>
        <v>0</v>
      </c>
      <c r="L326" s="26">
        <f t="shared" si="69"/>
        <v>216</v>
      </c>
      <c r="M326" s="26">
        <f t="shared" si="70"/>
        <v>0</v>
      </c>
      <c r="N326" s="26" t="str">
        <f t="shared" si="71"/>
        <v>Puntos no considerados</v>
      </c>
      <c r="O326" s="26">
        <f t="shared" si="72"/>
        <v>0</v>
      </c>
      <c r="P326" s="26">
        <f t="shared" si="73"/>
        <v>0</v>
      </c>
    </row>
    <row r="327" spans="3:16" ht="18.600000000000001" customHeight="1" x14ac:dyDescent="0.3">
      <c r="C327"/>
      <c r="D327"/>
      <c r="H327" s="26" t="str">
        <f t="shared" si="66"/>
        <v>LLAYLLAY 21 II</v>
      </c>
      <c r="I327" s="26" t="str">
        <f t="shared" si="67"/>
        <v>EL MOLINO B</v>
      </c>
      <c r="J327" s="26" t="str">
        <f t="shared" si="68"/>
        <v>SEBASTIAN IRRIBARRA CONA</v>
      </c>
      <c r="K327" s="26">
        <f t="shared" ref="K327:K390" si="74">D327</f>
        <v>0</v>
      </c>
      <c r="L327" s="26">
        <f t="shared" si="69"/>
        <v>217</v>
      </c>
      <c r="M327" s="26">
        <f t="shared" si="70"/>
        <v>0</v>
      </c>
      <c r="N327" s="26" t="str">
        <f t="shared" si="71"/>
        <v>Puntos no considerados</v>
      </c>
      <c r="O327" s="26">
        <f t="shared" si="72"/>
        <v>0</v>
      </c>
      <c r="P327" s="26">
        <f t="shared" si="73"/>
        <v>0</v>
      </c>
    </row>
    <row r="328" spans="3:16" ht="18.600000000000001" customHeight="1" x14ac:dyDescent="0.3">
      <c r="C328"/>
      <c r="D328"/>
      <c r="H328" s="26" t="str">
        <f t="shared" si="66"/>
        <v>LLAYLLAY 21 II</v>
      </c>
      <c r="I328" s="26" t="str">
        <f t="shared" si="67"/>
        <v>EL MOLINO B</v>
      </c>
      <c r="J328" s="26" t="str">
        <f t="shared" si="68"/>
        <v>SEBASTIAN IRRIBARRA CONA</v>
      </c>
      <c r="K328" s="26">
        <f t="shared" si="74"/>
        <v>0</v>
      </c>
      <c r="L328" s="26">
        <f t="shared" si="69"/>
        <v>218</v>
      </c>
      <c r="M328" s="26">
        <f t="shared" si="70"/>
        <v>0</v>
      </c>
      <c r="N328" s="26" t="str">
        <f t="shared" si="71"/>
        <v>Puntos no considerados</v>
      </c>
      <c r="O328" s="26">
        <f t="shared" si="72"/>
        <v>0</v>
      </c>
      <c r="P328" s="26">
        <f t="shared" si="73"/>
        <v>0</v>
      </c>
    </row>
    <row r="329" spans="3:16" ht="18.600000000000001" customHeight="1" x14ac:dyDescent="0.3">
      <c r="C329"/>
      <c r="D329"/>
      <c r="H329" s="26" t="str">
        <f t="shared" si="66"/>
        <v>LLAYLLAY 21 II</v>
      </c>
      <c r="I329" s="26" t="str">
        <f t="shared" si="67"/>
        <v>EL MOLINO B</v>
      </c>
      <c r="J329" s="26" t="str">
        <f t="shared" si="68"/>
        <v>SEBASTIAN IRRIBARRA CONA</v>
      </c>
      <c r="K329" s="26">
        <f t="shared" si="74"/>
        <v>0</v>
      </c>
      <c r="L329" s="26">
        <f t="shared" si="69"/>
        <v>219</v>
      </c>
      <c r="M329" s="26">
        <f t="shared" si="70"/>
        <v>0</v>
      </c>
      <c r="N329" s="26" t="str">
        <f t="shared" si="71"/>
        <v>Puntos no considerados</v>
      </c>
      <c r="O329" s="26">
        <f t="shared" si="72"/>
        <v>0</v>
      </c>
      <c r="P329" s="26">
        <f t="shared" si="73"/>
        <v>0</v>
      </c>
    </row>
    <row r="330" spans="3:16" ht="18.600000000000001" customHeight="1" x14ac:dyDescent="0.3">
      <c r="C330"/>
      <c r="D330"/>
      <c r="H330" s="26" t="str">
        <f t="shared" si="66"/>
        <v>LLAYLLAY 21 II</v>
      </c>
      <c r="I330" s="26" t="str">
        <f t="shared" si="67"/>
        <v>EL MOLINO B</v>
      </c>
      <c r="J330" s="26" t="str">
        <f t="shared" si="68"/>
        <v>SEBASTIAN IRRIBARRA CONA</v>
      </c>
      <c r="K330" s="26">
        <f t="shared" si="74"/>
        <v>0</v>
      </c>
      <c r="L330" s="26">
        <f t="shared" si="69"/>
        <v>220</v>
      </c>
      <c r="M330" s="26">
        <f t="shared" si="70"/>
        <v>0</v>
      </c>
      <c r="N330" s="26" t="str">
        <f t="shared" si="71"/>
        <v>Puntos no considerados</v>
      </c>
      <c r="O330" s="26">
        <f t="shared" si="72"/>
        <v>0</v>
      </c>
      <c r="P330" s="26">
        <f t="shared" si="73"/>
        <v>0</v>
      </c>
    </row>
    <row r="331" spans="3:16" ht="18.600000000000001" customHeight="1" x14ac:dyDescent="0.3">
      <c r="C331"/>
      <c r="D331"/>
      <c r="H331" s="26" t="str">
        <f t="shared" si="66"/>
        <v>LLAYLLAY 21 II</v>
      </c>
      <c r="I331" s="26" t="str">
        <f t="shared" si="67"/>
        <v>EL MOLINO B</v>
      </c>
      <c r="J331" s="26" t="str">
        <f t="shared" si="68"/>
        <v>SEBASTIAN IRRIBARRA CONA</v>
      </c>
      <c r="K331" s="26">
        <f t="shared" si="74"/>
        <v>0</v>
      </c>
      <c r="L331" s="26">
        <f t="shared" si="69"/>
        <v>221</v>
      </c>
      <c r="M331" s="26">
        <f t="shared" si="70"/>
        <v>0</v>
      </c>
      <c r="N331" s="26" t="str">
        <f t="shared" si="71"/>
        <v>Puntos no considerados</v>
      </c>
      <c r="O331" s="26">
        <f t="shared" si="72"/>
        <v>0</v>
      </c>
      <c r="P331" s="26">
        <f t="shared" si="73"/>
        <v>0</v>
      </c>
    </row>
    <row r="332" spans="3:16" ht="18.600000000000001" customHeight="1" x14ac:dyDescent="0.3">
      <c r="C332"/>
      <c r="D332"/>
      <c r="H332" s="26" t="str">
        <f t="shared" si="66"/>
        <v>LLAYLLAY 21 II</v>
      </c>
      <c r="I332" s="26" t="str">
        <f t="shared" si="67"/>
        <v>EL MOLINO B</v>
      </c>
      <c r="J332" s="26" t="str">
        <f t="shared" si="68"/>
        <v>SEBASTIAN IRRIBARRA CONA</v>
      </c>
      <c r="K332" s="26">
        <f t="shared" si="74"/>
        <v>0</v>
      </c>
      <c r="L332" s="26">
        <f t="shared" si="69"/>
        <v>222</v>
      </c>
      <c r="M332" s="26">
        <f t="shared" si="70"/>
        <v>0</v>
      </c>
      <c r="N332" s="26" t="str">
        <f t="shared" si="71"/>
        <v>Puntos no considerados</v>
      </c>
      <c r="O332" s="26">
        <f>M332*K332</f>
        <v>0</v>
      </c>
      <c r="P332" s="26">
        <f t="shared" si="73"/>
        <v>0</v>
      </c>
    </row>
    <row r="333" spans="3:16" ht="18.600000000000001" customHeight="1" x14ac:dyDescent="0.3">
      <c r="C333"/>
      <c r="D333"/>
      <c r="H333" s="26" t="str">
        <f t="shared" si="66"/>
        <v>LLAYLLAY 21 II</v>
      </c>
      <c r="I333" s="26" t="str">
        <f t="shared" si="67"/>
        <v>EL MOLINO B</v>
      </c>
      <c r="J333" s="26" t="str">
        <f t="shared" si="68"/>
        <v>SEBASTIAN IRRIBARRA CONA</v>
      </c>
      <c r="K333" s="26">
        <f t="shared" si="74"/>
        <v>0</v>
      </c>
      <c r="L333" s="26">
        <f t="shared" si="69"/>
        <v>223</v>
      </c>
      <c r="M333" s="26">
        <f t="shared" si="70"/>
        <v>0</v>
      </c>
      <c r="N333" s="26" t="str">
        <f t="shared" si="71"/>
        <v>Puntos no considerados</v>
      </c>
      <c r="O333" s="26">
        <f>M333*K333</f>
        <v>0</v>
      </c>
      <c r="P333" s="26">
        <f t="shared" si="73"/>
        <v>0</v>
      </c>
    </row>
    <row r="334" spans="3:16" ht="18.600000000000001" customHeight="1" x14ac:dyDescent="0.3">
      <c r="C334"/>
      <c r="D334"/>
      <c r="H334" s="26" t="str">
        <f t="shared" si="66"/>
        <v>LLAYLLAY 21 II</v>
      </c>
      <c r="I334" s="26" t="str">
        <f t="shared" si="67"/>
        <v>EL MOLINO B</v>
      </c>
      <c r="J334" s="26" t="str">
        <f t="shared" si="68"/>
        <v>SEBASTIAN IRRIBARRA CONA</v>
      </c>
      <c r="K334" s="26">
        <f t="shared" si="74"/>
        <v>0</v>
      </c>
      <c r="L334" s="26">
        <f t="shared" si="69"/>
        <v>224</v>
      </c>
      <c r="M334" s="26">
        <f t="shared" si="70"/>
        <v>0</v>
      </c>
      <c r="N334" s="26" t="str">
        <f t="shared" si="71"/>
        <v>Puntos no considerados</v>
      </c>
      <c r="O334" s="26">
        <f t="shared" si="72"/>
        <v>0</v>
      </c>
      <c r="P334" s="26">
        <f t="shared" si="73"/>
        <v>0</v>
      </c>
    </row>
    <row r="335" spans="3:16" ht="18.600000000000001" customHeight="1" x14ac:dyDescent="0.3">
      <c r="C335"/>
      <c r="D335"/>
      <c r="H335" s="26" t="str">
        <f t="shared" si="66"/>
        <v>LLAYLLAY 21 II</v>
      </c>
      <c r="I335" s="26" t="str">
        <f t="shared" si="67"/>
        <v>EL MOLINO B</v>
      </c>
      <c r="J335" s="26" t="str">
        <f t="shared" si="68"/>
        <v>SEBASTIAN IRRIBARRA CONA</v>
      </c>
      <c r="K335" s="26">
        <f t="shared" si="74"/>
        <v>0</v>
      </c>
      <c r="L335" s="26">
        <f t="shared" si="69"/>
        <v>225</v>
      </c>
      <c r="M335" s="26">
        <f t="shared" si="70"/>
        <v>0</v>
      </c>
      <c r="N335" s="26" t="str">
        <f t="shared" si="71"/>
        <v>Puntos no considerados</v>
      </c>
      <c r="O335" s="26">
        <f t="shared" si="72"/>
        <v>0</v>
      </c>
      <c r="P335" s="26">
        <f t="shared" si="73"/>
        <v>0</v>
      </c>
    </row>
    <row r="336" spans="3:16" ht="18.600000000000001" customHeight="1" x14ac:dyDescent="0.3">
      <c r="C336"/>
      <c r="D336"/>
      <c r="H336" s="26" t="str">
        <f t="shared" si="66"/>
        <v>LLAYLLAY 21 II</v>
      </c>
      <c r="I336" s="26" t="str">
        <f t="shared" si="67"/>
        <v>EL MOLINO B</v>
      </c>
      <c r="J336" s="26" t="str">
        <f t="shared" si="68"/>
        <v>SEBASTIAN IRRIBARRA CONA</v>
      </c>
      <c r="K336" s="26">
        <f t="shared" si="74"/>
        <v>0</v>
      </c>
      <c r="L336" s="26">
        <f t="shared" si="69"/>
        <v>226</v>
      </c>
      <c r="M336" s="26">
        <f t="shared" si="70"/>
        <v>0</v>
      </c>
      <c r="N336" s="26" t="str">
        <f t="shared" si="71"/>
        <v>Puntos no considerados</v>
      </c>
      <c r="O336" s="26">
        <f t="shared" si="72"/>
        <v>0</v>
      </c>
      <c r="P336" s="26">
        <f t="shared" si="73"/>
        <v>0</v>
      </c>
    </row>
    <row r="337" spans="1:16" ht="18.600000000000001" customHeight="1" x14ac:dyDescent="0.3">
      <c r="C337"/>
      <c r="D337"/>
      <c r="H337" s="26" t="str">
        <f t="shared" si="66"/>
        <v>LLAYLLAY 21 II</v>
      </c>
      <c r="I337" s="26" t="str">
        <f t="shared" si="67"/>
        <v>EL MOLINO B</v>
      </c>
      <c r="J337" s="26" t="str">
        <f t="shared" si="68"/>
        <v>SEBASTIAN IRRIBARRA CONA</v>
      </c>
      <c r="K337" s="26">
        <f t="shared" si="74"/>
        <v>0</v>
      </c>
      <c r="L337" s="26">
        <f t="shared" si="69"/>
        <v>227</v>
      </c>
      <c r="M337" s="26">
        <f t="shared" si="70"/>
        <v>0</v>
      </c>
      <c r="N337" s="26" t="str">
        <f t="shared" si="71"/>
        <v>Puntos no considerados</v>
      </c>
      <c r="O337" s="26">
        <f t="shared" si="72"/>
        <v>0</v>
      </c>
      <c r="P337" s="26">
        <f t="shared" si="73"/>
        <v>0</v>
      </c>
    </row>
    <row r="338" spans="1:16" ht="18.600000000000001" customHeight="1" x14ac:dyDescent="0.3">
      <c r="C338"/>
      <c r="D338"/>
      <c r="H338" s="26" t="str">
        <f t="shared" si="66"/>
        <v>LLAYLLAY 21 II</v>
      </c>
      <c r="I338" s="26" t="str">
        <f t="shared" si="67"/>
        <v>EL MOLINO B</v>
      </c>
      <c r="J338" s="26" t="str">
        <f t="shared" si="68"/>
        <v>SEBASTIAN IRRIBARRA CONA</v>
      </c>
      <c r="K338" s="26">
        <f t="shared" si="74"/>
        <v>0</v>
      </c>
      <c r="L338" s="26">
        <f t="shared" si="69"/>
        <v>228</v>
      </c>
      <c r="M338" s="26">
        <f t="shared" si="70"/>
        <v>0</v>
      </c>
      <c r="N338" s="26" t="str">
        <f t="shared" si="71"/>
        <v>Puntos no considerados</v>
      </c>
      <c r="O338" s="26">
        <f t="shared" si="72"/>
        <v>0</v>
      </c>
      <c r="P338" s="26">
        <f t="shared" si="73"/>
        <v>0</v>
      </c>
    </row>
    <row r="339" spans="1:16" ht="18.600000000000001" customHeight="1" x14ac:dyDescent="0.3">
      <c r="C339"/>
      <c r="D339"/>
      <c r="H339" s="26" t="str">
        <f t="shared" si="66"/>
        <v>LLAYLLAY 21 II</v>
      </c>
      <c r="I339" s="26" t="str">
        <f t="shared" si="67"/>
        <v>EL MOLINO B</v>
      </c>
      <c r="J339" s="26" t="str">
        <f t="shared" si="68"/>
        <v>SEBASTIAN IRRIBARRA CONA</v>
      </c>
      <c r="K339" s="26">
        <f t="shared" si="74"/>
        <v>0</v>
      </c>
      <c r="L339" s="26">
        <f t="shared" si="69"/>
        <v>229</v>
      </c>
      <c r="M339" s="26">
        <f t="shared" si="70"/>
        <v>0</v>
      </c>
      <c r="N339" s="26" t="str">
        <f t="shared" si="71"/>
        <v>Puntos no considerados</v>
      </c>
      <c r="O339" s="26">
        <f t="shared" si="72"/>
        <v>0</v>
      </c>
      <c r="P339" s="26">
        <f t="shared" si="73"/>
        <v>0</v>
      </c>
    </row>
    <row r="340" spans="1:16" ht="18.600000000000001" customHeight="1" x14ac:dyDescent="0.3">
      <c r="C340"/>
      <c r="D340"/>
      <c r="H340" s="26" t="str">
        <f t="shared" si="66"/>
        <v>LLAYLLAY 21 II</v>
      </c>
      <c r="I340" s="26" t="str">
        <f t="shared" si="67"/>
        <v>EL MOLINO B</v>
      </c>
      <c r="J340" s="26" t="str">
        <f t="shared" si="68"/>
        <v>SEBASTIAN IRRIBARRA CONA</v>
      </c>
      <c r="K340" s="26">
        <f t="shared" si="74"/>
        <v>0</v>
      </c>
      <c r="L340" s="26">
        <f t="shared" si="69"/>
        <v>230</v>
      </c>
      <c r="M340" s="26">
        <f t="shared" si="70"/>
        <v>0</v>
      </c>
      <c r="N340" s="26" t="str">
        <f t="shared" si="71"/>
        <v>Puntos no considerados</v>
      </c>
      <c r="O340" s="26">
        <f t="shared" si="72"/>
        <v>0</v>
      </c>
      <c r="P340" s="26">
        <f t="shared" si="73"/>
        <v>0</v>
      </c>
    </row>
    <row r="341" spans="1:16" ht="18.600000000000001" customHeight="1" x14ac:dyDescent="0.3">
      <c r="C341"/>
      <c r="D341"/>
      <c r="H341" s="26" t="str">
        <f t="shared" si="66"/>
        <v>LLAYLLAY 21 II</v>
      </c>
      <c r="I341" s="26" t="str">
        <f t="shared" si="67"/>
        <v>EL MOLINO B</v>
      </c>
      <c r="J341" s="26" t="str">
        <f t="shared" si="68"/>
        <v>SEBASTIAN IRRIBARRA CONA</v>
      </c>
      <c r="K341" s="26">
        <f t="shared" si="74"/>
        <v>0</v>
      </c>
      <c r="L341" s="26">
        <f t="shared" si="69"/>
        <v>231</v>
      </c>
      <c r="M341" s="26">
        <f t="shared" si="70"/>
        <v>0</v>
      </c>
      <c r="N341" s="26" t="str">
        <f t="shared" si="71"/>
        <v>Puntos no considerados</v>
      </c>
      <c r="O341" s="26">
        <f t="shared" si="72"/>
        <v>0</v>
      </c>
      <c r="P341" s="26">
        <f t="shared" si="73"/>
        <v>0</v>
      </c>
    </row>
    <row r="342" spans="1:16" ht="18.600000000000001" customHeight="1" x14ac:dyDescent="0.3">
      <c r="C342"/>
      <c r="D342"/>
      <c r="H342" s="26" t="str">
        <f t="shared" si="66"/>
        <v>LLAYLLAY 21 II</v>
      </c>
      <c r="I342" s="26" t="str">
        <f t="shared" si="67"/>
        <v>EL MOLINO B</v>
      </c>
      <c r="J342" s="26" t="str">
        <f t="shared" si="68"/>
        <v>SEBASTIAN IRRIBARRA CONA</v>
      </c>
      <c r="K342" s="26">
        <f t="shared" si="74"/>
        <v>0</v>
      </c>
      <c r="L342" s="26">
        <f t="shared" si="69"/>
        <v>232</v>
      </c>
      <c r="M342" s="26">
        <f t="shared" si="70"/>
        <v>0</v>
      </c>
      <c r="N342" s="26" t="str">
        <f t="shared" si="71"/>
        <v>Puntos no considerados</v>
      </c>
      <c r="O342" s="26">
        <f t="shared" si="72"/>
        <v>0</v>
      </c>
      <c r="P342" s="26">
        <f t="shared" si="73"/>
        <v>0</v>
      </c>
    </row>
    <row r="343" spans="1:16" ht="18.600000000000001" customHeight="1" x14ac:dyDescent="0.3">
      <c r="C343"/>
      <c r="D343"/>
      <c r="H343" s="26" t="str">
        <f t="shared" si="66"/>
        <v>LLAYLLAY 21 II</v>
      </c>
      <c r="I343" s="26" t="str">
        <f t="shared" si="67"/>
        <v>EL MOLINO B</v>
      </c>
      <c r="J343" s="26" t="str">
        <f t="shared" si="68"/>
        <v>SEBASTIAN IRRIBARRA CONA</v>
      </c>
      <c r="K343" s="26">
        <f t="shared" si="74"/>
        <v>0</v>
      </c>
      <c r="L343" s="26">
        <f t="shared" si="69"/>
        <v>233</v>
      </c>
      <c r="M343" s="26">
        <f t="shared" si="70"/>
        <v>0</v>
      </c>
      <c r="N343" s="26" t="str">
        <f t="shared" si="71"/>
        <v>Puntos no considerados</v>
      </c>
      <c r="O343" s="26">
        <f t="shared" si="72"/>
        <v>0</v>
      </c>
      <c r="P343" s="26">
        <f t="shared" si="73"/>
        <v>0</v>
      </c>
    </row>
    <row r="344" spans="1:16" ht="18.600000000000001" customHeight="1" x14ac:dyDescent="0.3">
      <c r="C344"/>
      <c r="D344"/>
      <c r="H344" s="26" t="str">
        <f t="shared" si="66"/>
        <v>LLAYLLAY 21 II</v>
      </c>
      <c r="I344" s="26" t="str">
        <f t="shared" si="67"/>
        <v>EL MOLINO B</v>
      </c>
      <c r="J344" s="26" t="str">
        <f t="shared" si="68"/>
        <v>SEBASTIAN IRRIBARRA CONA</v>
      </c>
      <c r="K344" s="26">
        <f t="shared" si="74"/>
        <v>0</v>
      </c>
      <c r="L344" s="26">
        <f t="shared" si="69"/>
        <v>234</v>
      </c>
      <c r="M344" s="26">
        <f t="shared" si="70"/>
        <v>0</v>
      </c>
      <c r="N344" s="26" t="str">
        <f t="shared" si="71"/>
        <v>Puntos no considerados</v>
      </c>
      <c r="O344" s="26">
        <f t="shared" si="72"/>
        <v>0</v>
      </c>
      <c r="P344" s="26">
        <f t="shared" si="73"/>
        <v>0</v>
      </c>
    </row>
    <row r="345" spans="1:16" ht="18.600000000000001" customHeight="1" x14ac:dyDescent="0.3">
      <c r="C345"/>
      <c r="D345"/>
      <c r="H345" s="26" t="str">
        <f t="shared" si="66"/>
        <v>LLAYLLAY 21 II</v>
      </c>
      <c r="I345" s="26" t="str">
        <f t="shared" si="67"/>
        <v>EL MOLINO B</v>
      </c>
      <c r="J345" s="26" t="str">
        <f t="shared" si="68"/>
        <v>SEBASTIAN IRRIBARRA CONA</v>
      </c>
      <c r="K345" s="26">
        <f t="shared" si="74"/>
        <v>0</v>
      </c>
      <c r="L345" s="26">
        <f t="shared" si="69"/>
        <v>235</v>
      </c>
      <c r="M345" s="26">
        <f t="shared" si="70"/>
        <v>0</v>
      </c>
      <c r="N345" s="26" t="str">
        <f t="shared" si="71"/>
        <v>Puntos no considerados</v>
      </c>
      <c r="O345" s="26">
        <f t="shared" si="72"/>
        <v>0</v>
      </c>
      <c r="P345" s="26">
        <f t="shared" si="73"/>
        <v>0</v>
      </c>
    </row>
    <row r="346" spans="1:16" ht="18.600000000000001" customHeight="1" x14ac:dyDescent="0.3">
      <c r="C346"/>
      <c r="D346"/>
      <c r="H346" s="26" t="str">
        <f t="shared" si="66"/>
        <v>LLAYLLAY 21 II</v>
      </c>
      <c r="I346" s="26" t="str">
        <f t="shared" si="67"/>
        <v>EL MOLINO B</v>
      </c>
      <c r="J346" s="26" t="str">
        <f t="shared" si="68"/>
        <v>SEBASTIAN IRRIBARRA CONA</v>
      </c>
      <c r="K346" s="26">
        <f t="shared" si="74"/>
        <v>0</v>
      </c>
      <c r="L346" s="26">
        <f t="shared" si="69"/>
        <v>236</v>
      </c>
      <c r="M346" s="26">
        <f t="shared" si="70"/>
        <v>0</v>
      </c>
      <c r="N346" s="26" t="str">
        <f t="shared" si="71"/>
        <v>Puntos no considerados</v>
      </c>
      <c r="O346" s="26">
        <f t="shared" si="72"/>
        <v>0</v>
      </c>
      <c r="P346" s="26">
        <f t="shared" si="73"/>
        <v>0</v>
      </c>
    </row>
    <row r="347" spans="1:16" ht="18.600000000000001" customHeight="1" x14ac:dyDescent="0.3">
      <c r="C347"/>
      <c r="D347"/>
      <c r="H347" s="26" t="str">
        <f t="shared" si="66"/>
        <v>LLAYLLAY 21 II</v>
      </c>
      <c r="I347" s="26" t="str">
        <f t="shared" si="67"/>
        <v>EL MOLINO B</v>
      </c>
      <c r="J347" s="26" t="str">
        <f t="shared" si="68"/>
        <v>SEBASTIAN IRRIBARRA CONA</v>
      </c>
      <c r="K347" s="26">
        <f t="shared" si="74"/>
        <v>0</v>
      </c>
      <c r="L347" s="26">
        <f t="shared" si="69"/>
        <v>237</v>
      </c>
      <c r="M347" s="26">
        <f t="shared" si="70"/>
        <v>0</v>
      </c>
      <c r="N347" s="26" t="str">
        <f t="shared" si="71"/>
        <v>Puntos no considerados</v>
      </c>
      <c r="O347" s="26">
        <f t="shared" si="72"/>
        <v>0</v>
      </c>
      <c r="P347" s="26">
        <f t="shared" si="73"/>
        <v>0</v>
      </c>
    </row>
    <row r="348" spans="1:16" s="6" customFormat="1" ht="18.600000000000001" customHeight="1" x14ac:dyDescent="0.3">
      <c r="A348"/>
      <c r="B348"/>
      <c r="C348"/>
      <c r="D348"/>
      <c r="E348"/>
      <c r="F348"/>
      <c r="G348"/>
      <c r="H348" s="26" t="str">
        <f t="shared" si="66"/>
        <v>LLAYLLAY 21 II</v>
      </c>
      <c r="I348" s="26" t="str">
        <f t="shared" si="67"/>
        <v>EL MOLINO B</v>
      </c>
      <c r="J348" s="26" t="str">
        <f t="shared" si="68"/>
        <v>SEBASTIAN IRRIBARRA CONA</v>
      </c>
      <c r="K348" s="26">
        <f t="shared" si="74"/>
        <v>0</v>
      </c>
      <c r="L348" s="26">
        <f t="shared" si="69"/>
        <v>238</v>
      </c>
      <c r="M348" s="26">
        <f t="shared" si="70"/>
        <v>0</v>
      </c>
      <c r="N348" s="26" t="str">
        <f t="shared" si="71"/>
        <v>Puntos no considerados</v>
      </c>
      <c r="O348" s="26">
        <f t="shared" si="72"/>
        <v>0</v>
      </c>
      <c r="P348" s="26">
        <f t="shared" si="73"/>
        <v>0</v>
      </c>
    </row>
    <row r="349" spans="1:16" s="6" customFormat="1" ht="18.600000000000001" customHeight="1" x14ac:dyDescent="0.3">
      <c r="A349"/>
      <c r="B349"/>
      <c r="C349"/>
      <c r="D349"/>
      <c r="E349"/>
      <c r="F349"/>
      <c r="G349"/>
      <c r="H349" s="26" t="str">
        <f t="shared" si="66"/>
        <v>LLAYLLAY 21 II</v>
      </c>
      <c r="I349" s="26" t="str">
        <f t="shared" si="67"/>
        <v>EL MOLINO B</v>
      </c>
      <c r="J349" s="26" t="str">
        <f t="shared" si="68"/>
        <v>SEBASTIAN IRRIBARRA CONA</v>
      </c>
      <c r="K349" s="26">
        <f t="shared" si="74"/>
        <v>0</v>
      </c>
      <c r="L349" s="26">
        <f t="shared" si="69"/>
        <v>239</v>
      </c>
      <c r="M349" s="26">
        <f t="shared" si="70"/>
        <v>0</v>
      </c>
      <c r="N349" s="26" t="str">
        <f t="shared" si="71"/>
        <v>Puntos no considerados</v>
      </c>
      <c r="O349" s="26">
        <f t="shared" si="72"/>
        <v>0</v>
      </c>
      <c r="P349" s="26">
        <f t="shared" si="73"/>
        <v>0</v>
      </c>
    </row>
    <row r="350" spans="1:16" ht="18.600000000000001" customHeight="1" x14ac:dyDescent="0.3">
      <c r="C350"/>
      <c r="D350"/>
      <c r="H350" s="26" t="str">
        <f t="shared" si="66"/>
        <v>LLAYLLAY 21 II</v>
      </c>
      <c r="I350" s="26" t="str">
        <f t="shared" si="67"/>
        <v>EL MOLINO B</v>
      </c>
      <c r="J350" s="26" t="str">
        <f t="shared" si="68"/>
        <v>SEBASTIAN IRRIBARRA CONA</v>
      </c>
      <c r="K350" s="26">
        <f t="shared" si="74"/>
        <v>0</v>
      </c>
      <c r="L350" s="26">
        <f t="shared" si="69"/>
        <v>240</v>
      </c>
      <c r="M350" s="26">
        <f t="shared" si="70"/>
        <v>0</v>
      </c>
      <c r="N350" s="26" t="str">
        <f t="shared" si="71"/>
        <v>Puntos no considerados</v>
      </c>
      <c r="O350" s="26">
        <f t="shared" si="72"/>
        <v>0</v>
      </c>
      <c r="P350" s="26">
        <f t="shared" si="73"/>
        <v>0</v>
      </c>
    </row>
    <row r="351" spans="1:16" ht="18.600000000000001" customHeight="1" x14ac:dyDescent="0.3">
      <c r="C351"/>
      <c r="D351"/>
      <c r="H351" s="26" t="str">
        <f t="shared" si="66"/>
        <v>LLAYLLAY 21 II</v>
      </c>
      <c r="I351" s="26" t="str">
        <f t="shared" si="67"/>
        <v>EL MOLINO B</v>
      </c>
      <c r="J351" s="26" t="str">
        <f t="shared" si="68"/>
        <v>SEBASTIAN IRRIBARRA CONA</v>
      </c>
      <c r="K351" s="26">
        <f t="shared" si="74"/>
        <v>0</v>
      </c>
      <c r="L351" s="26">
        <f t="shared" si="69"/>
        <v>241</v>
      </c>
      <c r="M351" s="26">
        <f t="shared" si="70"/>
        <v>0</v>
      </c>
      <c r="N351" s="26" t="str">
        <f t="shared" si="71"/>
        <v>Puntos no considerados</v>
      </c>
      <c r="O351" s="26">
        <f t="shared" si="72"/>
        <v>0</v>
      </c>
      <c r="P351" s="26">
        <f t="shared" si="73"/>
        <v>0</v>
      </c>
    </row>
    <row r="352" spans="1:16" ht="18.600000000000001" customHeight="1" x14ac:dyDescent="0.3">
      <c r="C352"/>
      <c r="D352"/>
      <c r="H352" s="26" t="str">
        <f t="shared" si="66"/>
        <v>LLAYLLAY 21 II</v>
      </c>
      <c r="I352" s="26" t="str">
        <f t="shared" si="67"/>
        <v>EL MOLINO B</v>
      </c>
      <c r="J352" s="26" t="str">
        <f t="shared" si="68"/>
        <v>SEBASTIAN IRRIBARRA CONA</v>
      </c>
      <c r="K352" s="26">
        <f t="shared" si="74"/>
        <v>0</v>
      </c>
      <c r="L352" s="26">
        <f t="shared" si="69"/>
        <v>242</v>
      </c>
      <c r="M352" s="26">
        <f t="shared" si="70"/>
        <v>0</v>
      </c>
      <c r="N352" s="26" t="str">
        <f t="shared" si="71"/>
        <v>Puntos no considerados</v>
      </c>
      <c r="O352" s="26">
        <f t="shared" si="72"/>
        <v>0</v>
      </c>
      <c r="P352" s="26">
        <f t="shared" si="73"/>
        <v>0</v>
      </c>
    </row>
    <row r="353" spans="3:16" ht="18.600000000000001" customHeight="1" x14ac:dyDescent="0.3">
      <c r="C353"/>
      <c r="D353"/>
      <c r="H353" s="26" t="str">
        <f t="shared" si="66"/>
        <v>LLAYLLAY 21 II</v>
      </c>
      <c r="I353" s="26" t="str">
        <f t="shared" si="67"/>
        <v>EL MOLINO B</v>
      </c>
      <c r="J353" s="26" t="str">
        <f t="shared" si="68"/>
        <v>SEBASTIAN IRRIBARRA CONA</v>
      </c>
      <c r="K353" s="26">
        <f t="shared" si="74"/>
        <v>0</v>
      </c>
      <c r="L353" s="26">
        <f t="shared" si="69"/>
        <v>243</v>
      </c>
      <c r="M353" s="26">
        <f t="shared" si="70"/>
        <v>0</v>
      </c>
      <c r="N353" s="26" t="str">
        <f t="shared" si="71"/>
        <v>Puntos no considerados</v>
      </c>
      <c r="O353" s="26">
        <f t="shared" si="72"/>
        <v>0</v>
      </c>
      <c r="P353" s="26">
        <f t="shared" si="73"/>
        <v>0</v>
      </c>
    </row>
    <row r="354" spans="3:16" ht="18.600000000000001" customHeight="1" x14ac:dyDescent="0.3">
      <c r="C354"/>
      <c r="D354"/>
      <c r="H354" s="26" t="str">
        <f t="shared" si="66"/>
        <v>LLAYLLAY 21 II</v>
      </c>
      <c r="I354" s="26" t="str">
        <f t="shared" si="67"/>
        <v>EL MOLINO B</v>
      </c>
      <c r="J354" s="26" t="str">
        <f t="shared" si="68"/>
        <v>SEBASTIAN IRRIBARRA CONA</v>
      </c>
      <c r="K354" s="26">
        <f t="shared" si="74"/>
        <v>0</v>
      </c>
      <c r="L354" s="26">
        <f t="shared" si="69"/>
        <v>244</v>
      </c>
      <c r="M354" s="26">
        <f t="shared" si="70"/>
        <v>0</v>
      </c>
      <c r="N354" s="26" t="str">
        <f t="shared" si="71"/>
        <v>Puntos no considerados</v>
      </c>
      <c r="O354" s="26">
        <f t="shared" si="72"/>
        <v>0</v>
      </c>
      <c r="P354" s="26">
        <f t="shared" si="73"/>
        <v>0</v>
      </c>
    </row>
    <row r="355" spans="3:16" ht="18.600000000000001" customHeight="1" x14ac:dyDescent="0.3">
      <c r="C355"/>
      <c r="D355"/>
      <c r="H355" s="26" t="str">
        <f t="shared" si="66"/>
        <v>LLAYLLAY 21 II</v>
      </c>
      <c r="I355" s="26" t="str">
        <f t="shared" si="67"/>
        <v>EL MOLINO B</v>
      </c>
      <c r="J355" s="26" t="str">
        <f t="shared" si="68"/>
        <v>SEBASTIAN IRRIBARRA CONA</v>
      </c>
      <c r="K355" s="26">
        <f t="shared" si="74"/>
        <v>0</v>
      </c>
      <c r="L355" s="26">
        <f t="shared" si="69"/>
        <v>245</v>
      </c>
      <c r="M355" s="26">
        <f t="shared" si="70"/>
        <v>0</v>
      </c>
      <c r="N355" s="26" t="str">
        <f t="shared" si="71"/>
        <v>Puntos no considerados</v>
      </c>
      <c r="O355" s="26">
        <f t="shared" si="72"/>
        <v>0</v>
      </c>
      <c r="P355" s="26">
        <f t="shared" si="73"/>
        <v>0</v>
      </c>
    </row>
    <row r="356" spans="3:16" ht="18.600000000000001" customHeight="1" x14ac:dyDescent="0.3">
      <c r="C356"/>
      <c r="D356"/>
      <c r="H356" s="26" t="str">
        <f t="shared" si="66"/>
        <v>LLAYLLAY 21 II</v>
      </c>
      <c r="I356" s="26" t="str">
        <f t="shared" si="67"/>
        <v>EL MOLINO B</v>
      </c>
      <c r="J356" s="26" t="str">
        <f t="shared" si="68"/>
        <v>SEBASTIAN IRRIBARRA CONA</v>
      </c>
      <c r="K356" s="26">
        <f t="shared" si="74"/>
        <v>0</v>
      </c>
      <c r="L356" s="26">
        <f t="shared" si="69"/>
        <v>246</v>
      </c>
      <c r="M356" s="26">
        <f t="shared" si="70"/>
        <v>0</v>
      </c>
      <c r="N356" s="26" t="str">
        <f t="shared" si="71"/>
        <v>Puntos no considerados</v>
      </c>
      <c r="O356" s="26">
        <f t="shared" si="72"/>
        <v>0</v>
      </c>
      <c r="P356" s="26">
        <f t="shared" si="73"/>
        <v>0</v>
      </c>
    </row>
    <row r="357" spans="3:16" ht="18.600000000000001" customHeight="1" x14ac:dyDescent="0.3">
      <c r="C357"/>
      <c r="D357"/>
      <c r="H357" s="26" t="str">
        <f t="shared" si="66"/>
        <v>LLAYLLAY 21 II</v>
      </c>
      <c r="I357" s="26" t="str">
        <f t="shared" si="67"/>
        <v>EL MOLINO B</v>
      </c>
      <c r="J357" s="26" t="str">
        <f t="shared" si="68"/>
        <v>SEBASTIAN IRRIBARRA CONA</v>
      </c>
      <c r="K357" s="26">
        <f t="shared" si="74"/>
        <v>0</v>
      </c>
      <c r="L357" s="26">
        <f t="shared" si="69"/>
        <v>247</v>
      </c>
      <c r="M357" s="26">
        <f t="shared" si="70"/>
        <v>0</v>
      </c>
      <c r="N357" s="26" t="str">
        <f t="shared" si="71"/>
        <v>Puntos no considerados</v>
      </c>
      <c r="O357" s="26">
        <f t="shared" si="72"/>
        <v>0</v>
      </c>
      <c r="P357" s="26">
        <f t="shared" si="73"/>
        <v>0</v>
      </c>
    </row>
    <row r="358" spans="3:16" ht="18.600000000000001" customHeight="1" x14ac:dyDescent="0.3">
      <c r="C358"/>
      <c r="D358"/>
      <c r="H358" s="26" t="str">
        <f t="shared" si="66"/>
        <v>LLAYLLAY 21 II</v>
      </c>
      <c r="I358" s="26" t="str">
        <f t="shared" si="67"/>
        <v>EL MOLINO B</v>
      </c>
      <c r="J358" s="26" t="str">
        <f t="shared" si="68"/>
        <v>SEBASTIAN IRRIBARRA CONA</v>
      </c>
      <c r="K358" s="26">
        <f t="shared" si="74"/>
        <v>0</v>
      </c>
      <c r="L358" s="26">
        <f t="shared" si="69"/>
        <v>248</v>
      </c>
      <c r="M358" s="26">
        <f t="shared" si="70"/>
        <v>0</v>
      </c>
      <c r="N358" s="26" t="str">
        <f t="shared" si="71"/>
        <v>Puntos no considerados</v>
      </c>
      <c r="O358" s="26">
        <f t="shared" si="72"/>
        <v>0</v>
      </c>
      <c r="P358" s="26">
        <f t="shared" si="73"/>
        <v>0</v>
      </c>
    </row>
    <row r="359" spans="3:16" ht="18.600000000000001" customHeight="1" x14ac:dyDescent="0.3">
      <c r="C359"/>
      <c r="D359"/>
      <c r="H359" s="26" t="str">
        <f t="shared" si="66"/>
        <v>LLAYLLAY 21 II</v>
      </c>
      <c r="I359" s="26" t="str">
        <f t="shared" si="67"/>
        <v>EL MOLINO B</v>
      </c>
      <c r="J359" s="26" t="str">
        <f t="shared" si="68"/>
        <v>SEBASTIAN IRRIBARRA CONA</v>
      </c>
      <c r="K359" s="26">
        <f t="shared" si="74"/>
        <v>0</v>
      </c>
      <c r="L359" s="26">
        <f t="shared" si="69"/>
        <v>249</v>
      </c>
      <c r="M359" s="26">
        <f t="shared" si="70"/>
        <v>0</v>
      </c>
      <c r="N359" s="26" t="str">
        <f t="shared" si="71"/>
        <v>Puntos no considerados</v>
      </c>
      <c r="O359" s="26">
        <f t="shared" si="72"/>
        <v>0</v>
      </c>
      <c r="P359" s="26">
        <f t="shared" si="73"/>
        <v>0</v>
      </c>
    </row>
    <row r="360" spans="3:16" ht="18.600000000000001" customHeight="1" x14ac:dyDescent="0.3">
      <c r="C360"/>
      <c r="D360"/>
      <c r="H360" s="26" t="str">
        <f t="shared" si="66"/>
        <v>LLAYLLAY 21 II</v>
      </c>
      <c r="I360" s="26" t="str">
        <f t="shared" si="67"/>
        <v>EL MOLINO B</v>
      </c>
      <c r="J360" s="26" t="str">
        <f t="shared" si="68"/>
        <v>SEBASTIAN IRRIBARRA CONA</v>
      </c>
      <c r="K360" s="26">
        <f t="shared" si="74"/>
        <v>0</v>
      </c>
      <c r="L360" s="26">
        <f t="shared" si="69"/>
        <v>250</v>
      </c>
      <c r="M360" s="26">
        <f t="shared" si="70"/>
        <v>0</v>
      </c>
      <c r="N360" s="26" t="str">
        <f t="shared" si="71"/>
        <v>Puntos no considerados</v>
      </c>
      <c r="O360" s="26">
        <f t="shared" si="72"/>
        <v>0</v>
      </c>
      <c r="P360" s="26">
        <f t="shared" si="73"/>
        <v>0</v>
      </c>
    </row>
    <row r="361" spans="3:16" ht="18.600000000000001" customHeight="1" x14ac:dyDescent="0.3">
      <c r="C361"/>
      <c r="D361"/>
      <c r="H361" s="26" t="str">
        <f t="shared" si="66"/>
        <v>LLAYLLAY 21 II</v>
      </c>
      <c r="I361" s="26" t="str">
        <f t="shared" si="67"/>
        <v>EL MOLINO B</v>
      </c>
      <c r="J361" s="26" t="str">
        <f t="shared" si="68"/>
        <v>SEBASTIAN IRRIBARRA CONA</v>
      </c>
      <c r="K361" s="26">
        <f t="shared" si="74"/>
        <v>0</v>
      </c>
      <c r="L361" s="26">
        <f t="shared" si="69"/>
        <v>251</v>
      </c>
      <c r="M361" s="26">
        <f t="shared" si="70"/>
        <v>0</v>
      </c>
      <c r="N361" s="26" t="str">
        <f t="shared" si="71"/>
        <v>Puntos no considerados</v>
      </c>
      <c r="O361" s="26">
        <f t="shared" si="72"/>
        <v>0</v>
      </c>
      <c r="P361" s="26">
        <f t="shared" si="73"/>
        <v>0</v>
      </c>
    </row>
    <row r="362" spans="3:16" ht="18.600000000000001" customHeight="1" x14ac:dyDescent="0.3">
      <c r="C362"/>
      <c r="D362"/>
      <c r="H362" s="26" t="str">
        <f t="shared" si="66"/>
        <v>LLAYLLAY 21 II</v>
      </c>
      <c r="I362" s="26" t="str">
        <f t="shared" si="67"/>
        <v>EL MOLINO B</v>
      </c>
      <c r="J362" s="26" t="str">
        <f t="shared" si="68"/>
        <v>SEBASTIAN IRRIBARRA CONA</v>
      </c>
      <c r="K362" s="26">
        <f t="shared" si="74"/>
        <v>0</v>
      </c>
      <c r="L362" s="26">
        <f t="shared" si="69"/>
        <v>252</v>
      </c>
      <c r="M362" s="26">
        <f t="shared" si="70"/>
        <v>0</v>
      </c>
      <c r="N362" s="26" t="str">
        <f t="shared" si="71"/>
        <v>Puntos no considerados</v>
      </c>
      <c r="O362" s="26">
        <f t="shared" si="72"/>
        <v>0</v>
      </c>
      <c r="P362" s="26">
        <f t="shared" si="73"/>
        <v>0</v>
      </c>
    </row>
    <row r="363" spans="3:16" ht="18.600000000000001" customHeight="1" x14ac:dyDescent="0.3">
      <c r="C363"/>
      <c r="D363"/>
      <c r="H363" s="26" t="str">
        <f t="shared" si="66"/>
        <v>LLAYLLAY 21 II</v>
      </c>
      <c r="I363" s="26" t="str">
        <f t="shared" si="67"/>
        <v>EL MOLINO B</v>
      </c>
      <c r="J363" s="26" t="str">
        <f t="shared" si="68"/>
        <v>SEBASTIAN IRRIBARRA CONA</v>
      </c>
      <c r="K363" s="26">
        <f t="shared" si="74"/>
        <v>0</v>
      </c>
      <c r="L363" s="26">
        <f t="shared" si="69"/>
        <v>253</v>
      </c>
      <c r="M363" s="26">
        <f t="shared" si="70"/>
        <v>0</v>
      </c>
      <c r="N363" s="26" t="str">
        <f t="shared" si="71"/>
        <v>Puntos no considerados</v>
      </c>
      <c r="O363" s="26">
        <f t="shared" si="72"/>
        <v>0</v>
      </c>
      <c r="P363" s="26">
        <f t="shared" si="73"/>
        <v>0</v>
      </c>
    </row>
    <row r="364" spans="3:16" ht="18.600000000000001" customHeight="1" x14ac:dyDescent="0.3">
      <c r="C364"/>
      <c r="D364"/>
      <c r="H364" s="26" t="str">
        <f t="shared" si="66"/>
        <v>LLAYLLAY 21 II</v>
      </c>
      <c r="I364" s="26" t="str">
        <f t="shared" si="67"/>
        <v>EL MOLINO B</v>
      </c>
      <c r="J364" s="26" t="str">
        <f t="shared" si="68"/>
        <v>SEBASTIAN IRRIBARRA CONA</v>
      </c>
      <c r="K364" s="26">
        <f t="shared" si="74"/>
        <v>0</v>
      </c>
      <c r="L364" s="26">
        <f t="shared" si="69"/>
        <v>254</v>
      </c>
      <c r="M364" s="26">
        <f t="shared" si="70"/>
        <v>0</v>
      </c>
      <c r="N364" s="26" t="str">
        <f t="shared" si="71"/>
        <v>Puntos no considerados</v>
      </c>
      <c r="O364" s="26">
        <f t="shared" si="72"/>
        <v>0</v>
      </c>
      <c r="P364" s="26">
        <f t="shared" si="73"/>
        <v>0</v>
      </c>
    </row>
    <row r="365" spans="3:16" ht="18.600000000000001" customHeight="1" x14ac:dyDescent="0.3">
      <c r="C365"/>
      <c r="D365"/>
      <c r="H365" s="26" t="str">
        <f t="shared" si="66"/>
        <v>LLAYLLAY 21 II</v>
      </c>
      <c r="I365" s="26" t="str">
        <f t="shared" si="67"/>
        <v>EL MOLINO B</v>
      </c>
      <c r="J365" s="26" t="str">
        <f t="shared" si="68"/>
        <v>SEBASTIAN IRRIBARRA CONA</v>
      </c>
      <c r="K365" s="26">
        <f t="shared" si="74"/>
        <v>0</v>
      </c>
      <c r="L365" s="26">
        <f t="shared" si="69"/>
        <v>255</v>
      </c>
      <c r="M365" s="26">
        <f t="shared" si="70"/>
        <v>0</v>
      </c>
      <c r="N365" s="26" t="str">
        <f t="shared" si="71"/>
        <v>Puntos no considerados</v>
      </c>
      <c r="O365" s="26">
        <f t="shared" si="72"/>
        <v>0</v>
      </c>
      <c r="P365" s="26">
        <f t="shared" si="73"/>
        <v>0</v>
      </c>
    </row>
    <row r="366" spans="3:16" ht="18.600000000000001" customHeight="1" x14ac:dyDescent="0.3">
      <c r="C366"/>
      <c r="D366"/>
      <c r="H366" s="26" t="str">
        <f t="shared" si="66"/>
        <v>LLAYLLAY 21 II</v>
      </c>
      <c r="I366" s="26" t="str">
        <f t="shared" si="67"/>
        <v>EL MOLINO B</v>
      </c>
      <c r="J366" s="26" t="str">
        <f t="shared" si="68"/>
        <v>SEBASTIAN IRRIBARRA CONA</v>
      </c>
      <c r="K366" s="26">
        <f t="shared" si="74"/>
        <v>0</v>
      </c>
      <c r="L366" s="26">
        <f t="shared" si="69"/>
        <v>256</v>
      </c>
      <c r="M366" s="26">
        <f t="shared" si="70"/>
        <v>0</v>
      </c>
      <c r="N366" s="26" t="str">
        <f t="shared" si="71"/>
        <v>Puntos no considerados</v>
      </c>
      <c r="O366" s="26">
        <f t="shared" si="72"/>
        <v>0</v>
      </c>
      <c r="P366" s="26">
        <f t="shared" si="73"/>
        <v>0</v>
      </c>
    </row>
    <row r="367" spans="3:16" ht="18.600000000000001" customHeight="1" x14ac:dyDescent="0.3">
      <c r="C367"/>
      <c r="D367"/>
      <c r="H367" s="26" t="str">
        <f t="shared" si="66"/>
        <v>LLAYLLAY 21 II</v>
      </c>
      <c r="I367" s="26" t="str">
        <f t="shared" si="67"/>
        <v>EL MOLINO B</v>
      </c>
      <c r="J367" s="26" t="str">
        <f t="shared" si="68"/>
        <v>SEBASTIAN IRRIBARRA CONA</v>
      </c>
      <c r="K367" s="26">
        <f t="shared" si="74"/>
        <v>0</v>
      </c>
      <c r="L367" s="26">
        <f t="shared" si="69"/>
        <v>257</v>
      </c>
      <c r="M367" s="26">
        <f t="shared" si="70"/>
        <v>0</v>
      </c>
      <c r="N367" s="26" t="str">
        <f t="shared" si="71"/>
        <v>Puntos no considerados</v>
      </c>
      <c r="O367" s="26">
        <f t="shared" si="72"/>
        <v>0</v>
      </c>
      <c r="P367" s="26">
        <f t="shared" si="73"/>
        <v>0</v>
      </c>
    </row>
    <row r="368" spans="3:16" ht="18.600000000000001" customHeight="1" x14ac:dyDescent="0.3">
      <c r="C368"/>
      <c r="D368"/>
      <c r="H368" s="26" t="str">
        <f t="shared" si="66"/>
        <v>LLAYLLAY 21 II</v>
      </c>
      <c r="I368" s="26" t="str">
        <f t="shared" si="67"/>
        <v>EL MOLINO B</v>
      </c>
      <c r="J368" s="26" t="str">
        <f t="shared" si="68"/>
        <v>SEBASTIAN IRRIBARRA CONA</v>
      </c>
      <c r="K368" s="26">
        <f t="shared" si="74"/>
        <v>0</v>
      </c>
      <c r="L368" s="26">
        <f t="shared" si="69"/>
        <v>258</v>
      </c>
      <c r="M368" s="26">
        <f t="shared" si="70"/>
        <v>0</v>
      </c>
      <c r="N368" s="26" t="str">
        <f t="shared" si="71"/>
        <v>Puntos no considerados</v>
      </c>
      <c r="O368" s="26">
        <f t="shared" si="72"/>
        <v>0</v>
      </c>
      <c r="P368" s="26">
        <f t="shared" si="73"/>
        <v>0</v>
      </c>
    </row>
    <row r="369" spans="3:16" ht="18.600000000000001" customHeight="1" x14ac:dyDescent="0.3">
      <c r="C369"/>
      <c r="D369"/>
      <c r="H369" s="26" t="str">
        <f t="shared" si="66"/>
        <v>LLAYLLAY 21 II</v>
      </c>
      <c r="I369" s="26" t="str">
        <f t="shared" si="67"/>
        <v>EL MOLINO B</v>
      </c>
      <c r="J369" s="26" t="str">
        <f t="shared" si="68"/>
        <v>SEBASTIAN IRRIBARRA CONA</v>
      </c>
      <c r="K369" s="26">
        <f t="shared" si="74"/>
        <v>0</v>
      </c>
      <c r="L369" s="26">
        <f t="shared" si="69"/>
        <v>259</v>
      </c>
      <c r="M369" s="26">
        <f t="shared" si="70"/>
        <v>0</v>
      </c>
      <c r="N369" s="26" t="str">
        <f t="shared" si="71"/>
        <v>Puntos no considerados</v>
      </c>
      <c r="O369" s="26">
        <f t="shared" si="72"/>
        <v>0</v>
      </c>
      <c r="P369" s="26">
        <f t="shared" si="73"/>
        <v>0</v>
      </c>
    </row>
    <row r="370" spans="3:16" ht="18.600000000000001" customHeight="1" x14ac:dyDescent="0.3">
      <c r="C370"/>
      <c r="D370"/>
      <c r="H370" s="26" t="str">
        <f t="shared" si="66"/>
        <v>LLAYLLAY 21 II</v>
      </c>
      <c r="I370" s="26" t="str">
        <f t="shared" si="67"/>
        <v>EL MOLINO B</v>
      </c>
      <c r="J370" s="26" t="str">
        <f t="shared" si="68"/>
        <v>SEBASTIAN IRRIBARRA CONA</v>
      </c>
      <c r="K370" s="26">
        <f t="shared" si="74"/>
        <v>0</v>
      </c>
      <c r="L370" s="26">
        <f t="shared" si="69"/>
        <v>260</v>
      </c>
      <c r="M370" s="26">
        <f t="shared" si="70"/>
        <v>0</v>
      </c>
      <c r="N370" s="26" t="str">
        <f t="shared" si="71"/>
        <v>Puntos no considerados</v>
      </c>
      <c r="O370" s="26">
        <f t="shared" si="72"/>
        <v>0</v>
      </c>
      <c r="P370" s="26">
        <f t="shared" si="73"/>
        <v>0</v>
      </c>
    </row>
    <row r="371" spans="3:16" ht="18.600000000000001" customHeight="1" x14ac:dyDescent="0.3">
      <c r="C371"/>
      <c r="D371"/>
      <c r="H371" s="26" t="str">
        <f t="shared" si="66"/>
        <v>LLAYLLAY 21 II</v>
      </c>
      <c r="I371" s="26" t="str">
        <f t="shared" si="67"/>
        <v>EL MOLINO B</v>
      </c>
      <c r="J371" s="26" t="str">
        <f t="shared" si="68"/>
        <v>SEBASTIAN IRRIBARRA CONA</v>
      </c>
      <c r="K371" s="26">
        <f t="shared" si="74"/>
        <v>0</v>
      </c>
      <c r="L371" s="26">
        <f t="shared" si="69"/>
        <v>261</v>
      </c>
      <c r="M371" s="26">
        <f t="shared" si="70"/>
        <v>0</v>
      </c>
      <c r="N371" s="26" t="str">
        <f t="shared" si="71"/>
        <v>Puntos no considerados</v>
      </c>
      <c r="O371" s="26">
        <f t="shared" si="72"/>
        <v>0</v>
      </c>
      <c r="P371" s="26">
        <f t="shared" si="73"/>
        <v>0</v>
      </c>
    </row>
    <row r="372" spans="3:16" ht="18.600000000000001" customHeight="1" x14ac:dyDescent="0.3">
      <c r="C372"/>
      <c r="D372"/>
      <c r="H372" s="26" t="str">
        <f t="shared" si="66"/>
        <v>LLAYLLAY 21 II</v>
      </c>
      <c r="I372" s="26" t="str">
        <f t="shared" si="67"/>
        <v>EL MOLINO B</v>
      </c>
      <c r="J372" s="26" t="str">
        <f t="shared" si="68"/>
        <v>SEBASTIAN IRRIBARRA CONA</v>
      </c>
      <c r="K372" s="26">
        <f t="shared" si="74"/>
        <v>0</v>
      </c>
      <c r="L372" s="26">
        <f t="shared" si="69"/>
        <v>262</v>
      </c>
      <c r="M372" s="26">
        <f t="shared" si="70"/>
        <v>0</v>
      </c>
      <c r="N372" s="26" t="str">
        <f t="shared" si="71"/>
        <v>Puntos no considerados</v>
      </c>
      <c r="O372" s="26">
        <f t="shared" si="72"/>
        <v>0</v>
      </c>
      <c r="P372" s="26">
        <f t="shared" si="73"/>
        <v>0</v>
      </c>
    </row>
    <row r="373" spans="3:16" ht="18.600000000000001" customHeight="1" x14ac:dyDescent="0.3">
      <c r="C373"/>
      <c r="D373"/>
      <c r="H373" s="26" t="str">
        <f t="shared" si="66"/>
        <v>LLAYLLAY 21 II</v>
      </c>
      <c r="I373" s="26" t="str">
        <f t="shared" si="67"/>
        <v>EL MOLINO B</v>
      </c>
      <c r="J373" s="26" t="str">
        <f t="shared" si="68"/>
        <v>SEBASTIAN IRRIBARRA CONA</v>
      </c>
      <c r="K373" s="26">
        <f t="shared" si="74"/>
        <v>0</v>
      </c>
      <c r="L373" s="26">
        <f t="shared" si="69"/>
        <v>263</v>
      </c>
      <c r="M373" s="26">
        <f t="shared" si="70"/>
        <v>0</v>
      </c>
      <c r="N373" s="26" t="str">
        <f t="shared" si="71"/>
        <v>Puntos no considerados</v>
      </c>
      <c r="O373" s="26">
        <f t="shared" si="72"/>
        <v>0</v>
      </c>
      <c r="P373" s="26">
        <f t="shared" si="73"/>
        <v>0</v>
      </c>
    </row>
    <row r="374" spans="3:16" ht="18.600000000000001" customHeight="1" x14ac:dyDescent="0.3">
      <c r="C374"/>
      <c r="D374"/>
      <c r="H374" s="26" t="str">
        <f t="shared" si="66"/>
        <v>LLAYLLAY 21 II</v>
      </c>
      <c r="I374" s="26" t="str">
        <f t="shared" si="67"/>
        <v>EL MOLINO B</v>
      </c>
      <c r="J374" s="26" t="str">
        <f t="shared" si="68"/>
        <v>SEBASTIAN IRRIBARRA CONA</v>
      </c>
      <c r="K374" s="26">
        <f t="shared" si="74"/>
        <v>0</v>
      </c>
      <c r="L374" s="26">
        <f t="shared" si="69"/>
        <v>264</v>
      </c>
      <c r="M374" s="26">
        <f t="shared" si="70"/>
        <v>0</v>
      </c>
      <c r="N374" s="26" t="str">
        <f t="shared" si="71"/>
        <v>Puntos no considerados</v>
      </c>
      <c r="O374" s="26">
        <f t="shared" si="72"/>
        <v>0</v>
      </c>
      <c r="P374" s="26">
        <f t="shared" si="73"/>
        <v>0</v>
      </c>
    </row>
    <row r="375" spans="3:16" ht="18.600000000000001" customHeight="1" x14ac:dyDescent="0.3">
      <c r="C375"/>
      <c r="D375"/>
      <c r="H375" s="26" t="str">
        <f t="shared" si="66"/>
        <v>LLAYLLAY 21 II</v>
      </c>
      <c r="I375" s="26" t="str">
        <f t="shared" si="67"/>
        <v>EL MOLINO B</v>
      </c>
      <c r="J375" s="26" t="str">
        <f t="shared" si="68"/>
        <v>SEBASTIAN IRRIBARRA CONA</v>
      </c>
      <c r="K375" s="26">
        <f t="shared" si="74"/>
        <v>0</v>
      </c>
      <c r="L375" s="26">
        <f t="shared" si="69"/>
        <v>265</v>
      </c>
      <c r="M375" s="26">
        <f t="shared" si="70"/>
        <v>0</v>
      </c>
      <c r="N375" s="26" t="str">
        <f t="shared" si="71"/>
        <v>Puntos no considerados</v>
      </c>
      <c r="O375" s="26">
        <f t="shared" si="72"/>
        <v>0</v>
      </c>
      <c r="P375" s="26">
        <f t="shared" si="73"/>
        <v>0</v>
      </c>
    </row>
    <row r="376" spans="3:16" ht="18.600000000000001" customHeight="1" x14ac:dyDescent="0.3">
      <c r="C376"/>
      <c r="D376"/>
      <c r="H376" s="26" t="str">
        <f t="shared" si="66"/>
        <v>LLAYLLAY 21 II</v>
      </c>
      <c r="I376" s="26" t="str">
        <f t="shared" si="67"/>
        <v>EL MOLINO B</v>
      </c>
      <c r="J376" s="26" t="str">
        <f t="shared" si="68"/>
        <v>SEBASTIAN IRRIBARRA CONA</v>
      </c>
      <c r="K376" s="26">
        <f t="shared" si="74"/>
        <v>0</v>
      </c>
      <c r="L376" s="26">
        <f t="shared" si="69"/>
        <v>266</v>
      </c>
      <c r="M376" s="26">
        <f t="shared" si="70"/>
        <v>0</v>
      </c>
      <c r="N376" s="26" t="str">
        <f t="shared" si="71"/>
        <v>Puntos no considerados</v>
      </c>
      <c r="O376" s="26">
        <f t="shared" si="72"/>
        <v>0</v>
      </c>
      <c r="P376" s="26">
        <f t="shared" si="73"/>
        <v>0</v>
      </c>
    </row>
    <row r="377" spans="3:16" ht="18.600000000000001" customHeight="1" x14ac:dyDescent="0.3">
      <c r="C377"/>
      <c r="D377"/>
      <c r="H377" s="26" t="str">
        <f t="shared" si="66"/>
        <v>LLAYLLAY 21 II</v>
      </c>
      <c r="I377" s="26" t="str">
        <f t="shared" si="67"/>
        <v>EL MOLINO B</v>
      </c>
      <c r="J377" s="26" t="str">
        <f t="shared" si="68"/>
        <v>SEBASTIAN IRRIBARRA CONA</v>
      </c>
      <c r="K377" s="26">
        <f t="shared" si="74"/>
        <v>0</v>
      </c>
      <c r="L377" s="26">
        <f t="shared" si="69"/>
        <v>267</v>
      </c>
      <c r="M377" s="26">
        <f t="shared" si="70"/>
        <v>0</v>
      </c>
      <c r="N377" s="26" t="str">
        <f t="shared" si="71"/>
        <v>Puntos no considerados</v>
      </c>
      <c r="O377" s="26">
        <f t="shared" si="72"/>
        <v>0</v>
      </c>
      <c r="P377" s="26">
        <f t="shared" si="73"/>
        <v>0</v>
      </c>
    </row>
    <row r="378" spans="3:16" ht="18.600000000000001" customHeight="1" x14ac:dyDescent="0.3">
      <c r="C378"/>
      <c r="D378"/>
      <c r="H378" s="26" t="str">
        <f t="shared" si="66"/>
        <v>LLAYLLAY 21 II</v>
      </c>
      <c r="I378" s="26" t="str">
        <f t="shared" si="67"/>
        <v>EL MOLINO B</v>
      </c>
      <c r="J378" s="26" t="str">
        <f t="shared" si="68"/>
        <v>SEBASTIAN IRRIBARRA CONA</v>
      </c>
      <c r="K378" s="26">
        <f t="shared" si="74"/>
        <v>0</v>
      </c>
      <c r="L378" s="26">
        <f t="shared" si="69"/>
        <v>268</v>
      </c>
      <c r="M378" s="26">
        <f t="shared" si="70"/>
        <v>0</v>
      </c>
      <c r="N378" s="26" t="str">
        <f t="shared" si="71"/>
        <v>Puntos no considerados</v>
      </c>
      <c r="O378" s="26">
        <f t="shared" si="72"/>
        <v>0</v>
      </c>
      <c r="P378" s="26">
        <f t="shared" si="73"/>
        <v>0</v>
      </c>
    </row>
    <row r="379" spans="3:16" ht="18.600000000000001" customHeight="1" x14ac:dyDescent="0.3">
      <c r="C379"/>
      <c r="D379"/>
      <c r="H379" s="26" t="str">
        <f t="shared" si="66"/>
        <v>LLAYLLAY 21 II</v>
      </c>
      <c r="I379" s="26" t="str">
        <f t="shared" si="67"/>
        <v>EL MOLINO B</v>
      </c>
      <c r="J379" s="26" t="str">
        <f t="shared" si="68"/>
        <v>SEBASTIAN IRRIBARRA CONA</v>
      </c>
      <c r="K379" s="26">
        <f t="shared" si="74"/>
        <v>0</v>
      </c>
      <c r="L379" s="26">
        <f t="shared" si="69"/>
        <v>269</v>
      </c>
      <c r="M379" s="26">
        <f t="shared" si="70"/>
        <v>0</v>
      </c>
      <c r="N379" s="26" t="str">
        <f t="shared" si="71"/>
        <v>Puntos no considerados</v>
      </c>
      <c r="O379" s="26">
        <f t="shared" si="72"/>
        <v>0</v>
      </c>
      <c r="P379" s="26">
        <f t="shared" si="73"/>
        <v>0</v>
      </c>
    </row>
    <row r="380" spans="3:16" ht="18.600000000000001" customHeight="1" x14ac:dyDescent="0.3">
      <c r="C380"/>
      <c r="D380"/>
      <c r="H380" s="26" t="str">
        <f t="shared" si="66"/>
        <v>LLAYLLAY 21 II</v>
      </c>
      <c r="I380" s="26" t="str">
        <f t="shared" si="67"/>
        <v>EL MOLINO B</v>
      </c>
      <c r="J380" s="26" t="str">
        <f t="shared" si="68"/>
        <v>SEBASTIAN IRRIBARRA CONA</v>
      </c>
      <c r="K380" s="26">
        <f t="shared" si="74"/>
        <v>0</v>
      </c>
      <c r="L380" s="26">
        <f t="shared" si="69"/>
        <v>270</v>
      </c>
      <c r="M380" s="26">
        <f t="shared" si="70"/>
        <v>0</v>
      </c>
      <c r="N380" s="26" t="str">
        <f t="shared" si="71"/>
        <v>Puntos no considerados</v>
      </c>
      <c r="O380" s="26">
        <f t="shared" si="72"/>
        <v>0</v>
      </c>
      <c r="P380" s="26">
        <f t="shared" si="73"/>
        <v>0</v>
      </c>
    </row>
    <row r="381" spans="3:16" ht="18.600000000000001" customHeight="1" x14ac:dyDescent="0.3">
      <c r="C381"/>
      <c r="D381"/>
      <c r="H381" s="26" t="str">
        <f t="shared" ref="H381:H444" si="75">IF(A381="",H380,A381)</f>
        <v>LLAYLLAY 21 II</v>
      </c>
      <c r="I381" s="26" t="str">
        <f t="shared" ref="I381:I444" si="76">IF(B381="",I380,B381)</f>
        <v>EL MOLINO B</v>
      </c>
      <c r="J381" s="26" t="str">
        <f t="shared" ref="J381:J444" si="77">IF(C381="",J380,C381)</f>
        <v>SEBASTIAN IRRIBARRA CONA</v>
      </c>
      <c r="K381" s="26">
        <f t="shared" si="74"/>
        <v>0</v>
      </c>
      <c r="L381" s="26">
        <f t="shared" ref="L381:L444" si="78">IF(H381=H380,IF(I381=I380,L380+1,1),1)</f>
        <v>271</v>
      </c>
      <c r="M381" s="26">
        <f t="shared" ref="M381:M444" si="79">IF(L381&lt;5,1,0)</f>
        <v>0</v>
      </c>
      <c r="N381" s="26" t="str">
        <f t="shared" ref="N381:N444" si="80">IF(M381=1,"Puntos por equipo","Puntos no considerados")</f>
        <v>Puntos no considerados</v>
      </c>
      <c r="O381" s="26">
        <f t="shared" ref="O381:O444" si="81">M381*K381</f>
        <v>0</v>
      </c>
      <c r="P381" s="26">
        <f t="shared" ref="P381:P444" si="82">(1-M381)*K381</f>
        <v>0</v>
      </c>
    </row>
    <row r="382" spans="3:16" ht="18.600000000000001" customHeight="1" x14ac:dyDescent="0.3">
      <c r="C382"/>
      <c r="D382"/>
      <c r="H382" s="26" t="str">
        <f t="shared" si="75"/>
        <v>LLAYLLAY 21 II</v>
      </c>
      <c r="I382" s="26" t="str">
        <f t="shared" si="76"/>
        <v>EL MOLINO B</v>
      </c>
      <c r="J382" s="26" t="str">
        <f t="shared" si="77"/>
        <v>SEBASTIAN IRRIBARRA CONA</v>
      </c>
      <c r="K382" s="26">
        <f t="shared" si="74"/>
        <v>0</v>
      </c>
      <c r="L382" s="26">
        <f t="shared" si="78"/>
        <v>272</v>
      </c>
      <c r="M382" s="26">
        <f t="shared" si="79"/>
        <v>0</v>
      </c>
      <c r="N382" s="26" t="str">
        <f t="shared" si="80"/>
        <v>Puntos no considerados</v>
      </c>
      <c r="O382" s="26">
        <f t="shared" si="81"/>
        <v>0</v>
      </c>
      <c r="P382" s="26">
        <f t="shared" si="82"/>
        <v>0</v>
      </c>
    </row>
    <row r="383" spans="3:16" ht="18.600000000000001" customHeight="1" x14ac:dyDescent="0.3">
      <c r="C383"/>
      <c r="D383"/>
      <c r="H383" s="26" t="str">
        <f t="shared" si="75"/>
        <v>LLAYLLAY 21 II</v>
      </c>
      <c r="I383" s="26" t="str">
        <f t="shared" si="76"/>
        <v>EL MOLINO B</v>
      </c>
      <c r="J383" s="26" t="str">
        <f t="shared" si="77"/>
        <v>SEBASTIAN IRRIBARRA CONA</v>
      </c>
      <c r="K383" s="26">
        <f t="shared" si="74"/>
        <v>0</v>
      </c>
      <c r="L383" s="26">
        <f t="shared" si="78"/>
        <v>273</v>
      </c>
      <c r="M383" s="26">
        <f t="shared" si="79"/>
        <v>0</v>
      </c>
      <c r="N383" s="26" t="str">
        <f t="shared" si="80"/>
        <v>Puntos no considerados</v>
      </c>
      <c r="O383" s="26">
        <f t="shared" si="81"/>
        <v>0</v>
      </c>
      <c r="P383" s="26">
        <f t="shared" si="82"/>
        <v>0</v>
      </c>
    </row>
    <row r="384" spans="3:16" ht="18.600000000000001" customHeight="1" x14ac:dyDescent="0.3">
      <c r="C384"/>
      <c r="D384"/>
      <c r="H384" s="26" t="str">
        <f t="shared" si="75"/>
        <v>LLAYLLAY 21 II</v>
      </c>
      <c r="I384" s="26" t="str">
        <f t="shared" si="76"/>
        <v>EL MOLINO B</v>
      </c>
      <c r="J384" s="26" t="str">
        <f t="shared" si="77"/>
        <v>SEBASTIAN IRRIBARRA CONA</v>
      </c>
      <c r="K384" s="26">
        <f t="shared" si="74"/>
        <v>0</v>
      </c>
      <c r="L384" s="26">
        <f t="shared" si="78"/>
        <v>274</v>
      </c>
      <c r="M384" s="26">
        <f t="shared" si="79"/>
        <v>0</v>
      </c>
      <c r="N384" s="26" t="str">
        <f t="shared" si="80"/>
        <v>Puntos no considerados</v>
      </c>
      <c r="O384" s="26">
        <f t="shared" si="81"/>
        <v>0</v>
      </c>
      <c r="P384" s="26">
        <f t="shared" si="82"/>
        <v>0</v>
      </c>
    </row>
    <row r="385" spans="3:16" ht="18.600000000000001" customHeight="1" x14ac:dyDescent="0.3">
      <c r="C385"/>
      <c r="D385"/>
      <c r="H385" s="26" t="str">
        <f t="shared" si="75"/>
        <v>LLAYLLAY 21 II</v>
      </c>
      <c r="I385" s="26" t="str">
        <f t="shared" si="76"/>
        <v>EL MOLINO B</v>
      </c>
      <c r="J385" s="26" t="str">
        <f t="shared" si="77"/>
        <v>SEBASTIAN IRRIBARRA CONA</v>
      </c>
      <c r="K385" s="26">
        <f t="shared" si="74"/>
        <v>0</v>
      </c>
      <c r="L385" s="26">
        <f t="shared" si="78"/>
        <v>275</v>
      </c>
      <c r="M385" s="26">
        <f t="shared" si="79"/>
        <v>0</v>
      </c>
      <c r="N385" s="26" t="str">
        <f t="shared" si="80"/>
        <v>Puntos no considerados</v>
      </c>
      <c r="O385" s="26">
        <f t="shared" si="81"/>
        <v>0</v>
      </c>
      <c r="P385" s="26">
        <f t="shared" si="82"/>
        <v>0</v>
      </c>
    </row>
    <row r="386" spans="3:16" ht="18.600000000000001" customHeight="1" x14ac:dyDescent="0.3">
      <c r="C386"/>
      <c r="D386"/>
      <c r="H386" s="26" t="str">
        <f t="shared" si="75"/>
        <v>LLAYLLAY 21 II</v>
      </c>
      <c r="I386" s="26" t="str">
        <f t="shared" si="76"/>
        <v>EL MOLINO B</v>
      </c>
      <c r="J386" s="26" t="str">
        <f t="shared" si="77"/>
        <v>SEBASTIAN IRRIBARRA CONA</v>
      </c>
      <c r="K386" s="26">
        <f t="shared" si="74"/>
        <v>0</v>
      </c>
      <c r="L386" s="26">
        <f t="shared" si="78"/>
        <v>276</v>
      </c>
      <c r="M386" s="26">
        <f t="shared" si="79"/>
        <v>0</v>
      </c>
      <c r="N386" s="26" t="str">
        <f t="shared" si="80"/>
        <v>Puntos no considerados</v>
      </c>
      <c r="O386" s="26">
        <f t="shared" si="81"/>
        <v>0</v>
      </c>
      <c r="P386" s="26">
        <f t="shared" si="82"/>
        <v>0</v>
      </c>
    </row>
    <row r="387" spans="3:16" ht="18.600000000000001" customHeight="1" x14ac:dyDescent="0.3">
      <c r="C387"/>
      <c r="D387"/>
      <c r="H387" s="26" t="str">
        <f t="shared" si="75"/>
        <v>LLAYLLAY 21 II</v>
      </c>
      <c r="I387" s="26" t="str">
        <f t="shared" si="76"/>
        <v>EL MOLINO B</v>
      </c>
      <c r="J387" s="26" t="str">
        <f t="shared" si="77"/>
        <v>SEBASTIAN IRRIBARRA CONA</v>
      </c>
      <c r="K387" s="26">
        <f t="shared" si="74"/>
        <v>0</v>
      </c>
      <c r="L387" s="26">
        <f t="shared" si="78"/>
        <v>277</v>
      </c>
      <c r="M387" s="26">
        <f t="shared" si="79"/>
        <v>0</v>
      </c>
      <c r="N387" s="26" t="str">
        <f t="shared" si="80"/>
        <v>Puntos no considerados</v>
      </c>
      <c r="O387" s="26">
        <f t="shared" si="81"/>
        <v>0</v>
      </c>
      <c r="P387" s="26">
        <f t="shared" si="82"/>
        <v>0</v>
      </c>
    </row>
    <row r="388" spans="3:16" ht="18.600000000000001" customHeight="1" x14ac:dyDescent="0.3">
      <c r="C388"/>
      <c r="D388"/>
      <c r="H388" s="26" t="str">
        <f t="shared" si="75"/>
        <v>LLAYLLAY 21 II</v>
      </c>
      <c r="I388" s="26" t="str">
        <f t="shared" si="76"/>
        <v>EL MOLINO B</v>
      </c>
      <c r="J388" s="26" t="str">
        <f t="shared" si="77"/>
        <v>SEBASTIAN IRRIBARRA CONA</v>
      </c>
      <c r="K388" s="26">
        <f t="shared" si="74"/>
        <v>0</v>
      </c>
      <c r="L388" s="26">
        <f t="shared" si="78"/>
        <v>278</v>
      </c>
      <c r="M388" s="26">
        <f t="shared" si="79"/>
        <v>0</v>
      </c>
      <c r="N388" s="26" t="str">
        <f t="shared" si="80"/>
        <v>Puntos no considerados</v>
      </c>
      <c r="O388" s="26">
        <f t="shared" si="81"/>
        <v>0</v>
      </c>
      <c r="P388" s="26">
        <f t="shared" si="82"/>
        <v>0</v>
      </c>
    </row>
    <row r="389" spans="3:16" ht="18.600000000000001" customHeight="1" x14ac:dyDescent="0.3">
      <c r="C389"/>
      <c r="D389"/>
      <c r="H389" s="26" t="str">
        <f t="shared" si="75"/>
        <v>LLAYLLAY 21 II</v>
      </c>
      <c r="I389" s="26" t="str">
        <f t="shared" si="76"/>
        <v>EL MOLINO B</v>
      </c>
      <c r="J389" s="26" t="str">
        <f t="shared" si="77"/>
        <v>SEBASTIAN IRRIBARRA CONA</v>
      </c>
      <c r="K389" s="26">
        <f t="shared" si="74"/>
        <v>0</v>
      </c>
      <c r="L389" s="26">
        <f t="shared" si="78"/>
        <v>279</v>
      </c>
      <c r="M389" s="26">
        <f t="shared" si="79"/>
        <v>0</v>
      </c>
      <c r="N389" s="26" t="str">
        <f t="shared" si="80"/>
        <v>Puntos no considerados</v>
      </c>
      <c r="O389" s="26">
        <f t="shared" si="81"/>
        <v>0</v>
      </c>
      <c r="P389" s="26">
        <f t="shared" si="82"/>
        <v>0</v>
      </c>
    </row>
    <row r="390" spans="3:16" ht="18.600000000000001" customHeight="1" x14ac:dyDescent="0.3">
      <c r="C390"/>
      <c r="D390"/>
      <c r="H390" s="26" t="str">
        <f t="shared" si="75"/>
        <v>LLAYLLAY 21 II</v>
      </c>
      <c r="I390" s="26" t="str">
        <f t="shared" si="76"/>
        <v>EL MOLINO B</v>
      </c>
      <c r="J390" s="26" t="str">
        <f t="shared" si="77"/>
        <v>SEBASTIAN IRRIBARRA CONA</v>
      </c>
      <c r="K390" s="26">
        <f t="shared" si="74"/>
        <v>0</v>
      </c>
      <c r="L390" s="26">
        <f t="shared" si="78"/>
        <v>280</v>
      </c>
      <c r="M390" s="26">
        <f t="shared" si="79"/>
        <v>0</v>
      </c>
      <c r="N390" s="26" t="str">
        <f t="shared" si="80"/>
        <v>Puntos no considerados</v>
      </c>
      <c r="O390" s="26">
        <f t="shared" si="81"/>
        <v>0</v>
      </c>
      <c r="P390" s="26">
        <f t="shared" si="82"/>
        <v>0</v>
      </c>
    </row>
    <row r="391" spans="3:16" ht="18.600000000000001" customHeight="1" x14ac:dyDescent="0.3">
      <c r="C391"/>
      <c r="D391"/>
      <c r="H391" s="26" t="str">
        <f t="shared" si="75"/>
        <v>LLAYLLAY 21 II</v>
      </c>
      <c r="I391" s="26" t="str">
        <f t="shared" si="76"/>
        <v>EL MOLINO B</v>
      </c>
      <c r="J391" s="26" t="str">
        <f t="shared" si="77"/>
        <v>SEBASTIAN IRRIBARRA CONA</v>
      </c>
      <c r="K391" s="26">
        <f t="shared" ref="K391:K454" si="83">D391</f>
        <v>0</v>
      </c>
      <c r="L391" s="26">
        <f t="shared" si="78"/>
        <v>281</v>
      </c>
      <c r="M391" s="26">
        <f t="shared" si="79"/>
        <v>0</v>
      </c>
      <c r="N391" s="26" t="str">
        <f t="shared" si="80"/>
        <v>Puntos no considerados</v>
      </c>
      <c r="O391" s="26">
        <f t="shared" si="81"/>
        <v>0</v>
      </c>
      <c r="P391" s="26">
        <f t="shared" si="82"/>
        <v>0</v>
      </c>
    </row>
    <row r="392" spans="3:16" ht="18.600000000000001" customHeight="1" x14ac:dyDescent="0.3">
      <c r="C392"/>
      <c r="D392"/>
      <c r="H392" s="26" t="str">
        <f t="shared" si="75"/>
        <v>LLAYLLAY 21 II</v>
      </c>
      <c r="I392" s="26" t="str">
        <f t="shared" si="76"/>
        <v>EL MOLINO B</v>
      </c>
      <c r="J392" s="26" t="str">
        <f t="shared" si="77"/>
        <v>SEBASTIAN IRRIBARRA CONA</v>
      </c>
      <c r="K392" s="26">
        <f t="shared" si="83"/>
        <v>0</v>
      </c>
      <c r="L392" s="26">
        <f t="shared" si="78"/>
        <v>282</v>
      </c>
      <c r="M392" s="26">
        <f t="shared" si="79"/>
        <v>0</v>
      </c>
      <c r="N392" s="26" t="str">
        <f t="shared" si="80"/>
        <v>Puntos no considerados</v>
      </c>
      <c r="O392" s="26">
        <f t="shared" si="81"/>
        <v>0</v>
      </c>
      <c r="P392" s="26">
        <f t="shared" si="82"/>
        <v>0</v>
      </c>
    </row>
    <row r="393" spans="3:16" ht="18.600000000000001" customHeight="1" x14ac:dyDescent="0.3">
      <c r="C393"/>
      <c r="D393"/>
      <c r="H393" s="26" t="str">
        <f t="shared" si="75"/>
        <v>LLAYLLAY 21 II</v>
      </c>
      <c r="I393" s="26" t="str">
        <f t="shared" si="76"/>
        <v>EL MOLINO B</v>
      </c>
      <c r="J393" s="26" t="str">
        <f t="shared" si="77"/>
        <v>SEBASTIAN IRRIBARRA CONA</v>
      </c>
      <c r="K393" s="26">
        <f t="shared" si="83"/>
        <v>0</v>
      </c>
      <c r="L393" s="26">
        <f t="shared" si="78"/>
        <v>283</v>
      </c>
      <c r="M393" s="26">
        <f t="shared" si="79"/>
        <v>0</v>
      </c>
      <c r="N393" s="26" t="str">
        <f t="shared" si="80"/>
        <v>Puntos no considerados</v>
      </c>
      <c r="O393" s="26">
        <f t="shared" si="81"/>
        <v>0</v>
      </c>
      <c r="P393" s="26">
        <f t="shared" si="82"/>
        <v>0</v>
      </c>
    </row>
    <row r="394" spans="3:16" ht="18.600000000000001" customHeight="1" x14ac:dyDescent="0.3">
      <c r="C394"/>
      <c r="D394"/>
      <c r="H394" s="26" t="str">
        <f t="shared" si="75"/>
        <v>LLAYLLAY 21 II</v>
      </c>
      <c r="I394" s="26" t="str">
        <f t="shared" si="76"/>
        <v>EL MOLINO B</v>
      </c>
      <c r="J394" s="26" t="str">
        <f t="shared" si="77"/>
        <v>SEBASTIAN IRRIBARRA CONA</v>
      </c>
      <c r="K394" s="26">
        <f t="shared" si="83"/>
        <v>0</v>
      </c>
      <c r="L394" s="26">
        <f t="shared" si="78"/>
        <v>284</v>
      </c>
      <c r="M394" s="26">
        <f t="shared" si="79"/>
        <v>0</v>
      </c>
      <c r="N394" s="26" t="str">
        <f t="shared" si="80"/>
        <v>Puntos no considerados</v>
      </c>
      <c r="O394" s="26">
        <f t="shared" si="81"/>
        <v>0</v>
      </c>
      <c r="P394" s="26">
        <f t="shared" si="82"/>
        <v>0</v>
      </c>
    </row>
    <row r="395" spans="3:16" ht="18.600000000000001" customHeight="1" x14ac:dyDescent="0.3">
      <c r="C395"/>
      <c r="D395"/>
      <c r="H395" s="26" t="str">
        <f t="shared" si="75"/>
        <v>LLAYLLAY 21 II</v>
      </c>
      <c r="I395" s="26" t="str">
        <f t="shared" si="76"/>
        <v>EL MOLINO B</v>
      </c>
      <c r="J395" s="26" t="str">
        <f t="shared" si="77"/>
        <v>SEBASTIAN IRRIBARRA CONA</v>
      </c>
      <c r="K395" s="26">
        <f t="shared" si="83"/>
        <v>0</v>
      </c>
      <c r="L395" s="26">
        <f t="shared" si="78"/>
        <v>285</v>
      </c>
      <c r="M395" s="26">
        <f t="shared" si="79"/>
        <v>0</v>
      </c>
      <c r="N395" s="26" t="str">
        <f t="shared" si="80"/>
        <v>Puntos no considerados</v>
      </c>
      <c r="O395" s="26">
        <f t="shared" si="81"/>
        <v>0</v>
      </c>
      <c r="P395" s="26">
        <f t="shared" si="82"/>
        <v>0</v>
      </c>
    </row>
    <row r="396" spans="3:16" ht="18.600000000000001" customHeight="1" x14ac:dyDescent="0.3">
      <c r="C396"/>
      <c r="D396"/>
      <c r="H396" s="26" t="str">
        <f t="shared" si="75"/>
        <v>LLAYLLAY 21 II</v>
      </c>
      <c r="I396" s="26" t="str">
        <f t="shared" si="76"/>
        <v>EL MOLINO B</v>
      </c>
      <c r="J396" s="26" t="str">
        <f t="shared" si="77"/>
        <v>SEBASTIAN IRRIBARRA CONA</v>
      </c>
      <c r="K396" s="26">
        <f t="shared" si="83"/>
        <v>0</v>
      </c>
      <c r="L396" s="26">
        <f t="shared" si="78"/>
        <v>286</v>
      </c>
      <c r="M396" s="26">
        <f t="shared" si="79"/>
        <v>0</v>
      </c>
      <c r="N396" s="26" t="str">
        <f t="shared" si="80"/>
        <v>Puntos no considerados</v>
      </c>
      <c r="O396" s="26">
        <f t="shared" si="81"/>
        <v>0</v>
      </c>
      <c r="P396" s="26">
        <f t="shared" si="82"/>
        <v>0</v>
      </c>
    </row>
    <row r="397" spans="3:16" ht="18.600000000000001" customHeight="1" x14ac:dyDescent="0.3">
      <c r="C397"/>
      <c r="D397"/>
      <c r="H397" s="26" t="str">
        <f t="shared" si="75"/>
        <v>LLAYLLAY 21 II</v>
      </c>
      <c r="I397" s="26" t="str">
        <f t="shared" si="76"/>
        <v>EL MOLINO B</v>
      </c>
      <c r="J397" s="26" t="str">
        <f t="shared" si="77"/>
        <v>SEBASTIAN IRRIBARRA CONA</v>
      </c>
      <c r="K397" s="26">
        <f t="shared" si="83"/>
        <v>0</v>
      </c>
      <c r="L397" s="26">
        <f t="shared" si="78"/>
        <v>287</v>
      </c>
      <c r="M397" s="26">
        <f t="shared" si="79"/>
        <v>0</v>
      </c>
      <c r="N397" s="26" t="str">
        <f t="shared" si="80"/>
        <v>Puntos no considerados</v>
      </c>
      <c r="O397" s="26">
        <f t="shared" si="81"/>
        <v>0</v>
      </c>
      <c r="P397" s="26">
        <f t="shared" si="82"/>
        <v>0</v>
      </c>
    </row>
    <row r="398" spans="3:16" ht="18.600000000000001" customHeight="1" x14ac:dyDescent="0.3">
      <c r="C398"/>
      <c r="D398"/>
      <c r="H398" s="26" t="str">
        <f t="shared" si="75"/>
        <v>LLAYLLAY 21 II</v>
      </c>
      <c r="I398" s="26" t="str">
        <f t="shared" si="76"/>
        <v>EL MOLINO B</v>
      </c>
      <c r="J398" s="26" t="str">
        <f t="shared" si="77"/>
        <v>SEBASTIAN IRRIBARRA CONA</v>
      </c>
      <c r="K398" s="26">
        <f t="shared" si="83"/>
        <v>0</v>
      </c>
      <c r="L398" s="26">
        <f t="shared" si="78"/>
        <v>288</v>
      </c>
      <c r="M398" s="26">
        <f t="shared" si="79"/>
        <v>0</v>
      </c>
      <c r="N398" s="26" t="str">
        <f t="shared" si="80"/>
        <v>Puntos no considerados</v>
      </c>
      <c r="O398" s="26">
        <f t="shared" si="81"/>
        <v>0</v>
      </c>
      <c r="P398" s="26">
        <f t="shared" si="82"/>
        <v>0</v>
      </c>
    </row>
    <row r="399" spans="3:16" ht="18.600000000000001" customHeight="1" x14ac:dyDescent="0.3">
      <c r="C399"/>
      <c r="D399"/>
      <c r="H399" s="26" t="str">
        <f t="shared" si="75"/>
        <v>LLAYLLAY 21 II</v>
      </c>
      <c r="I399" s="26" t="str">
        <f t="shared" si="76"/>
        <v>EL MOLINO B</v>
      </c>
      <c r="J399" s="26" t="str">
        <f t="shared" si="77"/>
        <v>SEBASTIAN IRRIBARRA CONA</v>
      </c>
      <c r="K399" s="26">
        <f t="shared" si="83"/>
        <v>0</v>
      </c>
      <c r="L399" s="26">
        <f t="shared" si="78"/>
        <v>289</v>
      </c>
      <c r="M399" s="26">
        <f t="shared" si="79"/>
        <v>0</v>
      </c>
      <c r="N399" s="26" t="str">
        <f t="shared" si="80"/>
        <v>Puntos no considerados</v>
      </c>
      <c r="O399" s="26">
        <f t="shared" si="81"/>
        <v>0</v>
      </c>
      <c r="P399" s="26">
        <f t="shared" si="82"/>
        <v>0</v>
      </c>
    </row>
    <row r="400" spans="3:16" ht="18.600000000000001" customHeight="1" x14ac:dyDescent="0.3">
      <c r="C400"/>
      <c r="D400"/>
      <c r="H400" s="26" t="str">
        <f t="shared" si="75"/>
        <v>LLAYLLAY 21 II</v>
      </c>
      <c r="I400" s="26" t="str">
        <f t="shared" si="76"/>
        <v>EL MOLINO B</v>
      </c>
      <c r="J400" s="26" t="str">
        <f t="shared" si="77"/>
        <v>SEBASTIAN IRRIBARRA CONA</v>
      </c>
      <c r="K400" s="26">
        <f t="shared" si="83"/>
        <v>0</v>
      </c>
      <c r="L400" s="26">
        <f t="shared" si="78"/>
        <v>290</v>
      </c>
      <c r="M400" s="26">
        <f t="shared" si="79"/>
        <v>0</v>
      </c>
      <c r="N400" s="26" t="str">
        <f t="shared" si="80"/>
        <v>Puntos no considerados</v>
      </c>
      <c r="O400" s="26">
        <f t="shared" si="81"/>
        <v>0</v>
      </c>
      <c r="P400" s="26">
        <f t="shared" si="82"/>
        <v>0</v>
      </c>
    </row>
    <row r="401" spans="3:16" ht="18.600000000000001" customHeight="1" x14ac:dyDescent="0.3">
      <c r="C401"/>
      <c r="D401"/>
      <c r="H401" s="26" t="str">
        <f t="shared" si="75"/>
        <v>LLAYLLAY 21 II</v>
      </c>
      <c r="I401" s="26" t="str">
        <f t="shared" si="76"/>
        <v>EL MOLINO B</v>
      </c>
      <c r="J401" s="26" t="str">
        <f t="shared" si="77"/>
        <v>SEBASTIAN IRRIBARRA CONA</v>
      </c>
      <c r="K401" s="26">
        <f t="shared" si="83"/>
        <v>0</v>
      </c>
      <c r="L401" s="26">
        <f t="shared" si="78"/>
        <v>291</v>
      </c>
      <c r="M401" s="26">
        <f t="shared" si="79"/>
        <v>0</v>
      </c>
      <c r="N401" s="26" t="str">
        <f t="shared" si="80"/>
        <v>Puntos no considerados</v>
      </c>
      <c r="O401" s="26">
        <f t="shared" si="81"/>
        <v>0</v>
      </c>
      <c r="P401" s="26">
        <f t="shared" si="82"/>
        <v>0</v>
      </c>
    </row>
    <row r="402" spans="3:16" ht="18.600000000000001" customHeight="1" x14ac:dyDescent="0.3">
      <c r="C402"/>
      <c r="D402"/>
      <c r="H402" s="26" t="str">
        <f t="shared" si="75"/>
        <v>LLAYLLAY 21 II</v>
      </c>
      <c r="I402" s="26" t="str">
        <f t="shared" si="76"/>
        <v>EL MOLINO B</v>
      </c>
      <c r="J402" s="26" t="str">
        <f t="shared" si="77"/>
        <v>SEBASTIAN IRRIBARRA CONA</v>
      </c>
      <c r="K402" s="26">
        <f t="shared" si="83"/>
        <v>0</v>
      </c>
      <c r="L402" s="26">
        <f t="shared" si="78"/>
        <v>292</v>
      </c>
      <c r="M402" s="26">
        <f t="shared" si="79"/>
        <v>0</v>
      </c>
      <c r="N402" s="26" t="str">
        <f t="shared" si="80"/>
        <v>Puntos no considerados</v>
      </c>
      <c r="O402" s="26">
        <f t="shared" si="81"/>
        <v>0</v>
      </c>
      <c r="P402" s="26">
        <f t="shared" si="82"/>
        <v>0</v>
      </c>
    </row>
    <row r="403" spans="3:16" ht="18.600000000000001" customHeight="1" x14ac:dyDescent="0.3">
      <c r="C403"/>
      <c r="D403"/>
      <c r="H403" s="26" t="str">
        <f t="shared" si="75"/>
        <v>LLAYLLAY 21 II</v>
      </c>
      <c r="I403" s="26" t="str">
        <f t="shared" si="76"/>
        <v>EL MOLINO B</v>
      </c>
      <c r="J403" s="26" t="str">
        <f t="shared" si="77"/>
        <v>SEBASTIAN IRRIBARRA CONA</v>
      </c>
      <c r="K403" s="26">
        <f t="shared" si="83"/>
        <v>0</v>
      </c>
      <c r="L403" s="26">
        <f t="shared" si="78"/>
        <v>293</v>
      </c>
      <c r="M403" s="26">
        <f t="shared" si="79"/>
        <v>0</v>
      </c>
      <c r="N403" s="26" t="str">
        <f t="shared" si="80"/>
        <v>Puntos no considerados</v>
      </c>
      <c r="O403" s="26">
        <f t="shared" si="81"/>
        <v>0</v>
      </c>
      <c r="P403" s="26">
        <f t="shared" si="82"/>
        <v>0</v>
      </c>
    </row>
    <row r="404" spans="3:16" ht="18.600000000000001" customHeight="1" x14ac:dyDescent="0.3">
      <c r="C404"/>
      <c r="D404"/>
      <c r="H404" s="26" t="str">
        <f t="shared" si="75"/>
        <v>LLAYLLAY 21 II</v>
      </c>
      <c r="I404" s="26" t="str">
        <f t="shared" si="76"/>
        <v>EL MOLINO B</v>
      </c>
      <c r="J404" s="26" t="str">
        <f t="shared" si="77"/>
        <v>SEBASTIAN IRRIBARRA CONA</v>
      </c>
      <c r="K404" s="26">
        <f t="shared" si="83"/>
        <v>0</v>
      </c>
      <c r="L404" s="26">
        <f t="shared" si="78"/>
        <v>294</v>
      </c>
      <c r="M404" s="26">
        <f t="shared" si="79"/>
        <v>0</v>
      </c>
      <c r="N404" s="26" t="str">
        <f t="shared" si="80"/>
        <v>Puntos no considerados</v>
      </c>
      <c r="O404" s="26">
        <f t="shared" si="81"/>
        <v>0</v>
      </c>
      <c r="P404" s="26">
        <f t="shared" si="82"/>
        <v>0</v>
      </c>
    </row>
    <row r="405" spans="3:16" ht="18.600000000000001" customHeight="1" x14ac:dyDescent="0.3">
      <c r="C405"/>
      <c r="D405"/>
      <c r="H405" s="26" t="str">
        <f t="shared" si="75"/>
        <v>LLAYLLAY 21 II</v>
      </c>
      <c r="I405" s="26" t="str">
        <f t="shared" si="76"/>
        <v>EL MOLINO B</v>
      </c>
      <c r="J405" s="26" t="str">
        <f t="shared" si="77"/>
        <v>SEBASTIAN IRRIBARRA CONA</v>
      </c>
      <c r="K405" s="26">
        <f t="shared" si="83"/>
        <v>0</v>
      </c>
      <c r="L405" s="26">
        <f t="shared" si="78"/>
        <v>295</v>
      </c>
      <c r="M405" s="26">
        <f t="shared" si="79"/>
        <v>0</v>
      </c>
      <c r="N405" s="26" t="str">
        <f t="shared" si="80"/>
        <v>Puntos no considerados</v>
      </c>
      <c r="O405" s="26">
        <f t="shared" si="81"/>
        <v>0</v>
      </c>
      <c r="P405" s="26">
        <f t="shared" si="82"/>
        <v>0</v>
      </c>
    </row>
    <row r="406" spans="3:16" ht="18.600000000000001" customHeight="1" x14ac:dyDescent="0.3">
      <c r="C406"/>
      <c r="D406"/>
      <c r="H406" s="26" t="str">
        <f t="shared" si="75"/>
        <v>LLAYLLAY 21 II</v>
      </c>
      <c r="I406" s="26" t="str">
        <f t="shared" si="76"/>
        <v>EL MOLINO B</v>
      </c>
      <c r="J406" s="26" t="str">
        <f t="shared" si="77"/>
        <v>SEBASTIAN IRRIBARRA CONA</v>
      </c>
      <c r="K406" s="26">
        <f t="shared" si="83"/>
        <v>0</v>
      </c>
      <c r="L406" s="26">
        <f t="shared" si="78"/>
        <v>296</v>
      </c>
      <c r="M406" s="26">
        <f t="shared" si="79"/>
        <v>0</v>
      </c>
      <c r="N406" s="26" t="str">
        <f t="shared" si="80"/>
        <v>Puntos no considerados</v>
      </c>
      <c r="O406" s="26">
        <f t="shared" si="81"/>
        <v>0</v>
      </c>
      <c r="P406" s="26">
        <f t="shared" si="82"/>
        <v>0</v>
      </c>
    </row>
    <row r="407" spans="3:16" ht="18.600000000000001" customHeight="1" x14ac:dyDescent="0.3">
      <c r="C407"/>
      <c r="D407"/>
      <c r="H407" s="26" t="str">
        <f t="shared" si="75"/>
        <v>LLAYLLAY 21 II</v>
      </c>
      <c r="I407" s="26" t="str">
        <f t="shared" si="76"/>
        <v>EL MOLINO B</v>
      </c>
      <c r="J407" s="26" t="str">
        <f t="shared" si="77"/>
        <v>SEBASTIAN IRRIBARRA CONA</v>
      </c>
      <c r="K407" s="26">
        <f t="shared" si="83"/>
        <v>0</v>
      </c>
      <c r="L407" s="26">
        <f t="shared" si="78"/>
        <v>297</v>
      </c>
      <c r="M407" s="26">
        <f t="shared" si="79"/>
        <v>0</v>
      </c>
      <c r="N407" s="26" t="str">
        <f t="shared" si="80"/>
        <v>Puntos no considerados</v>
      </c>
      <c r="O407" s="26">
        <f t="shared" si="81"/>
        <v>0</v>
      </c>
      <c r="P407" s="26">
        <f t="shared" si="82"/>
        <v>0</v>
      </c>
    </row>
    <row r="408" spans="3:16" ht="18.600000000000001" customHeight="1" x14ac:dyDescent="0.3">
      <c r="C408"/>
      <c r="D408"/>
      <c r="H408" s="26" t="str">
        <f t="shared" si="75"/>
        <v>LLAYLLAY 21 II</v>
      </c>
      <c r="I408" s="26" t="str">
        <f t="shared" si="76"/>
        <v>EL MOLINO B</v>
      </c>
      <c r="J408" s="26" t="str">
        <f t="shared" si="77"/>
        <v>SEBASTIAN IRRIBARRA CONA</v>
      </c>
      <c r="K408" s="26">
        <f t="shared" si="83"/>
        <v>0</v>
      </c>
      <c r="L408" s="26">
        <f t="shared" si="78"/>
        <v>298</v>
      </c>
      <c r="M408" s="26">
        <f t="shared" si="79"/>
        <v>0</v>
      </c>
      <c r="N408" s="26" t="str">
        <f t="shared" si="80"/>
        <v>Puntos no considerados</v>
      </c>
      <c r="O408" s="26">
        <f t="shared" si="81"/>
        <v>0</v>
      </c>
      <c r="P408" s="26">
        <f t="shared" si="82"/>
        <v>0</v>
      </c>
    </row>
    <row r="409" spans="3:16" ht="18.600000000000001" customHeight="1" x14ac:dyDescent="0.3">
      <c r="C409"/>
      <c r="D409"/>
      <c r="H409" s="26" t="str">
        <f t="shared" si="75"/>
        <v>LLAYLLAY 21 II</v>
      </c>
      <c r="I409" s="26" t="str">
        <f t="shared" si="76"/>
        <v>EL MOLINO B</v>
      </c>
      <c r="J409" s="26" t="str">
        <f t="shared" si="77"/>
        <v>SEBASTIAN IRRIBARRA CONA</v>
      </c>
      <c r="K409" s="26">
        <f t="shared" si="83"/>
        <v>0</v>
      </c>
      <c r="L409" s="26">
        <f t="shared" si="78"/>
        <v>299</v>
      </c>
      <c r="M409" s="26">
        <f t="shared" si="79"/>
        <v>0</v>
      </c>
      <c r="N409" s="26" t="str">
        <f t="shared" si="80"/>
        <v>Puntos no considerados</v>
      </c>
      <c r="O409" s="26">
        <f t="shared" si="81"/>
        <v>0</v>
      </c>
      <c r="P409" s="26">
        <f t="shared" si="82"/>
        <v>0</v>
      </c>
    </row>
    <row r="410" spans="3:16" ht="18.600000000000001" customHeight="1" x14ac:dyDescent="0.3">
      <c r="C410"/>
      <c r="D410"/>
      <c r="H410" s="26" t="str">
        <f t="shared" si="75"/>
        <v>LLAYLLAY 21 II</v>
      </c>
      <c r="I410" s="26" t="str">
        <f t="shared" si="76"/>
        <v>EL MOLINO B</v>
      </c>
      <c r="J410" s="26" t="str">
        <f t="shared" si="77"/>
        <v>SEBASTIAN IRRIBARRA CONA</v>
      </c>
      <c r="K410" s="26">
        <f t="shared" si="83"/>
        <v>0</v>
      </c>
      <c r="L410" s="26">
        <f t="shared" si="78"/>
        <v>300</v>
      </c>
      <c r="M410" s="26">
        <f t="shared" si="79"/>
        <v>0</v>
      </c>
      <c r="N410" s="26" t="str">
        <f t="shared" si="80"/>
        <v>Puntos no considerados</v>
      </c>
      <c r="O410" s="26">
        <f t="shared" si="81"/>
        <v>0</v>
      </c>
      <c r="P410" s="26">
        <f t="shared" si="82"/>
        <v>0</v>
      </c>
    </row>
    <row r="411" spans="3:16" ht="18.600000000000001" customHeight="1" x14ac:dyDescent="0.3">
      <c r="C411"/>
      <c r="D411"/>
      <c r="H411" s="26" t="str">
        <f t="shared" si="75"/>
        <v>LLAYLLAY 21 II</v>
      </c>
      <c r="I411" s="26" t="str">
        <f t="shared" si="76"/>
        <v>EL MOLINO B</v>
      </c>
      <c r="J411" s="26" t="str">
        <f t="shared" si="77"/>
        <v>SEBASTIAN IRRIBARRA CONA</v>
      </c>
      <c r="K411" s="26">
        <f t="shared" si="83"/>
        <v>0</v>
      </c>
      <c r="L411" s="26">
        <f t="shared" si="78"/>
        <v>301</v>
      </c>
      <c r="M411" s="26">
        <f t="shared" si="79"/>
        <v>0</v>
      </c>
      <c r="N411" s="26" t="str">
        <f t="shared" si="80"/>
        <v>Puntos no considerados</v>
      </c>
      <c r="O411" s="26">
        <f t="shared" si="81"/>
        <v>0</v>
      </c>
      <c r="P411" s="26">
        <f t="shared" si="82"/>
        <v>0</v>
      </c>
    </row>
    <row r="412" spans="3:16" ht="18.600000000000001" customHeight="1" x14ac:dyDescent="0.3">
      <c r="C412"/>
      <c r="D412"/>
      <c r="H412" s="26" t="str">
        <f t="shared" si="75"/>
        <v>LLAYLLAY 21 II</v>
      </c>
      <c r="I412" s="26" t="str">
        <f t="shared" si="76"/>
        <v>EL MOLINO B</v>
      </c>
      <c r="J412" s="26" t="str">
        <f t="shared" si="77"/>
        <v>SEBASTIAN IRRIBARRA CONA</v>
      </c>
      <c r="K412" s="26">
        <f t="shared" si="83"/>
        <v>0</v>
      </c>
      <c r="L412" s="26">
        <f t="shared" si="78"/>
        <v>302</v>
      </c>
      <c r="M412" s="26">
        <f t="shared" si="79"/>
        <v>0</v>
      </c>
      <c r="N412" s="26" t="str">
        <f t="shared" si="80"/>
        <v>Puntos no considerados</v>
      </c>
      <c r="O412" s="26">
        <f t="shared" si="81"/>
        <v>0</v>
      </c>
      <c r="P412" s="26">
        <f t="shared" si="82"/>
        <v>0</v>
      </c>
    </row>
    <row r="413" spans="3:16" ht="18.600000000000001" customHeight="1" x14ac:dyDescent="0.3">
      <c r="C413"/>
      <c r="D413"/>
      <c r="H413" s="26" t="str">
        <f t="shared" si="75"/>
        <v>LLAYLLAY 21 II</v>
      </c>
      <c r="I413" s="26" t="str">
        <f t="shared" si="76"/>
        <v>EL MOLINO B</v>
      </c>
      <c r="J413" s="26" t="str">
        <f t="shared" si="77"/>
        <v>SEBASTIAN IRRIBARRA CONA</v>
      </c>
      <c r="K413" s="26">
        <f t="shared" si="83"/>
        <v>0</v>
      </c>
      <c r="L413" s="26">
        <f t="shared" si="78"/>
        <v>303</v>
      </c>
      <c r="M413" s="26">
        <f t="shared" si="79"/>
        <v>0</v>
      </c>
      <c r="N413" s="26" t="str">
        <f t="shared" si="80"/>
        <v>Puntos no considerados</v>
      </c>
      <c r="O413" s="26">
        <f t="shared" si="81"/>
        <v>0</v>
      </c>
      <c r="P413" s="26">
        <f t="shared" si="82"/>
        <v>0</v>
      </c>
    </row>
    <row r="414" spans="3:16" ht="18.600000000000001" customHeight="1" x14ac:dyDescent="0.3">
      <c r="C414"/>
      <c r="D414"/>
      <c r="H414" s="26" t="str">
        <f t="shared" si="75"/>
        <v>LLAYLLAY 21 II</v>
      </c>
      <c r="I414" s="26" t="str">
        <f t="shared" si="76"/>
        <v>EL MOLINO B</v>
      </c>
      <c r="J414" s="26" t="str">
        <f t="shared" si="77"/>
        <v>SEBASTIAN IRRIBARRA CONA</v>
      </c>
      <c r="K414" s="26">
        <f t="shared" si="83"/>
        <v>0</v>
      </c>
      <c r="L414" s="26">
        <f t="shared" si="78"/>
        <v>304</v>
      </c>
      <c r="M414" s="26">
        <f t="shared" si="79"/>
        <v>0</v>
      </c>
      <c r="N414" s="26" t="str">
        <f t="shared" si="80"/>
        <v>Puntos no considerados</v>
      </c>
      <c r="O414" s="26">
        <f t="shared" si="81"/>
        <v>0</v>
      </c>
      <c r="P414" s="26">
        <f t="shared" si="82"/>
        <v>0</v>
      </c>
    </row>
    <row r="415" spans="3:16" ht="18.600000000000001" customHeight="1" x14ac:dyDescent="0.3">
      <c r="C415"/>
      <c r="D415"/>
      <c r="H415" s="26" t="str">
        <f t="shared" si="75"/>
        <v>LLAYLLAY 21 II</v>
      </c>
      <c r="I415" s="26" t="str">
        <f t="shared" si="76"/>
        <v>EL MOLINO B</v>
      </c>
      <c r="J415" s="26" t="str">
        <f t="shared" si="77"/>
        <v>SEBASTIAN IRRIBARRA CONA</v>
      </c>
      <c r="K415" s="26">
        <f t="shared" si="83"/>
        <v>0</v>
      </c>
      <c r="L415" s="26">
        <f t="shared" si="78"/>
        <v>305</v>
      </c>
      <c r="M415" s="26">
        <f t="shared" si="79"/>
        <v>0</v>
      </c>
      <c r="N415" s="26" t="str">
        <f t="shared" si="80"/>
        <v>Puntos no considerados</v>
      </c>
      <c r="O415" s="26">
        <f t="shared" si="81"/>
        <v>0</v>
      </c>
      <c r="P415" s="26">
        <f t="shared" si="82"/>
        <v>0</v>
      </c>
    </row>
    <row r="416" spans="3:16" ht="18.600000000000001" customHeight="1" x14ac:dyDescent="0.3">
      <c r="C416"/>
      <c r="D416"/>
      <c r="H416" s="26" t="str">
        <f t="shared" si="75"/>
        <v>LLAYLLAY 21 II</v>
      </c>
      <c r="I416" s="26" t="str">
        <f t="shared" si="76"/>
        <v>EL MOLINO B</v>
      </c>
      <c r="J416" s="26" t="str">
        <f t="shared" si="77"/>
        <v>SEBASTIAN IRRIBARRA CONA</v>
      </c>
      <c r="K416" s="26">
        <f t="shared" si="83"/>
        <v>0</v>
      </c>
      <c r="L416" s="26">
        <f t="shared" si="78"/>
        <v>306</v>
      </c>
      <c r="M416" s="26">
        <f t="shared" si="79"/>
        <v>0</v>
      </c>
      <c r="N416" s="26" t="str">
        <f t="shared" si="80"/>
        <v>Puntos no considerados</v>
      </c>
      <c r="O416" s="26">
        <f t="shared" si="81"/>
        <v>0</v>
      </c>
      <c r="P416" s="26">
        <f t="shared" si="82"/>
        <v>0</v>
      </c>
    </row>
    <row r="417" spans="3:16" ht="18.600000000000001" customHeight="1" x14ac:dyDescent="0.3">
      <c r="C417"/>
      <c r="D417"/>
      <c r="H417" s="26" t="str">
        <f t="shared" si="75"/>
        <v>LLAYLLAY 21 II</v>
      </c>
      <c r="I417" s="26" t="str">
        <f t="shared" si="76"/>
        <v>EL MOLINO B</v>
      </c>
      <c r="J417" s="26" t="str">
        <f t="shared" si="77"/>
        <v>SEBASTIAN IRRIBARRA CONA</v>
      </c>
      <c r="K417" s="26">
        <f t="shared" si="83"/>
        <v>0</v>
      </c>
      <c r="L417" s="26">
        <f t="shared" si="78"/>
        <v>307</v>
      </c>
      <c r="M417" s="26">
        <f t="shared" si="79"/>
        <v>0</v>
      </c>
      <c r="N417" s="26" t="str">
        <f t="shared" si="80"/>
        <v>Puntos no considerados</v>
      </c>
      <c r="O417" s="26">
        <f t="shared" si="81"/>
        <v>0</v>
      </c>
      <c r="P417" s="26">
        <f t="shared" si="82"/>
        <v>0</v>
      </c>
    </row>
    <row r="418" spans="3:16" ht="18.600000000000001" customHeight="1" x14ac:dyDescent="0.3">
      <c r="C418"/>
      <c r="D418"/>
      <c r="H418" s="26" t="str">
        <f t="shared" si="75"/>
        <v>LLAYLLAY 21 II</v>
      </c>
      <c r="I418" s="26" t="str">
        <f t="shared" si="76"/>
        <v>EL MOLINO B</v>
      </c>
      <c r="J418" s="26" t="str">
        <f t="shared" si="77"/>
        <v>SEBASTIAN IRRIBARRA CONA</v>
      </c>
      <c r="K418" s="26">
        <f t="shared" si="83"/>
        <v>0</v>
      </c>
      <c r="L418" s="26">
        <f t="shared" si="78"/>
        <v>308</v>
      </c>
      <c r="M418" s="26">
        <f t="shared" si="79"/>
        <v>0</v>
      </c>
      <c r="N418" s="26" t="str">
        <f t="shared" si="80"/>
        <v>Puntos no considerados</v>
      </c>
      <c r="O418" s="26">
        <f t="shared" si="81"/>
        <v>0</v>
      </c>
      <c r="P418" s="26">
        <f t="shared" si="82"/>
        <v>0</v>
      </c>
    </row>
    <row r="419" spans="3:16" ht="18.600000000000001" customHeight="1" x14ac:dyDescent="0.3">
      <c r="C419"/>
      <c r="D419"/>
      <c r="H419" s="26" t="str">
        <f t="shared" si="75"/>
        <v>LLAYLLAY 21 II</v>
      </c>
      <c r="I419" s="26" t="str">
        <f t="shared" si="76"/>
        <v>EL MOLINO B</v>
      </c>
      <c r="J419" s="26" t="str">
        <f t="shared" si="77"/>
        <v>SEBASTIAN IRRIBARRA CONA</v>
      </c>
      <c r="K419" s="26">
        <f t="shared" si="83"/>
        <v>0</v>
      </c>
      <c r="L419" s="26">
        <f t="shared" si="78"/>
        <v>309</v>
      </c>
      <c r="M419" s="26">
        <f t="shared" si="79"/>
        <v>0</v>
      </c>
      <c r="N419" s="26" t="str">
        <f t="shared" si="80"/>
        <v>Puntos no considerados</v>
      </c>
      <c r="O419" s="26">
        <f t="shared" si="81"/>
        <v>0</v>
      </c>
      <c r="P419" s="26">
        <f t="shared" si="82"/>
        <v>0</v>
      </c>
    </row>
    <row r="420" spans="3:16" ht="18.600000000000001" customHeight="1" x14ac:dyDescent="0.3">
      <c r="C420"/>
      <c r="D420"/>
      <c r="H420" s="26" t="str">
        <f t="shared" si="75"/>
        <v>LLAYLLAY 21 II</v>
      </c>
      <c r="I420" s="26" t="str">
        <f t="shared" si="76"/>
        <v>EL MOLINO B</v>
      </c>
      <c r="J420" s="26" t="str">
        <f t="shared" si="77"/>
        <v>SEBASTIAN IRRIBARRA CONA</v>
      </c>
      <c r="K420" s="26">
        <f t="shared" si="83"/>
        <v>0</v>
      </c>
      <c r="L420" s="26">
        <f t="shared" si="78"/>
        <v>310</v>
      </c>
      <c r="M420" s="26">
        <f t="shared" si="79"/>
        <v>0</v>
      </c>
      <c r="N420" s="26" t="str">
        <f t="shared" si="80"/>
        <v>Puntos no considerados</v>
      </c>
      <c r="O420" s="26">
        <f t="shared" si="81"/>
        <v>0</v>
      </c>
      <c r="P420" s="26">
        <f t="shared" si="82"/>
        <v>0</v>
      </c>
    </row>
    <row r="421" spans="3:16" ht="18.600000000000001" customHeight="1" x14ac:dyDescent="0.3">
      <c r="C421"/>
      <c r="D421"/>
      <c r="H421" s="26" t="str">
        <f t="shared" si="75"/>
        <v>LLAYLLAY 21 II</v>
      </c>
      <c r="I421" s="26" t="str">
        <f t="shared" si="76"/>
        <v>EL MOLINO B</v>
      </c>
      <c r="J421" s="26" t="str">
        <f t="shared" si="77"/>
        <v>SEBASTIAN IRRIBARRA CONA</v>
      </c>
      <c r="K421" s="26">
        <f t="shared" si="83"/>
        <v>0</v>
      </c>
      <c r="L421" s="26">
        <f t="shared" si="78"/>
        <v>311</v>
      </c>
      <c r="M421" s="26">
        <f t="shared" si="79"/>
        <v>0</v>
      </c>
      <c r="N421" s="26" t="str">
        <f t="shared" si="80"/>
        <v>Puntos no considerados</v>
      </c>
      <c r="O421" s="26">
        <f t="shared" si="81"/>
        <v>0</v>
      </c>
      <c r="P421" s="26">
        <f t="shared" si="82"/>
        <v>0</v>
      </c>
    </row>
    <row r="422" spans="3:16" ht="18.600000000000001" customHeight="1" x14ac:dyDescent="0.3">
      <c r="C422"/>
      <c r="D422"/>
      <c r="H422" s="26" t="str">
        <f t="shared" si="75"/>
        <v>LLAYLLAY 21 II</v>
      </c>
      <c r="I422" s="26" t="str">
        <f t="shared" si="76"/>
        <v>EL MOLINO B</v>
      </c>
      <c r="J422" s="26" t="str">
        <f t="shared" si="77"/>
        <v>SEBASTIAN IRRIBARRA CONA</v>
      </c>
      <c r="K422" s="26">
        <f t="shared" si="83"/>
        <v>0</v>
      </c>
      <c r="L422" s="26">
        <f t="shared" si="78"/>
        <v>312</v>
      </c>
      <c r="M422" s="26">
        <f t="shared" si="79"/>
        <v>0</v>
      </c>
      <c r="N422" s="26" t="str">
        <f t="shared" si="80"/>
        <v>Puntos no considerados</v>
      </c>
      <c r="O422" s="26">
        <f t="shared" si="81"/>
        <v>0</v>
      </c>
      <c r="P422" s="26">
        <f t="shared" si="82"/>
        <v>0</v>
      </c>
    </row>
    <row r="423" spans="3:16" ht="18.600000000000001" customHeight="1" x14ac:dyDescent="0.3">
      <c r="C423"/>
      <c r="D423"/>
      <c r="H423" s="26" t="str">
        <f t="shared" si="75"/>
        <v>LLAYLLAY 21 II</v>
      </c>
      <c r="I423" s="26" t="str">
        <f t="shared" si="76"/>
        <v>EL MOLINO B</v>
      </c>
      <c r="J423" s="26" t="str">
        <f t="shared" si="77"/>
        <v>SEBASTIAN IRRIBARRA CONA</v>
      </c>
      <c r="K423" s="26">
        <f t="shared" si="83"/>
        <v>0</v>
      </c>
      <c r="L423" s="26">
        <f t="shared" si="78"/>
        <v>313</v>
      </c>
      <c r="M423" s="26">
        <f t="shared" si="79"/>
        <v>0</v>
      </c>
      <c r="N423" s="26" t="str">
        <f t="shared" si="80"/>
        <v>Puntos no considerados</v>
      </c>
      <c r="O423" s="26">
        <f t="shared" si="81"/>
        <v>0</v>
      </c>
      <c r="P423" s="26">
        <f t="shared" si="82"/>
        <v>0</v>
      </c>
    </row>
    <row r="424" spans="3:16" ht="18.600000000000001" customHeight="1" x14ac:dyDescent="0.3">
      <c r="C424"/>
      <c r="D424"/>
      <c r="H424" s="26" t="str">
        <f t="shared" si="75"/>
        <v>LLAYLLAY 21 II</v>
      </c>
      <c r="I424" s="26" t="str">
        <f t="shared" si="76"/>
        <v>EL MOLINO B</v>
      </c>
      <c r="J424" s="26" t="str">
        <f t="shared" si="77"/>
        <v>SEBASTIAN IRRIBARRA CONA</v>
      </c>
      <c r="K424" s="26">
        <f t="shared" si="83"/>
        <v>0</v>
      </c>
      <c r="L424" s="26">
        <f t="shared" si="78"/>
        <v>314</v>
      </c>
      <c r="M424" s="26">
        <f t="shared" si="79"/>
        <v>0</v>
      </c>
      <c r="N424" s="26" t="str">
        <f t="shared" si="80"/>
        <v>Puntos no considerados</v>
      </c>
      <c r="O424" s="26">
        <f t="shared" si="81"/>
        <v>0</v>
      </c>
      <c r="P424" s="26">
        <f t="shared" si="82"/>
        <v>0</v>
      </c>
    </row>
    <row r="425" spans="3:16" ht="18.600000000000001" customHeight="1" x14ac:dyDescent="0.3">
      <c r="C425"/>
      <c r="D425"/>
      <c r="H425" s="26" t="str">
        <f t="shared" si="75"/>
        <v>LLAYLLAY 21 II</v>
      </c>
      <c r="I425" s="26" t="str">
        <f t="shared" si="76"/>
        <v>EL MOLINO B</v>
      </c>
      <c r="J425" s="26" t="str">
        <f t="shared" si="77"/>
        <v>SEBASTIAN IRRIBARRA CONA</v>
      </c>
      <c r="K425" s="26">
        <f t="shared" si="83"/>
        <v>0</v>
      </c>
      <c r="L425" s="26">
        <f t="shared" si="78"/>
        <v>315</v>
      </c>
      <c r="M425" s="26">
        <f t="shared" si="79"/>
        <v>0</v>
      </c>
      <c r="N425" s="26" t="str">
        <f t="shared" si="80"/>
        <v>Puntos no considerados</v>
      </c>
      <c r="O425" s="26">
        <f t="shared" si="81"/>
        <v>0</v>
      </c>
      <c r="P425" s="26">
        <f t="shared" si="82"/>
        <v>0</v>
      </c>
    </row>
    <row r="426" spans="3:16" ht="18.600000000000001" customHeight="1" x14ac:dyDescent="0.3">
      <c r="C426"/>
      <c r="D426"/>
      <c r="H426" s="26" t="str">
        <f t="shared" si="75"/>
        <v>LLAYLLAY 21 II</v>
      </c>
      <c r="I426" s="26" t="str">
        <f t="shared" si="76"/>
        <v>EL MOLINO B</v>
      </c>
      <c r="J426" s="26" t="str">
        <f t="shared" si="77"/>
        <v>SEBASTIAN IRRIBARRA CONA</v>
      </c>
      <c r="K426" s="26">
        <f t="shared" si="83"/>
        <v>0</v>
      </c>
      <c r="L426" s="26">
        <f t="shared" si="78"/>
        <v>316</v>
      </c>
      <c r="M426" s="26">
        <f t="shared" si="79"/>
        <v>0</v>
      </c>
      <c r="N426" s="26" t="str">
        <f t="shared" si="80"/>
        <v>Puntos no considerados</v>
      </c>
      <c r="O426" s="26">
        <f t="shared" si="81"/>
        <v>0</v>
      </c>
      <c r="P426" s="26">
        <f t="shared" si="82"/>
        <v>0</v>
      </c>
    </row>
    <row r="427" spans="3:16" ht="18.600000000000001" customHeight="1" x14ac:dyDescent="0.3">
      <c r="C427"/>
      <c r="D427"/>
      <c r="H427" s="26" t="str">
        <f t="shared" si="75"/>
        <v>LLAYLLAY 21 II</v>
      </c>
      <c r="I427" s="26" t="str">
        <f t="shared" si="76"/>
        <v>EL MOLINO B</v>
      </c>
      <c r="J427" s="26" t="str">
        <f t="shared" si="77"/>
        <v>SEBASTIAN IRRIBARRA CONA</v>
      </c>
      <c r="K427" s="26">
        <f t="shared" si="83"/>
        <v>0</v>
      </c>
      <c r="L427" s="26">
        <f t="shared" si="78"/>
        <v>317</v>
      </c>
      <c r="M427" s="26">
        <f t="shared" si="79"/>
        <v>0</v>
      </c>
      <c r="N427" s="26" t="str">
        <f t="shared" si="80"/>
        <v>Puntos no considerados</v>
      </c>
      <c r="O427" s="26">
        <f t="shared" si="81"/>
        <v>0</v>
      </c>
      <c r="P427" s="26">
        <f t="shared" si="82"/>
        <v>0</v>
      </c>
    </row>
    <row r="428" spans="3:16" ht="18.600000000000001" customHeight="1" x14ac:dyDescent="0.3">
      <c r="C428"/>
      <c r="D428"/>
      <c r="H428" s="26" t="str">
        <f t="shared" si="75"/>
        <v>LLAYLLAY 21 II</v>
      </c>
      <c r="I428" s="26" t="str">
        <f t="shared" si="76"/>
        <v>EL MOLINO B</v>
      </c>
      <c r="J428" s="26" t="str">
        <f t="shared" si="77"/>
        <v>SEBASTIAN IRRIBARRA CONA</v>
      </c>
      <c r="K428" s="26">
        <f t="shared" si="83"/>
        <v>0</v>
      </c>
      <c r="L428" s="26">
        <f t="shared" si="78"/>
        <v>318</v>
      </c>
      <c r="M428" s="26">
        <f t="shared" si="79"/>
        <v>0</v>
      </c>
      <c r="N428" s="26" t="str">
        <f t="shared" si="80"/>
        <v>Puntos no considerados</v>
      </c>
      <c r="O428" s="26">
        <f t="shared" si="81"/>
        <v>0</v>
      </c>
      <c r="P428" s="26">
        <f t="shared" si="82"/>
        <v>0</v>
      </c>
    </row>
    <row r="429" spans="3:16" ht="18.600000000000001" customHeight="1" x14ac:dyDescent="0.3">
      <c r="C429"/>
      <c r="D429"/>
      <c r="H429" s="26" t="str">
        <f t="shared" si="75"/>
        <v>LLAYLLAY 21 II</v>
      </c>
      <c r="I429" s="26" t="str">
        <f t="shared" si="76"/>
        <v>EL MOLINO B</v>
      </c>
      <c r="J429" s="26" t="str">
        <f t="shared" si="77"/>
        <v>SEBASTIAN IRRIBARRA CONA</v>
      </c>
      <c r="K429" s="26">
        <f t="shared" si="83"/>
        <v>0</v>
      </c>
      <c r="L429" s="26">
        <f t="shared" si="78"/>
        <v>319</v>
      </c>
      <c r="M429" s="26">
        <f t="shared" si="79"/>
        <v>0</v>
      </c>
      <c r="N429" s="26" t="str">
        <f t="shared" si="80"/>
        <v>Puntos no considerados</v>
      </c>
      <c r="O429" s="26">
        <f t="shared" si="81"/>
        <v>0</v>
      </c>
      <c r="P429" s="26">
        <f t="shared" si="82"/>
        <v>0</v>
      </c>
    </row>
    <row r="430" spans="3:16" ht="18.600000000000001" customHeight="1" x14ac:dyDescent="0.3">
      <c r="C430"/>
      <c r="D430"/>
      <c r="H430" s="26" t="str">
        <f t="shared" si="75"/>
        <v>LLAYLLAY 21 II</v>
      </c>
      <c r="I430" s="26" t="str">
        <f t="shared" si="76"/>
        <v>EL MOLINO B</v>
      </c>
      <c r="J430" s="26" t="str">
        <f t="shared" si="77"/>
        <v>SEBASTIAN IRRIBARRA CONA</v>
      </c>
      <c r="K430" s="26">
        <f t="shared" si="83"/>
        <v>0</v>
      </c>
      <c r="L430" s="26">
        <f t="shared" si="78"/>
        <v>320</v>
      </c>
      <c r="M430" s="26">
        <f t="shared" si="79"/>
        <v>0</v>
      </c>
      <c r="N430" s="26" t="str">
        <f t="shared" si="80"/>
        <v>Puntos no considerados</v>
      </c>
      <c r="O430" s="26">
        <f t="shared" si="81"/>
        <v>0</v>
      </c>
      <c r="P430" s="26">
        <f t="shared" si="82"/>
        <v>0</v>
      </c>
    </row>
    <row r="431" spans="3:16" ht="18.600000000000001" customHeight="1" x14ac:dyDescent="0.3">
      <c r="C431"/>
      <c r="D431"/>
      <c r="H431" s="26" t="str">
        <f t="shared" si="75"/>
        <v>LLAYLLAY 21 II</v>
      </c>
      <c r="I431" s="26" t="str">
        <f t="shared" si="76"/>
        <v>EL MOLINO B</v>
      </c>
      <c r="J431" s="26" t="str">
        <f t="shared" si="77"/>
        <v>SEBASTIAN IRRIBARRA CONA</v>
      </c>
      <c r="K431" s="26">
        <f t="shared" si="83"/>
        <v>0</v>
      </c>
      <c r="L431" s="26">
        <f t="shared" si="78"/>
        <v>321</v>
      </c>
      <c r="M431" s="26">
        <f t="shared" si="79"/>
        <v>0</v>
      </c>
      <c r="N431" s="26" t="str">
        <f t="shared" si="80"/>
        <v>Puntos no considerados</v>
      </c>
      <c r="O431" s="26">
        <f t="shared" si="81"/>
        <v>0</v>
      </c>
      <c r="P431" s="26">
        <f t="shared" si="82"/>
        <v>0</v>
      </c>
    </row>
    <row r="432" spans="3:16" ht="18.600000000000001" customHeight="1" x14ac:dyDescent="0.3">
      <c r="C432"/>
      <c r="D432"/>
      <c r="H432" s="26" t="str">
        <f t="shared" si="75"/>
        <v>LLAYLLAY 21 II</v>
      </c>
      <c r="I432" s="26" t="str">
        <f t="shared" si="76"/>
        <v>EL MOLINO B</v>
      </c>
      <c r="J432" s="26" t="str">
        <f t="shared" si="77"/>
        <v>SEBASTIAN IRRIBARRA CONA</v>
      </c>
      <c r="K432" s="26">
        <f t="shared" si="83"/>
        <v>0</v>
      </c>
      <c r="L432" s="26">
        <f t="shared" si="78"/>
        <v>322</v>
      </c>
      <c r="M432" s="26">
        <f t="shared" si="79"/>
        <v>0</v>
      </c>
      <c r="N432" s="26" t="str">
        <f t="shared" si="80"/>
        <v>Puntos no considerados</v>
      </c>
      <c r="O432" s="26">
        <f t="shared" si="81"/>
        <v>0</v>
      </c>
      <c r="P432" s="26">
        <f t="shared" si="82"/>
        <v>0</v>
      </c>
    </row>
    <row r="433" spans="3:16" ht="18.600000000000001" customHeight="1" x14ac:dyDescent="0.3">
      <c r="C433"/>
      <c r="D433"/>
      <c r="H433" s="26" t="str">
        <f t="shared" si="75"/>
        <v>LLAYLLAY 21 II</v>
      </c>
      <c r="I433" s="26" t="str">
        <f t="shared" si="76"/>
        <v>EL MOLINO B</v>
      </c>
      <c r="J433" s="26" t="str">
        <f t="shared" si="77"/>
        <v>SEBASTIAN IRRIBARRA CONA</v>
      </c>
      <c r="K433" s="26">
        <f t="shared" si="83"/>
        <v>0</v>
      </c>
      <c r="L433" s="26">
        <f t="shared" si="78"/>
        <v>323</v>
      </c>
      <c r="M433" s="26">
        <f t="shared" si="79"/>
        <v>0</v>
      </c>
      <c r="N433" s="26" t="str">
        <f t="shared" si="80"/>
        <v>Puntos no considerados</v>
      </c>
      <c r="O433" s="26">
        <f t="shared" si="81"/>
        <v>0</v>
      </c>
      <c r="P433" s="26">
        <f t="shared" si="82"/>
        <v>0</v>
      </c>
    </row>
    <row r="434" spans="3:16" ht="18.600000000000001" customHeight="1" x14ac:dyDescent="0.3">
      <c r="C434"/>
      <c r="D434"/>
      <c r="H434" s="26" t="str">
        <f t="shared" si="75"/>
        <v>LLAYLLAY 21 II</v>
      </c>
      <c r="I434" s="26" t="str">
        <f t="shared" si="76"/>
        <v>EL MOLINO B</v>
      </c>
      <c r="J434" s="26" t="str">
        <f t="shared" si="77"/>
        <v>SEBASTIAN IRRIBARRA CONA</v>
      </c>
      <c r="K434" s="26">
        <f t="shared" si="83"/>
        <v>0</v>
      </c>
      <c r="L434" s="26">
        <f t="shared" si="78"/>
        <v>324</v>
      </c>
      <c r="M434" s="26">
        <f t="shared" si="79"/>
        <v>0</v>
      </c>
      <c r="N434" s="26" t="str">
        <f t="shared" si="80"/>
        <v>Puntos no considerados</v>
      </c>
      <c r="O434" s="26">
        <f t="shared" si="81"/>
        <v>0</v>
      </c>
      <c r="P434" s="26">
        <f t="shared" si="82"/>
        <v>0</v>
      </c>
    </row>
    <row r="435" spans="3:16" ht="18.600000000000001" customHeight="1" x14ac:dyDescent="0.3">
      <c r="C435"/>
      <c r="D435"/>
      <c r="H435" s="26" t="str">
        <f t="shared" si="75"/>
        <v>LLAYLLAY 21 II</v>
      </c>
      <c r="I435" s="26" t="str">
        <f t="shared" si="76"/>
        <v>EL MOLINO B</v>
      </c>
      <c r="J435" s="26" t="str">
        <f t="shared" si="77"/>
        <v>SEBASTIAN IRRIBARRA CONA</v>
      </c>
      <c r="K435" s="26">
        <f t="shared" si="83"/>
        <v>0</v>
      </c>
      <c r="L435" s="26">
        <f t="shared" si="78"/>
        <v>325</v>
      </c>
      <c r="M435" s="26">
        <f t="shared" si="79"/>
        <v>0</v>
      </c>
      <c r="N435" s="26" t="str">
        <f t="shared" si="80"/>
        <v>Puntos no considerados</v>
      </c>
      <c r="O435" s="26">
        <f t="shared" si="81"/>
        <v>0</v>
      </c>
      <c r="P435" s="26">
        <f t="shared" si="82"/>
        <v>0</v>
      </c>
    </row>
    <row r="436" spans="3:16" ht="18.600000000000001" customHeight="1" x14ac:dyDescent="0.3">
      <c r="C436"/>
      <c r="D436"/>
      <c r="H436" s="26" t="str">
        <f t="shared" si="75"/>
        <v>LLAYLLAY 21 II</v>
      </c>
      <c r="I436" s="26" t="str">
        <f t="shared" si="76"/>
        <v>EL MOLINO B</v>
      </c>
      <c r="J436" s="26" t="str">
        <f t="shared" si="77"/>
        <v>SEBASTIAN IRRIBARRA CONA</v>
      </c>
      <c r="K436" s="26">
        <f t="shared" si="83"/>
        <v>0</v>
      </c>
      <c r="L436" s="26">
        <f t="shared" si="78"/>
        <v>326</v>
      </c>
      <c r="M436" s="26">
        <f t="shared" si="79"/>
        <v>0</v>
      </c>
      <c r="N436" s="26" t="str">
        <f t="shared" si="80"/>
        <v>Puntos no considerados</v>
      </c>
      <c r="O436" s="26">
        <f t="shared" si="81"/>
        <v>0</v>
      </c>
      <c r="P436" s="26">
        <f t="shared" si="82"/>
        <v>0</v>
      </c>
    </row>
    <row r="437" spans="3:16" ht="18.600000000000001" customHeight="1" x14ac:dyDescent="0.3">
      <c r="C437"/>
      <c r="D437"/>
      <c r="H437" s="26" t="str">
        <f t="shared" si="75"/>
        <v>LLAYLLAY 21 II</v>
      </c>
      <c r="I437" s="26" t="str">
        <f t="shared" si="76"/>
        <v>EL MOLINO B</v>
      </c>
      <c r="J437" s="26" t="str">
        <f t="shared" si="77"/>
        <v>SEBASTIAN IRRIBARRA CONA</v>
      </c>
      <c r="K437" s="26">
        <f t="shared" si="83"/>
        <v>0</v>
      </c>
      <c r="L437" s="26">
        <f t="shared" si="78"/>
        <v>327</v>
      </c>
      <c r="M437" s="26">
        <f t="shared" si="79"/>
        <v>0</v>
      </c>
      <c r="N437" s="26" t="str">
        <f t="shared" si="80"/>
        <v>Puntos no considerados</v>
      </c>
      <c r="O437" s="26">
        <f t="shared" si="81"/>
        <v>0</v>
      </c>
      <c r="P437" s="26">
        <f t="shared" si="82"/>
        <v>0</v>
      </c>
    </row>
    <row r="438" spans="3:16" ht="18.600000000000001" customHeight="1" x14ac:dyDescent="0.3">
      <c r="C438"/>
      <c r="D438"/>
      <c r="H438" s="26" t="str">
        <f t="shared" si="75"/>
        <v>LLAYLLAY 21 II</v>
      </c>
      <c r="I438" s="26" t="str">
        <f t="shared" si="76"/>
        <v>EL MOLINO B</v>
      </c>
      <c r="J438" s="26" t="str">
        <f t="shared" si="77"/>
        <v>SEBASTIAN IRRIBARRA CONA</v>
      </c>
      <c r="K438" s="26">
        <f t="shared" si="83"/>
        <v>0</v>
      </c>
      <c r="L438" s="26">
        <f t="shared" si="78"/>
        <v>328</v>
      </c>
      <c r="M438" s="26">
        <f t="shared" si="79"/>
        <v>0</v>
      </c>
      <c r="N438" s="26" t="str">
        <f t="shared" si="80"/>
        <v>Puntos no considerados</v>
      </c>
      <c r="O438" s="26">
        <f t="shared" si="81"/>
        <v>0</v>
      </c>
      <c r="P438" s="26">
        <f t="shared" si="82"/>
        <v>0</v>
      </c>
    </row>
    <row r="439" spans="3:16" ht="18.600000000000001" customHeight="1" x14ac:dyDescent="0.3">
      <c r="C439"/>
      <c r="D439"/>
      <c r="H439" s="26" t="str">
        <f t="shared" si="75"/>
        <v>LLAYLLAY 21 II</v>
      </c>
      <c r="I439" s="26" t="str">
        <f t="shared" si="76"/>
        <v>EL MOLINO B</v>
      </c>
      <c r="J439" s="26" t="str">
        <f t="shared" si="77"/>
        <v>SEBASTIAN IRRIBARRA CONA</v>
      </c>
      <c r="K439" s="26">
        <f t="shared" si="83"/>
        <v>0</v>
      </c>
      <c r="L439" s="26">
        <f t="shared" si="78"/>
        <v>329</v>
      </c>
      <c r="M439" s="26">
        <f t="shared" si="79"/>
        <v>0</v>
      </c>
      <c r="N439" s="26" t="str">
        <f t="shared" si="80"/>
        <v>Puntos no considerados</v>
      </c>
      <c r="O439" s="26">
        <f t="shared" si="81"/>
        <v>0</v>
      </c>
      <c r="P439" s="26">
        <f t="shared" si="82"/>
        <v>0</v>
      </c>
    </row>
    <row r="440" spans="3:16" ht="18.600000000000001" customHeight="1" x14ac:dyDescent="0.3">
      <c r="C440"/>
      <c r="D440"/>
      <c r="H440" s="26" t="str">
        <f t="shared" si="75"/>
        <v>LLAYLLAY 21 II</v>
      </c>
      <c r="I440" s="26" t="str">
        <f t="shared" si="76"/>
        <v>EL MOLINO B</v>
      </c>
      <c r="J440" s="26" t="str">
        <f t="shared" si="77"/>
        <v>SEBASTIAN IRRIBARRA CONA</v>
      </c>
      <c r="K440" s="26">
        <f t="shared" si="83"/>
        <v>0</v>
      </c>
      <c r="L440" s="26">
        <f t="shared" si="78"/>
        <v>330</v>
      </c>
      <c r="M440" s="26">
        <f t="shared" si="79"/>
        <v>0</v>
      </c>
      <c r="N440" s="26" t="str">
        <f t="shared" si="80"/>
        <v>Puntos no considerados</v>
      </c>
      <c r="O440" s="26">
        <f t="shared" si="81"/>
        <v>0</v>
      </c>
      <c r="P440" s="26">
        <f t="shared" si="82"/>
        <v>0</v>
      </c>
    </row>
    <row r="441" spans="3:16" ht="18.600000000000001" customHeight="1" x14ac:dyDescent="0.3">
      <c r="C441"/>
      <c r="D441"/>
      <c r="H441" s="26" t="str">
        <f t="shared" si="75"/>
        <v>LLAYLLAY 21 II</v>
      </c>
      <c r="I441" s="26" t="str">
        <f t="shared" si="76"/>
        <v>EL MOLINO B</v>
      </c>
      <c r="J441" s="26" t="str">
        <f t="shared" si="77"/>
        <v>SEBASTIAN IRRIBARRA CONA</v>
      </c>
      <c r="K441" s="26">
        <f t="shared" si="83"/>
        <v>0</v>
      </c>
      <c r="L441" s="26">
        <f t="shared" si="78"/>
        <v>331</v>
      </c>
      <c r="M441" s="26">
        <f t="shared" si="79"/>
        <v>0</v>
      </c>
      <c r="N441" s="26" t="str">
        <f t="shared" si="80"/>
        <v>Puntos no considerados</v>
      </c>
      <c r="O441" s="26">
        <f t="shared" si="81"/>
        <v>0</v>
      </c>
      <c r="P441" s="26">
        <f t="shared" si="82"/>
        <v>0</v>
      </c>
    </row>
    <row r="442" spans="3:16" ht="18.600000000000001" customHeight="1" x14ac:dyDescent="0.3">
      <c r="C442"/>
      <c r="D442"/>
      <c r="H442" s="26" t="str">
        <f t="shared" si="75"/>
        <v>LLAYLLAY 21 II</v>
      </c>
      <c r="I442" s="26" t="str">
        <f t="shared" si="76"/>
        <v>EL MOLINO B</v>
      </c>
      <c r="J442" s="26" t="str">
        <f t="shared" si="77"/>
        <v>SEBASTIAN IRRIBARRA CONA</v>
      </c>
      <c r="K442" s="26">
        <f t="shared" si="83"/>
        <v>0</v>
      </c>
      <c r="L442" s="26">
        <f t="shared" si="78"/>
        <v>332</v>
      </c>
      <c r="M442" s="26">
        <f t="shared" si="79"/>
        <v>0</v>
      </c>
      <c r="N442" s="26" t="str">
        <f t="shared" si="80"/>
        <v>Puntos no considerados</v>
      </c>
      <c r="O442" s="26">
        <f t="shared" si="81"/>
        <v>0</v>
      </c>
      <c r="P442" s="26">
        <f t="shared" si="82"/>
        <v>0</v>
      </c>
    </row>
    <row r="443" spans="3:16" ht="18.600000000000001" customHeight="1" x14ac:dyDescent="0.3">
      <c r="C443"/>
      <c r="D443"/>
      <c r="H443" s="26" t="str">
        <f t="shared" si="75"/>
        <v>LLAYLLAY 21 II</v>
      </c>
      <c r="I443" s="26" t="str">
        <f t="shared" si="76"/>
        <v>EL MOLINO B</v>
      </c>
      <c r="J443" s="26" t="str">
        <f t="shared" si="77"/>
        <v>SEBASTIAN IRRIBARRA CONA</v>
      </c>
      <c r="K443" s="26">
        <f t="shared" si="83"/>
        <v>0</v>
      </c>
      <c r="L443" s="26">
        <f t="shared" si="78"/>
        <v>333</v>
      </c>
      <c r="M443" s="26">
        <f t="shared" si="79"/>
        <v>0</v>
      </c>
      <c r="N443" s="26" t="str">
        <f t="shared" si="80"/>
        <v>Puntos no considerados</v>
      </c>
      <c r="O443" s="26">
        <f t="shared" si="81"/>
        <v>0</v>
      </c>
      <c r="P443" s="26">
        <f t="shared" si="82"/>
        <v>0</v>
      </c>
    </row>
    <row r="444" spans="3:16" ht="18.600000000000001" customHeight="1" x14ac:dyDescent="0.3">
      <c r="C444"/>
      <c r="D444"/>
      <c r="H444" s="26" t="str">
        <f t="shared" si="75"/>
        <v>LLAYLLAY 21 II</v>
      </c>
      <c r="I444" s="26" t="str">
        <f t="shared" si="76"/>
        <v>EL MOLINO B</v>
      </c>
      <c r="J444" s="26" t="str">
        <f t="shared" si="77"/>
        <v>SEBASTIAN IRRIBARRA CONA</v>
      </c>
      <c r="K444" s="26">
        <f t="shared" si="83"/>
        <v>0</v>
      </c>
      <c r="L444" s="26">
        <f t="shared" si="78"/>
        <v>334</v>
      </c>
      <c r="M444" s="26">
        <f t="shared" si="79"/>
        <v>0</v>
      </c>
      <c r="N444" s="26" t="str">
        <f t="shared" si="80"/>
        <v>Puntos no considerados</v>
      </c>
      <c r="O444" s="26">
        <f t="shared" si="81"/>
        <v>0</v>
      </c>
      <c r="P444" s="26">
        <f t="shared" si="82"/>
        <v>0</v>
      </c>
    </row>
    <row r="445" spans="3:16" ht="18.600000000000001" customHeight="1" x14ac:dyDescent="0.3">
      <c r="C445"/>
      <c r="D445"/>
      <c r="H445" s="26" t="str">
        <f t="shared" ref="H445:H508" si="84">IF(A445="",H444,A445)</f>
        <v>LLAYLLAY 21 II</v>
      </c>
      <c r="I445" s="26" t="str">
        <f t="shared" ref="I445:I508" si="85">IF(B445="",I444,B445)</f>
        <v>EL MOLINO B</v>
      </c>
      <c r="J445" s="26" t="str">
        <f t="shared" ref="J445:J508" si="86">IF(C445="",J444,C445)</f>
        <v>SEBASTIAN IRRIBARRA CONA</v>
      </c>
      <c r="K445" s="26">
        <f t="shared" si="83"/>
        <v>0</v>
      </c>
      <c r="L445" s="26">
        <f t="shared" ref="L445:L508" si="87">IF(H445=H444,IF(I445=I444,L444+1,1),1)</f>
        <v>335</v>
      </c>
      <c r="M445" s="26">
        <f t="shared" ref="M445:M508" si="88">IF(L445&lt;5,1,0)</f>
        <v>0</v>
      </c>
      <c r="N445" s="26" t="str">
        <f t="shared" ref="N445:N508" si="89">IF(M445=1,"Puntos por equipo","Puntos no considerados")</f>
        <v>Puntos no considerados</v>
      </c>
      <c r="O445" s="26">
        <f t="shared" ref="O445:O508" si="90">M445*K445</f>
        <v>0</v>
      </c>
      <c r="P445" s="26">
        <f t="shared" ref="P445:P508" si="91">(1-M445)*K445</f>
        <v>0</v>
      </c>
    </row>
    <row r="446" spans="3:16" ht="18.600000000000001" customHeight="1" x14ac:dyDescent="0.3">
      <c r="C446"/>
      <c r="D446"/>
      <c r="H446" s="26" t="str">
        <f t="shared" si="84"/>
        <v>LLAYLLAY 21 II</v>
      </c>
      <c r="I446" s="26" t="str">
        <f t="shared" si="85"/>
        <v>EL MOLINO B</v>
      </c>
      <c r="J446" s="26" t="str">
        <f t="shared" si="86"/>
        <v>SEBASTIAN IRRIBARRA CONA</v>
      </c>
      <c r="K446" s="26">
        <f t="shared" si="83"/>
        <v>0</v>
      </c>
      <c r="L446" s="26">
        <f t="shared" si="87"/>
        <v>336</v>
      </c>
      <c r="M446" s="26">
        <f t="shared" si="88"/>
        <v>0</v>
      </c>
      <c r="N446" s="26" t="str">
        <f t="shared" si="89"/>
        <v>Puntos no considerados</v>
      </c>
      <c r="O446" s="26">
        <f t="shared" si="90"/>
        <v>0</v>
      </c>
      <c r="P446" s="26">
        <f t="shared" si="91"/>
        <v>0</v>
      </c>
    </row>
    <row r="447" spans="3:16" ht="18.600000000000001" customHeight="1" x14ac:dyDescent="0.3">
      <c r="C447"/>
      <c r="D447"/>
      <c r="H447" s="26" t="str">
        <f t="shared" si="84"/>
        <v>LLAYLLAY 21 II</v>
      </c>
      <c r="I447" s="26" t="str">
        <f t="shared" si="85"/>
        <v>EL MOLINO B</v>
      </c>
      <c r="J447" s="26" t="str">
        <f t="shared" si="86"/>
        <v>SEBASTIAN IRRIBARRA CONA</v>
      </c>
      <c r="K447" s="26">
        <f t="shared" si="83"/>
        <v>0</v>
      </c>
      <c r="L447" s="26">
        <f t="shared" si="87"/>
        <v>337</v>
      </c>
      <c r="M447" s="26">
        <f t="shared" si="88"/>
        <v>0</v>
      </c>
      <c r="N447" s="26" t="str">
        <f t="shared" si="89"/>
        <v>Puntos no considerados</v>
      </c>
      <c r="O447" s="26">
        <f t="shared" si="90"/>
        <v>0</v>
      </c>
      <c r="P447" s="26">
        <f t="shared" si="91"/>
        <v>0</v>
      </c>
    </row>
    <row r="448" spans="3:16" ht="18.600000000000001" customHeight="1" x14ac:dyDescent="0.3">
      <c r="C448"/>
      <c r="D448"/>
      <c r="H448" s="26" t="str">
        <f t="shared" si="84"/>
        <v>LLAYLLAY 21 II</v>
      </c>
      <c r="I448" s="26" t="str">
        <f t="shared" si="85"/>
        <v>EL MOLINO B</v>
      </c>
      <c r="J448" s="26" t="str">
        <f t="shared" si="86"/>
        <v>SEBASTIAN IRRIBARRA CONA</v>
      </c>
      <c r="K448" s="26">
        <f t="shared" si="83"/>
        <v>0</v>
      </c>
      <c r="L448" s="26">
        <f t="shared" si="87"/>
        <v>338</v>
      </c>
      <c r="M448" s="26">
        <f t="shared" si="88"/>
        <v>0</v>
      </c>
      <c r="N448" s="26" t="str">
        <f t="shared" si="89"/>
        <v>Puntos no considerados</v>
      </c>
      <c r="O448" s="26">
        <f t="shared" si="90"/>
        <v>0</v>
      </c>
      <c r="P448" s="26">
        <f t="shared" si="91"/>
        <v>0</v>
      </c>
    </row>
    <row r="449" spans="3:16" ht="18.600000000000001" customHeight="1" x14ac:dyDescent="0.3">
      <c r="C449"/>
      <c r="D449"/>
      <c r="H449" s="26" t="str">
        <f t="shared" si="84"/>
        <v>LLAYLLAY 21 II</v>
      </c>
      <c r="I449" s="26" t="str">
        <f t="shared" si="85"/>
        <v>EL MOLINO B</v>
      </c>
      <c r="J449" s="26" t="str">
        <f t="shared" si="86"/>
        <v>SEBASTIAN IRRIBARRA CONA</v>
      </c>
      <c r="K449" s="26">
        <f t="shared" si="83"/>
        <v>0</v>
      </c>
      <c r="L449" s="26">
        <f t="shared" si="87"/>
        <v>339</v>
      </c>
      <c r="M449" s="26">
        <f t="shared" si="88"/>
        <v>0</v>
      </c>
      <c r="N449" s="26" t="str">
        <f t="shared" si="89"/>
        <v>Puntos no considerados</v>
      </c>
      <c r="O449" s="26">
        <f t="shared" si="90"/>
        <v>0</v>
      </c>
      <c r="P449" s="26">
        <f t="shared" si="91"/>
        <v>0</v>
      </c>
    </row>
    <row r="450" spans="3:16" ht="18.600000000000001" customHeight="1" x14ac:dyDescent="0.3">
      <c r="C450"/>
      <c r="D450"/>
      <c r="H450" s="26" t="str">
        <f t="shared" si="84"/>
        <v>LLAYLLAY 21 II</v>
      </c>
      <c r="I450" s="26" t="str">
        <f t="shared" si="85"/>
        <v>EL MOLINO B</v>
      </c>
      <c r="J450" s="26" t="str">
        <f t="shared" si="86"/>
        <v>SEBASTIAN IRRIBARRA CONA</v>
      </c>
      <c r="K450" s="26">
        <f t="shared" si="83"/>
        <v>0</v>
      </c>
      <c r="L450" s="26">
        <f t="shared" si="87"/>
        <v>340</v>
      </c>
      <c r="M450" s="26">
        <f t="shared" si="88"/>
        <v>0</v>
      </c>
      <c r="N450" s="26" t="str">
        <f t="shared" si="89"/>
        <v>Puntos no considerados</v>
      </c>
      <c r="O450" s="26">
        <f t="shared" si="90"/>
        <v>0</v>
      </c>
      <c r="P450" s="26">
        <f t="shared" si="91"/>
        <v>0</v>
      </c>
    </row>
    <row r="451" spans="3:16" ht="18.600000000000001" customHeight="1" x14ac:dyDescent="0.3">
      <c r="C451"/>
      <c r="D451"/>
      <c r="H451" s="26" t="str">
        <f t="shared" si="84"/>
        <v>LLAYLLAY 21 II</v>
      </c>
      <c r="I451" s="26" t="str">
        <f t="shared" si="85"/>
        <v>EL MOLINO B</v>
      </c>
      <c r="J451" s="26" t="str">
        <f t="shared" si="86"/>
        <v>SEBASTIAN IRRIBARRA CONA</v>
      </c>
      <c r="K451" s="26">
        <f t="shared" si="83"/>
        <v>0</v>
      </c>
      <c r="L451" s="26">
        <f t="shared" si="87"/>
        <v>341</v>
      </c>
      <c r="M451" s="26">
        <f t="shared" si="88"/>
        <v>0</v>
      </c>
      <c r="N451" s="26" t="str">
        <f t="shared" si="89"/>
        <v>Puntos no considerados</v>
      </c>
      <c r="O451" s="26">
        <f t="shared" si="90"/>
        <v>0</v>
      </c>
      <c r="P451" s="26">
        <f t="shared" si="91"/>
        <v>0</v>
      </c>
    </row>
    <row r="452" spans="3:16" ht="18.600000000000001" customHeight="1" x14ac:dyDescent="0.3">
      <c r="C452"/>
      <c r="D452"/>
      <c r="H452" s="26" t="str">
        <f t="shared" si="84"/>
        <v>LLAYLLAY 21 II</v>
      </c>
      <c r="I452" s="26" t="str">
        <f t="shared" si="85"/>
        <v>EL MOLINO B</v>
      </c>
      <c r="J452" s="26" t="str">
        <f t="shared" si="86"/>
        <v>SEBASTIAN IRRIBARRA CONA</v>
      </c>
      <c r="K452" s="26">
        <f t="shared" si="83"/>
        <v>0</v>
      </c>
      <c r="L452" s="26">
        <f t="shared" si="87"/>
        <v>342</v>
      </c>
      <c r="M452" s="26">
        <f t="shared" si="88"/>
        <v>0</v>
      </c>
      <c r="N452" s="26" t="str">
        <f t="shared" si="89"/>
        <v>Puntos no considerados</v>
      </c>
      <c r="O452" s="26">
        <f t="shared" si="90"/>
        <v>0</v>
      </c>
      <c r="P452" s="26">
        <f t="shared" si="91"/>
        <v>0</v>
      </c>
    </row>
    <row r="453" spans="3:16" ht="18.600000000000001" customHeight="1" x14ac:dyDescent="0.3">
      <c r="C453"/>
      <c r="D453"/>
      <c r="H453" s="26" t="str">
        <f t="shared" si="84"/>
        <v>LLAYLLAY 21 II</v>
      </c>
      <c r="I453" s="26" t="str">
        <f t="shared" si="85"/>
        <v>EL MOLINO B</v>
      </c>
      <c r="J453" s="26" t="str">
        <f t="shared" si="86"/>
        <v>SEBASTIAN IRRIBARRA CONA</v>
      </c>
      <c r="K453" s="26">
        <f t="shared" si="83"/>
        <v>0</v>
      </c>
      <c r="L453" s="26">
        <f t="shared" si="87"/>
        <v>343</v>
      </c>
      <c r="M453" s="26">
        <f t="shared" si="88"/>
        <v>0</v>
      </c>
      <c r="N453" s="26" t="str">
        <f t="shared" si="89"/>
        <v>Puntos no considerados</v>
      </c>
      <c r="O453" s="26">
        <f t="shared" si="90"/>
        <v>0</v>
      </c>
      <c r="P453" s="26">
        <f t="shared" si="91"/>
        <v>0</v>
      </c>
    </row>
    <row r="454" spans="3:16" ht="18.600000000000001" customHeight="1" x14ac:dyDescent="0.3">
      <c r="C454"/>
      <c r="D454"/>
      <c r="H454" s="26" t="str">
        <f t="shared" si="84"/>
        <v>LLAYLLAY 21 II</v>
      </c>
      <c r="I454" s="26" t="str">
        <f t="shared" si="85"/>
        <v>EL MOLINO B</v>
      </c>
      <c r="J454" s="26" t="str">
        <f t="shared" si="86"/>
        <v>SEBASTIAN IRRIBARRA CONA</v>
      </c>
      <c r="K454" s="26">
        <f t="shared" si="83"/>
        <v>0</v>
      </c>
      <c r="L454" s="26">
        <f t="shared" si="87"/>
        <v>344</v>
      </c>
      <c r="M454" s="26">
        <f t="shared" si="88"/>
        <v>0</v>
      </c>
      <c r="N454" s="26" t="str">
        <f t="shared" si="89"/>
        <v>Puntos no considerados</v>
      </c>
      <c r="O454" s="26">
        <f t="shared" si="90"/>
        <v>0</v>
      </c>
      <c r="P454" s="26">
        <f t="shared" si="91"/>
        <v>0</v>
      </c>
    </row>
    <row r="455" spans="3:16" ht="18.600000000000001" customHeight="1" x14ac:dyDescent="0.3">
      <c r="C455"/>
      <c r="D455"/>
      <c r="H455" s="26" t="str">
        <f t="shared" si="84"/>
        <v>LLAYLLAY 21 II</v>
      </c>
      <c r="I455" s="26" t="str">
        <f t="shared" si="85"/>
        <v>EL MOLINO B</v>
      </c>
      <c r="J455" s="26" t="str">
        <f t="shared" si="86"/>
        <v>SEBASTIAN IRRIBARRA CONA</v>
      </c>
      <c r="K455" s="26">
        <f t="shared" ref="K455:K518" si="92">D455</f>
        <v>0</v>
      </c>
      <c r="L455" s="26">
        <f t="shared" si="87"/>
        <v>345</v>
      </c>
      <c r="M455" s="26">
        <f t="shared" si="88"/>
        <v>0</v>
      </c>
      <c r="N455" s="26" t="str">
        <f t="shared" si="89"/>
        <v>Puntos no considerados</v>
      </c>
      <c r="O455" s="26">
        <f t="shared" si="90"/>
        <v>0</v>
      </c>
      <c r="P455" s="26">
        <f t="shared" si="91"/>
        <v>0</v>
      </c>
    </row>
    <row r="456" spans="3:16" ht="18.600000000000001" customHeight="1" x14ac:dyDescent="0.3">
      <c r="C456"/>
      <c r="D456"/>
      <c r="H456" s="26" t="str">
        <f t="shared" si="84"/>
        <v>LLAYLLAY 21 II</v>
      </c>
      <c r="I456" s="26" t="str">
        <f t="shared" si="85"/>
        <v>EL MOLINO B</v>
      </c>
      <c r="J456" s="26" t="str">
        <f t="shared" si="86"/>
        <v>SEBASTIAN IRRIBARRA CONA</v>
      </c>
      <c r="K456" s="26">
        <f t="shared" si="92"/>
        <v>0</v>
      </c>
      <c r="L456" s="26">
        <f t="shared" si="87"/>
        <v>346</v>
      </c>
      <c r="M456" s="26">
        <f t="shared" si="88"/>
        <v>0</v>
      </c>
      <c r="N456" s="26" t="str">
        <f t="shared" si="89"/>
        <v>Puntos no considerados</v>
      </c>
      <c r="O456" s="26">
        <f t="shared" si="90"/>
        <v>0</v>
      </c>
      <c r="P456" s="26">
        <f t="shared" si="91"/>
        <v>0</v>
      </c>
    </row>
    <row r="457" spans="3:16" ht="18.600000000000001" customHeight="1" x14ac:dyDescent="0.3">
      <c r="C457"/>
      <c r="D457"/>
      <c r="H457" s="26" t="str">
        <f t="shared" si="84"/>
        <v>LLAYLLAY 21 II</v>
      </c>
      <c r="I457" s="26" t="str">
        <f t="shared" si="85"/>
        <v>EL MOLINO B</v>
      </c>
      <c r="J457" s="26" t="str">
        <f t="shared" si="86"/>
        <v>SEBASTIAN IRRIBARRA CONA</v>
      </c>
      <c r="K457" s="26">
        <f t="shared" si="92"/>
        <v>0</v>
      </c>
      <c r="L457" s="26">
        <f t="shared" si="87"/>
        <v>347</v>
      </c>
      <c r="M457" s="26">
        <f t="shared" si="88"/>
        <v>0</v>
      </c>
      <c r="N457" s="26" t="str">
        <f t="shared" si="89"/>
        <v>Puntos no considerados</v>
      </c>
      <c r="O457" s="26">
        <f t="shared" si="90"/>
        <v>0</v>
      </c>
      <c r="P457" s="26">
        <f t="shared" si="91"/>
        <v>0</v>
      </c>
    </row>
    <row r="458" spans="3:16" ht="18.600000000000001" customHeight="1" x14ac:dyDescent="0.3">
      <c r="C458"/>
      <c r="D458"/>
      <c r="H458" s="26" t="str">
        <f t="shared" si="84"/>
        <v>LLAYLLAY 21 II</v>
      </c>
      <c r="I458" s="26" t="str">
        <f t="shared" si="85"/>
        <v>EL MOLINO B</v>
      </c>
      <c r="J458" s="26" t="str">
        <f t="shared" si="86"/>
        <v>SEBASTIAN IRRIBARRA CONA</v>
      </c>
      <c r="K458" s="26">
        <f t="shared" si="92"/>
        <v>0</v>
      </c>
      <c r="L458" s="26">
        <f t="shared" si="87"/>
        <v>348</v>
      </c>
      <c r="M458" s="26">
        <f t="shared" si="88"/>
        <v>0</v>
      </c>
      <c r="N458" s="26" t="str">
        <f t="shared" si="89"/>
        <v>Puntos no considerados</v>
      </c>
      <c r="O458" s="26">
        <f t="shared" si="90"/>
        <v>0</v>
      </c>
      <c r="P458" s="26">
        <f t="shared" si="91"/>
        <v>0</v>
      </c>
    </row>
    <row r="459" spans="3:16" ht="18.600000000000001" customHeight="1" x14ac:dyDescent="0.3">
      <c r="C459"/>
      <c r="D459"/>
      <c r="H459" s="26" t="str">
        <f t="shared" si="84"/>
        <v>LLAYLLAY 21 II</v>
      </c>
      <c r="I459" s="26" t="str">
        <f t="shared" si="85"/>
        <v>EL MOLINO B</v>
      </c>
      <c r="J459" s="26" t="str">
        <f t="shared" si="86"/>
        <v>SEBASTIAN IRRIBARRA CONA</v>
      </c>
      <c r="K459" s="26">
        <f t="shared" si="92"/>
        <v>0</v>
      </c>
      <c r="L459" s="26">
        <f t="shared" si="87"/>
        <v>349</v>
      </c>
      <c r="M459" s="26">
        <f t="shared" si="88"/>
        <v>0</v>
      </c>
      <c r="N459" s="26" t="str">
        <f t="shared" si="89"/>
        <v>Puntos no considerados</v>
      </c>
      <c r="O459" s="26">
        <f t="shared" si="90"/>
        <v>0</v>
      </c>
      <c r="P459" s="26">
        <f t="shared" si="91"/>
        <v>0</v>
      </c>
    </row>
    <row r="460" spans="3:16" ht="18.600000000000001" customHeight="1" x14ac:dyDescent="0.3">
      <c r="C460"/>
      <c r="D460"/>
      <c r="H460" s="26" t="str">
        <f t="shared" si="84"/>
        <v>LLAYLLAY 21 II</v>
      </c>
      <c r="I460" s="26" t="str">
        <f t="shared" si="85"/>
        <v>EL MOLINO B</v>
      </c>
      <c r="J460" s="26" t="str">
        <f t="shared" si="86"/>
        <v>SEBASTIAN IRRIBARRA CONA</v>
      </c>
      <c r="K460" s="26">
        <f t="shared" si="92"/>
        <v>0</v>
      </c>
      <c r="L460" s="26">
        <f t="shared" si="87"/>
        <v>350</v>
      </c>
      <c r="M460" s="26">
        <f t="shared" si="88"/>
        <v>0</v>
      </c>
      <c r="N460" s="26" t="str">
        <f t="shared" si="89"/>
        <v>Puntos no considerados</v>
      </c>
      <c r="O460" s="26">
        <f t="shared" si="90"/>
        <v>0</v>
      </c>
      <c r="P460" s="26">
        <f t="shared" si="91"/>
        <v>0</v>
      </c>
    </row>
    <row r="461" spans="3:16" ht="18.600000000000001" customHeight="1" x14ac:dyDescent="0.3">
      <c r="C461"/>
      <c r="D461"/>
      <c r="H461" s="26" t="str">
        <f t="shared" si="84"/>
        <v>LLAYLLAY 21 II</v>
      </c>
      <c r="I461" s="26" t="str">
        <f t="shared" si="85"/>
        <v>EL MOLINO B</v>
      </c>
      <c r="J461" s="26" t="str">
        <f t="shared" si="86"/>
        <v>SEBASTIAN IRRIBARRA CONA</v>
      </c>
      <c r="K461" s="26">
        <f t="shared" si="92"/>
        <v>0</v>
      </c>
      <c r="L461" s="26">
        <f t="shared" si="87"/>
        <v>351</v>
      </c>
      <c r="M461" s="26">
        <f t="shared" si="88"/>
        <v>0</v>
      </c>
      <c r="N461" s="26" t="str">
        <f t="shared" si="89"/>
        <v>Puntos no considerados</v>
      </c>
      <c r="O461" s="26">
        <f t="shared" si="90"/>
        <v>0</v>
      </c>
      <c r="P461" s="26">
        <f t="shared" si="91"/>
        <v>0</v>
      </c>
    </row>
    <row r="462" spans="3:16" ht="18.600000000000001" customHeight="1" x14ac:dyDescent="0.3">
      <c r="C462"/>
      <c r="D462"/>
      <c r="H462" s="26" t="str">
        <f t="shared" si="84"/>
        <v>LLAYLLAY 21 II</v>
      </c>
      <c r="I462" s="26" t="str">
        <f t="shared" si="85"/>
        <v>EL MOLINO B</v>
      </c>
      <c r="J462" s="26" t="str">
        <f t="shared" si="86"/>
        <v>SEBASTIAN IRRIBARRA CONA</v>
      </c>
      <c r="K462" s="26">
        <f t="shared" si="92"/>
        <v>0</v>
      </c>
      <c r="L462" s="26">
        <f t="shared" si="87"/>
        <v>352</v>
      </c>
      <c r="M462" s="26">
        <f t="shared" si="88"/>
        <v>0</v>
      </c>
      <c r="N462" s="26" t="str">
        <f t="shared" si="89"/>
        <v>Puntos no considerados</v>
      </c>
      <c r="O462" s="26">
        <f t="shared" si="90"/>
        <v>0</v>
      </c>
      <c r="P462" s="26">
        <f t="shared" si="91"/>
        <v>0</v>
      </c>
    </row>
    <row r="463" spans="3:16" ht="18.600000000000001" customHeight="1" x14ac:dyDescent="0.3">
      <c r="C463"/>
      <c r="D463"/>
      <c r="H463" s="26" t="str">
        <f t="shared" si="84"/>
        <v>LLAYLLAY 21 II</v>
      </c>
      <c r="I463" s="26" t="str">
        <f t="shared" si="85"/>
        <v>EL MOLINO B</v>
      </c>
      <c r="J463" s="26" t="str">
        <f t="shared" si="86"/>
        <v>SEBASTIAN IRRIBARRA CONA</v>
      </c>
      <c r="K463" s="26">
        <f t="shared" si="92"/>
        <v>0</v>
      </c>
      <c r="L463" s="26">
        <f t="shared" si="87"/>
        <v>353</v>
      </c>
      <c r="M463" s="26">
        <f t="shared" si="88"/>
        <v>0</v>
      </c>
      <c r="N463" s="26" t="str">
        <f t="shared" si="89"/>
        <v>Puntos no considerados</v>
      </c>
      <c r="O463" s="26">
        <f t="shared" si="90"/>
        <v>0</v>
      </c>
      <c r="P463" s="26">
        <f t="shared" si="91"/>
        <v>0</v>
      </c>
    </row>
    <row r="464" spans="3:16" ht="18.600000000000001" customHeight="1" x14ac:dyDescent="0.3">
      <c r="C464"/>
      <c r="D464"/>
      <c r="H464" s="26" t="str">
        <f t="shared" si="84"/>
        <v>LLAYLLAY 21 II</v>
      </c>
      <c r="I464" s="26" t="str">
        <f t="shared" si="85"/>
        <v>EL MOLINO B</v>
      </c>
      <c r="J464" s="26" t="str">
        <f t="shared" si="86"/>
        <v>SEBASTIAN IRRIBARRA CONA</v>
      </c>
      <c r="K464" s="26">
        <f t="shared" si="92"/>
        <v>0</v>
      </c>
      <c r="L464" s="26">
        <f t="shared" si="87"/>
        <v>354</v>
      </c>
      <c r="M464" s="26">
        <f t="shared" si="88"/>
        <v>0</v>
      </c>
      <c r="N464" s="26" t="str">
        <f t="shared" si="89"/>
        <v>Puntos no considerados</v>
      </c>
      <c r="O464" s="26">
        <f t="shared" si="90"/>
        <v>0</v>
      </c>
      <c r="P464" s="26">
        <f t="shared" si="91"/>
        <v>0</v>
      </c>
    </row>
    <row r="465" spans="3:16" ht="18.600000000000001" customHeight="1" x14ac:dyDescent="0.3">
      <c r="C465"/>
      <c r="D465"/>
      <c r="H465" s="26" t="str">
        <f t="shared" si="84"/>
        <v>LLAYLLAY 21 II</v>
      </c>
      <c r="I465" s="26" t="str">
        <f t="shared" si="85"/>
        <v>EL MOLINO B</v>
      </c>
      <c r="J465" s="26" t="str">
        <f t="shared" si="86"/>
        <v>SEBASTIAN IRRIBARRA CONA</v>
      </c>
      <c r="K465" s="26">
        <f t="shared" si="92"/>
        <v>0</v>
      </c>
      <c r="L465" s="26">
        <f t="shared" si="87"/>
        <v>355</v>
      </c>
      <c r="M465" s="26">
        <f t="shared" si="88"/>
        <v>0</v>
      </c>
      <c r="N465" s="26" t="str">
        <f t="shared" si="89"/>
        <v>Puntos no considerados</v>
      </c>
      <c r="O465" s="26">
        <f t="shared" si="90"/>
        <v>0</v>
      </c>
      <c r="P465" s="26">
        <f t="shared" si="91"/>
        <v>0</v>
      </c>
    </row>
    <row r="466" spans="3:16" ht="18.600000000000001" customHeight="1" x14ac:dyDescent="0.3">
      <c r="C466"/>
      <c r="D466"/>
      <c r="H466" s="26" t="str">
        <f t="shared" si="84"/>
        <v>LLAYLLAY 21 II</v>
      </c>
      <c r="I466" s="26" t="str">
        <f t="shared" si="85"/>
        <v>EL MOLINO B</v>
      </c>
      <c r="J466" s="26" t="str">
        <f t="shared" si="86"/>
        <v>SEBASTIAN IRRIBARRA CONA</v>
      </c>
      <c r="K466" s="26">
        <f t="shared" si="92"/>
        <v>0</v>
      </c>
      <c r="L466" s="26">
        <f t="shared" si="87"/>
        <v>356</v>
      </c>
      <c r="M466" s="26">
        <f t="shared" si="88"/>
        <v>0</v>
      </c>
      <c r="N466" s="26" t="str">
        <f t="shared" si="89"/>
        <v>Puntos no considerados</v>
      </c>
      <c r="O466" s="26">
        <f t="shared" si="90"/>
        <v>0</v>
      </c>
      <c r="P466" s="26">
        <f t="shared" si="91"/>
        <v>0</v>
      </c>
    </row>
    <row r="467" spans="3:16" ht="18.600000000000001" customHeight="1" x14ac:dyDescent="0.3">
      <c r="C467"/>
      <c r="D467"/>
      <c r="H467" s="26" t="str">
        <f t="shared" si="84"/>
        <v>LLAYLLAY 21 II</v>
      </c>
      <c r="I467" s="26" t="str">
        <f t="shared" si="85"/>
        <v>EL MOLINO B</v>
      </c>
      <c r="J467" s="26" t="str">
        <f t="shared" si="86"/>
        <v>SEBASTIAN IRRIBARRA CONA</v>
      </c>
      <c r="K467" s="26">
        <f t="shared" si="92"/>
        <v>0</v>
      </c>
      <c r="L467" s="26">
        <f t="shared" si="87"/>
        <v>357</v>
      </c>
      <c r="M467" s="26">
        <f t="shared" si="88"/>
        <v>0</v>
      </c>
      <c r="N467" s="26" t="str">
        <f t="shared" si="89"/>
        <v>Puntos no considerados</v>
      </c>
      <c r="O467" s="26">
        <f t="shared" si="90"/>
        <v>0</v>
      </c>
      <c r="P467" s="26">
        <f t="shared" si="91"/>
        <v>0</v>
      </c>
    </row>
    <row r="468" spans="3:16" ht="18.600000000000001" customHeight="1" x14ac:dyDescent="0.3">
      <c r="C468"/>
      <c r="D468"/>
      <c r="H468" s="26" t="str">
        <f t="shared" si="84"/>
        <v>LLAYLLAY 21 II</v>
      </c>
      <c r="I468" s="26" t="str">
        <f t="shared" si="85"/>
        <v>EL MOLINO B</v>
      </c>
      <c r="J468" s="26" t="str">
        <f t="shared" si="86"/>
        <v>SEBASTIAN IRRIBARRA CONA</v>
      </c>
      <c r="K468" s="26">
        <f t="shared" si="92"/>
        <v>0</v>
      </c>
      <c r="L468" s="26">
        <f t="shared" si="87"/>
        <v>358</v>
      </c>
      <c r="M468" s="26">
        <f t="shared" si="88"/>
        <v>0</v>
      </c>
      <c r="N468" s="26" t="str">
        <f t="shared" si="89"/>
        <v>Puntos no considerados</v>
      </c>
      <c r="O468" s="26">
        <f t="shared" si="90"/>
        <v>0</v>
      </c>
      <c r="P468" s="26">
        <f t="shared" si="91"/>
        <v>0</v>
      </c>
    </row>
    <row r="469" spans="3:16" ht="18.600000000000001" customHeight="1" x14ac:dyDescent="0.3">
      <c r="C469"/>
      <c r="D469"/>
      <c r="H469" s="26" t="str">
        <f t="shared" si="84"/>
        <v>LLAYLLAY 21 II</v>
      </c>
      <c r="I469" s="26" t="str">
        <f t="shared" si="85"/>
        <v>EL MOLINO B</v>
      </c>
      <c r="J469" s="26" t="str">
        <f t="shared" si="86"/>
        <v>SEBASTIAN IRRIBARRA CONA</v>
      </c>
      <c r="K469" s="26">
        <f t="shared" si="92"/>
        <v>0</v>
      </c>
      <c r="L469" s="26">
        <f t="shared" si="87"/>
        <v>359</v>
      </c>
      <c r="M469" s="26">
        <f t="shared" si="88"/>
        <v>0</v>
      </c>
      <c r="N469" s="26" t="str">
        <f t="shared" si="89"/>
        <v>Puntos no considerados</v>
      </c>
      <c r="O469" s="26">
        <f t="shared" si="90"/>
        <v>0</v>
      </c>
      <c r="P469" s="26">
        <f t="shared" si="91"/>
        <v>0</v>
      </c>
    </row>
    <row r="470" spans="3:16" ht="18.600000000000001" customHeight="1" x14ac:dyDescent="0.3">
      <c r="C470"/>
      <c r="D470"/>
      <c r="H470" s="26" t="str">
        <f t="shared" si="84"/>
        <v>LLAYLLAY 21 II</v>
      </c>
      <c r="I470" s="26" t="str">
        <f t="shared" si="85"/>
        <v>EL MOLINO B</v>
      </c>
      <c r="J470" s="26" t="str">
        <f t="shared" si="86"/>
        <v>SEBASTIAN IRRIBARRA CONA</v>
      </c>
      <c r="K470" s="26">
        <f t="shared" si="92"/>
        <v>0</v>
      </c>
      <c r="L470" s="26">
        <f t="shared" si="87"/>
        <v>360</v>
      </c>
      <c r="M470" s="26">
        <f t="shared" si="88"/>
        <v>0</v>
      </c>
      <c r="N470" s="26" t="str">
        <f t="shared" si="89"/>
        <v>Puntos no considerados</v>
      </c>
      <c r="O470" s="26">
        <f t="shared" si="90"/>
        <v>0</v>
      </c>
      <c r="P470" s="26">
        <f t="shared" si="91"/>
        <v>0</v>
      </c>
    </row>
    <row r="471" spans="3:16" ht="18.600000000000001" customHeight="1" x14ac:dyDescent="0.3">
      <c r="C471"/>
      <c r="D471"/>
      <c r="H471" s="26" t="str">
        <f t="shared" si="84"/>
        <v>LLAYLLAY 21 II</v>
      </c>
      <c r="I471" s="26" t="str">
        <f t="shared" si="85"/>
        <v>EL MOLINO B</v>
      </c>
      <c r="J471" s="26" t="str">
        <f t="shared" si="86"/>
        <v>SEBASTIAN IRRIBARRA CONA</v>
      </c>
      <c r="K471" s="26">
        <f t="shared" si="92"/>
        <v>0</v>
      </c>
      <c r="L471" s="26">
        <f t="shared" si="87"/>
        <v>361</v>
      </c>
      <c r="M471" s="26">
        <f t="shared" si="88"/>
        <v>0</v>
      </c>
      <c r="N471" s="26" t="str">
        <f t="shared" si="89"/>
        <v>Puntos no considerados</v>
      </c>
      <c r="O471" s="26">
        <f t="shared" si="90"/>
        <v>0</v>
      </c>
      <c r="P471" s="26">
        <f t="shared" si="91"/>
        <v>0</v>
      </c>
    </row>
    <row r="472" spans="3:16" ht="18.600000000000001" customHeight="1" x14ac:dyDescent="0.3">
      <c r="C472"/>
      <c r="D472"/>
      <c r="H472" s="26" t="str">
        <f t="shared" si="84"/>
        <v>LLAYLLAY 21 II</v>
      </c>
      <c r="I472" s="26" t="str">
        <f t="shared" si="85"/>
        <v>EL MOLINO B</v>
      </c>
      <c r="J472" s="26" t="str">
        <f t="shared" si="86"/>
        <v>SEBASTIAN IRRIBARRA CONA</v>
      </c>
      <c r="K472" s="26">
        <f t="shared" si="92"/>
        <v>0</v>
      </c>
      <c r="L472" s="26">
        <f t="shared" si="87"/>
        <v>362</v>
      </c>
      <c r="M472" s="26">
        <f t="shared" si="88"/>
        <v>0</v>
      </c>
      <c r="N472" s="26" t="str">
        <f t="shared" si="89"/>
        <v>Puntos no considerados</v>
      </c>
      <c r="O472" s="26">
        <f t="shared" si="90"/>
        <v>0</v>
      </c>
      <c r="P472" s="26">
        <f t="shared" si="91"/>
        <v>0</v>
      </c>
    </row>
    <row r="473" spans="3:16" ht="18.600000000000001" customHeight="1" x14ac:dyDescent="0.3">
      <c r="C473"/>
      <c r="D473"/>
      <c r="H473" s="26" t="str">
        <f t="shared" si="84"/>
        <v>LLAYLLAY 21 II</v>
      </c>
      <c r="I473" s="26" t="str">
        <f t="shared" si="85"/>
        <v>EL MOLINO B</v>
      </c>
      <c r="J473" s="26" t="str">
        <f t="shared" si="86"/>
        <v>SEBASTIAN IRRIBARRA CONA</v>
      </c>
      <c r="K473" s="26">
        <f t="shared" si="92"/>
        <v>0</v>
      </c>
      <c r="L473" s="26">
        <f t="shared" si="87"/>
        <v>363</v>
      </c>
      <c r="M473" s="26">
        <f t="shared" si="88"/>
        <v>0</v>
      </c>
      <c r="N473" s="26" t="str">
        <f t="shared" si="89"/>
        <v>Puntos no considerados</v>
      </c>
      <c r="O473" s="26">
        <f t="shared" si="90"/>
        <v>0</v>
      </c>
      <c r="P473" s="26">
        <f t="shared" si="91"/>
        <v>0</v>
      </c>
    </row>
    <row r="474" spans="3:16" ht="18.600000000000001" customHeight="1" x14ac:dyDescent="0.3">
      <c r="C474"/>
      <c r="D474"/>
      <c r="H474" s="26" t="str">
        <f t="shared" si="84"/>
        <v>LLAYLLAY 21 II</v>
      </c>
      <c r="I474" s="26" t="str">
        <f t="shared" si="85"/>
        <v>EL MOLINO B</v>
      </c>
      <c r="J474" s="26" t="str">
        <f t="shared" si="86"/>
        <v>SEBASTIAN IRRIBARRA CONA</v>
      </c>
      <c r="K474" s="26">
        <f t="shared" si="92"/>
        <v>0</v>
      </c>
      <c r="L474" s="26">
        <f t="shared" si="87"/>
        <v>364</v>
      </c>
      <c r="M474" s="26">
        <f t="shared" si="88"/>
        <v>0</v>
      </c>
      <c r="N474" s="26" t="str">
        <f t="shared" si="89"/>
        <v>Puntos no considerados</v>
      </c>
      <c r="O474" s="26">
        <f t="shared" si="90"/>
        <v>0</v>
      </c>
      <c r="P474" s="26">
        <f t="shared" si="91"/>
        <v>0</v>
      </c>
    </row>
    <row r="475" spans="3:16" ht="18.600000000000001" customHeight="1" x14ac:dyDescent="0.3">
      <c r="C475"/>
      <c r="D475"/>
      <c r="H475" s="26" t="str">
        <f t="shared" si="84"/>
        <v>LLAYLLAY 21 II</v>
      </c>
      <c r="I475" s="26" t="str">
        <f t="shared" si="85"/>
        <v>EL MOLINO B</v>
      </c>
      <c r="J475" s="26" t="str">
        <f t="shared" si="86"/>
        <v>SEBASTIAN IRRIBARRA CONA</v>
      </c>
      <c r="K475" s="26">
        <f t="shared" si="92"/>
        <v>0</v>
      </c>
      <c r="L475" s="26">
        <f t="shared" si="87"/>
        <v>365</v>
      </c>
      <c r="M475" s="26">
        <f t="shared" si="88"/>
        <v>0</v>
      </c>
      <c r="N475" s="26" t="str">
        <f t="shared" si="89"/>
        <v>Puntos no considerados</v>
      </c>
      <c r="O475" s="26">
        <f t="shared" si="90"/>
        <v>0</v>
      </c>
      <c r="P475" s="26">
        <f t="shared" si="91"/>
        <v>0</v>
      </c>
    </row>
    <row r="476" spans="3:16" ht="18.600000000000001" customHeight="1" x14ac:dyDescent="0.3">
      <c r="C476"/>
      <c r="D476"/>
      <c r="H476" s="26" t="str">
        <f t="shared" si="84"/>
        <v>LLAYLLAY 21 II</v>
      </c>
      <c r="I476" s="26" t="str">
        <f t="shared" si="85"/>
        <v>EL MOLINO B</v>
      </c>
      <c r="J476" s="26" t="str">
        <f t="shared" si="86"/>
        <v>SEBASTIAN IRRIBARRA CONA</v>
      </c>
      <c r="K476" s="26">
        <f t="shared" si="92"/>
        <v>0</v>
      </c>
      <c r="L476" s="26">
        <f t="shared" si="87"/>
        <v>366</v>
      </c>
      <c r="M476" s="26">
        <f t="shared" si="88"/>
        <v>0</v>
      </c>
      <c r="N476" s="26" t="str">
        <f t="shared" si="89"/>
        <v>Puntos no considerados</v>
      </c>
      <c r="O476" s="26">
        <f t="shared" si="90"/>
        <v>0</v>
      </c>
      <c r="P476" s="26">
        <f t="shared" si="91"/>
        <v>0</v>
      </c>
    </row>
    <row r="477" spans="3:16" ht="18.600000000000001" customHeight="1" x14ac:dyDescent="0.3">
      <c r="C477"/>
      <c r="D477"/>
      <c r="H477" s="26" t="str">
        <f t="shared" si="84"/>
        <v>LLAYLLAY 21 II</v>
      </c>
      <c r="I477" s="26" t="str">
        <f t="shared" si="85"/>
        <v>EL MOLINO B</v>
      </c>
      <c r="J477" s="26" t="str">
        <f t="shared" si="86"/>
        <v>SEBASTIAN IRRIBARRA CONA</v>
      </c>
      <c r="K477" s="26">
        <f t="shared" si="92"/>
        <v>0</v>
      </c>
      <c r="L477" s="26">
        <f t="shared" si="87"/>
        <v>367</v>
      </c>
      <c r="M477" s="26">
        <f t="shared" si="88"/>
        <v>0</v>
      </c>
      <c r="N477" s="26" t="str">
        <f t="shared" si="89"/>
        <v>Puntos no considerados</v>
      </c>
      <c r="O477" s="26">
        <f t="shared" si="90"/>
        <v>0</v>
      </c>
      <c r="P477" s="26">
        <f t="shared" si="91"/>
        <v>0</v>
      </c>
    </row>
    <row r="478" spans="3:16" ht="18.600000000000001" customHeight="1" x14ac:dyDescent="0.3">
      <c r="C478"/>
      <c r="D478"/>
      <c r="H478" s="26" t="str">
        <f t="shared" si="84"/>
        <v>LLAYLLAY 21 II</v>
      </c>
      <c r="I478" s="26" t="str">
        <f t="shared" si="85"/>
        <v>EL MOLINO B</v>
      </c>
      <c r="J478" s="26" t="str">
        <f t="shared" si="86"/>
        <v>SEBASTIAN IRRIBARRA CONA</v>
      </c>
      <c r="K478" s="26">
        <f t="shared" si="92"/>
        <v>0</v>
      </c>
      <c r="L478" s="26">
        <f t="shared" si="87"/>
        <v>368</v>
      </c>
      <c r="M478" s="26">
        <f t="shared" si="88"/>
        <v>0</v>
      </c>
      <c r="N478" s="26" t="str">
        <f t="shared" si="89"/>
        <v>Puntos no considerados</v>
      </c>
      <c r="O478" s="26">
        <f t="shared" si="90"/>
        <v>0</v>
      </c>
      <c r="P478" s="26">
        <f t="shared" si="91"/>
        <v>0</v>
      </c>
    </row>
    <row r="479" spans="3:16" ht="18.600000000000001" customHeight="1" x14ac:dyDescent="0.3">
      <c r="C479"/>
      <c r="D479"/>
      <c r="H479" s="26" t="str">
        <f t="shared" si="84"/>
        <v>LLAYLLAY 21 II</v>
      </c>
      <c r="I479" s="26" t="str">
        <f t="shared" si="85"/>
        <v>EL MOLINO B</v>
      </c>
      <c r="J479" s="26" t="str">
        <f t="shared" si="86"/>
        <v>SEBASTIAN IRRIBARRA CONA</v>
      </c>
      <c r="K479" s="26">
        <f t="shared" si="92"/>
        <v>0</v>
      </c>
      <c r="L479" s="26">
        <f t="shared" si="87"/>
        <v>369</v>
      </c>
      <c r="M479" s="26">
        <f t="shared" si="88"/>
        <v>0</v>
      </c>
      <c r="N479" s="26" t="str">
        <f t="shared" si="89"/>
        <v>Puntos no considerados</v>
      </c>
      <c r="O479" s="26">
        <f t="shared" si="90"/>
        <v>0</v>
      </c>
      <c r="P479" s="26">
        <f t="shared" si="91"/>
        <v>0</v>
      </c>
    </row>
    <row r="480" spans="3:16" ht="18.600000000000001" customHeight="1" x14ac:dyDescent="0.3">
      <c r="C480"/>
      <c r="D480"/>
      <c r="H480" s="26" t="str">
        <f t="shared" si="84"/>
        <v>LLAYLLAY 21 II</v>
      </c>
      <c r="I480" s="26" t="str">
        <f t="shared" si="85"/>
        <v>EL MOLINO B</v>
      </c>
      <c r="J480" s="26" t="str">
        <f t="shared" si="86"/>
        <v>SEBASTIAN IRRIBARRA CONA</v>
      </c>
      <c r="K480" s="26">
        <f t="shared" si="92"/>
        <v>0</v>
      </c>
      <c r="L480" s="26">
        <f t="shared" si="87"/>
        <v>370</v>
      </c>
      <c r="M480" s="26">
        <f t="shared" si="88"/>
        <v>0</v>
      </c>
      <c r="N480" s="26" t="str">
        <f t="shared" si="89"/>
        <v>Puntos no considerados</v>
      </c>
      <c r="O480" s="26">
        <f t="shared" si="90"/>
        <v>0</v>
      </c>
      <c r="P480" s="26">
        <f t="shared" si="91"/>
        <v>0</v>
      </c>
    </row>
    <row r="481" spans="3:16" ht="18.600000000000001" customHeight="1" x14ac:dyDescent="0.3">
      <c r="C481"/>
      <c r="D481"/>
      <c r="H481" s="26" t="str">
        <f t="shared" si="84"/>
        <v>LLAYLLAY 21 II</v>
      </c>
      <c r="I481" s="26" t="str">
        <f t="shared" si="85"/>
        <v>EL MOLINO B</v>
      </c>
      <c r="J481" s="26" t="str">
        <f t="shared" si="86"/>
        <v>SEBASTIAN IRRIBARRA CONA</v>
      </c>
      <c r="K481" s="26">
        <f t="shared" si="92"/>
        <v>0</v>
      </c>
      <c r="L481" s="26">
        <f t="shared" si="87"/>
        <v>371</v>
      </c>
      <c r="M481" s="26">
        <f t="shared" si="88"/>
        <v>0</v>
      </c>
      <c r="N481" s="26" t="str">
        <f t="shared" si="89"/>
        <v>Puntos no considerados</v>
      </c>
      <c r="O481" s="26">
        <f t="shared" si="90"/>
        <v>0</v>
      </c>
      <c r="P481" s="26">
        <f t="shared" si="91"/>
        <v>0</v>
      </c>
    </row>
    <row r="482" spans="3:16" ht="18.600000000000001" customHeight="1" x14ac:dyDescent="0.3">
      <c r="C482"/>
      <c r="D482"/>
      <c r="H482" s="26" t="str">
        <f t="shared" si="84"/>
        <v>LLAYLLAY 21 II</v>
      </c>
      <c r="I482" s="26" t="str">
        <f t="shared" si="85"/>
        <v>EL MOLINO B</v>
      </c>
      <c r="J482" s="26" t="str">
        <f t="shared" si="86"/>
        <v>SEBASTIAN IRRIBARRA CONA</v>
      </c>
      <c r="K482" s="26">
        <f t="shared" si="92"/>
        <v>0</v>
      </c>
      <c r="L482" s="26">
        <f t="shared" si="87"/>
        <v>372</v>
      </c>
      <c r="M482" s="26">
        <f t="shared" si="88"/>
        <v>0</v>
      </c>
      <c r="N482" s="26" t="str">
        <f t="shared" si="89"/>
        <v>Puntos no considerados</v>
      </c>
      <c r="O482" s="26">
        <f t="shared" si="90"/>
        <v>0</v>
      </c>
      <c r="P482" s="26">
        <f t="shared" si="91"/>
        <v>0</v>
      </c>
    </row>
    <row r="483" spans="3:16" ht="18.600000000000001" customHeight="1" x14ac:dyDescent="0.3">
      <c r="C483"/>
      <c r="D483"/>
      <c r="H483" s="26" t="str">
        <f t="shared" si="84"/>
        <v>LLAYLLAY 21 II</v>
      </c>
      <c r="I483" s="26" t="str">
        <f t="shared" si="85"/>
        <v>EL MOLINO B</v>
      </c>
      <c r="J483" s="26" t="str">
        <f t="shared" si="86"/>
        <v>SEBASTIAN IRRIBARRA CONA</v>
      </c>
      <c r="K483" s="26">
        <f t="shared" si="92"/>
        <v>0</v>
      </c>
      <c r="L483" s="26">
        <f t="shared" si="87"/>
        <v>373</v>
      </c>
      <c r="M483" s="26">
        <f t="shared" si="88"/>
        <v>0</v>
      </c>
      <c r="N483" s="26" t="str">
        <f t="shared" si="89"/>
        <v>Puntos no considerados</v>
      </c>
      <c r="O483" s="26">
        <f t="shared" si="90"/>
        <v>0</v>
      </c>
      <c r="P483" s="26">
        <f t="shared" si="91"/>
        <v>0</v>
      </c>
    </row>
    <row r="484" spans="3:16" ht="18.600000000000001" customHeight="1" x14ac:dyDescent="0.3">
      <c r="C484"/>
      <c r="D484"/>
      <c r="H484" s="26" t="str">
        <f t="shared" si="84"/>
        <v>LLAYLLAY 21 II</v>
      </c>
      <c r="I484" s="26" t="str">
        <f t="shared" si="85"/>
        <v>EL MOLINO B</v>
      </c>
      <c r="J484" s="26" t="str">
        <f t="shared" si="86"/>
        <v>SEBASTIAN IRRIBARRA CONA</v>
      </c>
      <c r="K484" s="26">
        <f t="shared" si="92"/>
        <v>0</v>
      </c>
      <c r="L484" s="26">
        <f t="shared" si="87"/>
        <v>374</v>
      </c>
      <c r="M484" s="26">
        <f t="shared" si="88"/>
        <v>0</v>
      </c>
      <c r="N484" s="26" t="str">
        <f t="shared" si="89"/>
        <v>Puntos no considerados</v>
      </c>
      <c r="O484" s="26">
        <f t="shared" si="90"/>
        <v>0</v>
      </c>
      <c r="P484" s="26">
        <f t="shared" si="91"/>
        <v>0</v>
      </c>
    </row>
    <row r="485" spans="3:16" ht="18.600000000000001" customHeight="1" x14ac:dyDescent="0.3">
      <c r="C485"/>
      <c r="D485"/>
      <c r="H485" s="26" t="str">
        <f t="shared" si="84"/>
        <v>LLAYLLAY 21 II</v>
      </c>
      <c r="I485" s="26" t="str">
        <f t="shared" si="85"/>
        <v>EL MOLINO B</v>
      </c>
      <c r="J485" s="26" t="str">
        <f t="shared" si="86"/>
        <v>SEBASTIAN IRRIBARRA CONA</v>
      </c>
      <c r="K485" s="26">
        <f t="shared" si="92"/>
        <v>0</v>
      </c>
      <c r="L485" s="26">
        <f t="shared" si="87"/>
        <v>375</v>
      </c>
      <c r="M485" s="26">
        <f t="shared" si="88"/>
        <v>0</v>
      </c>
      <c r="N485" s="26" t="str">
        <f t="shared" si="89"/>
        <v>Puntos no considerados</v>
      </c>
      <c r="O485" s="26">
        <f t="shared" si="90"/>
        <v>0</v>
      </c>
      <c r="P485" s="26">
        <f t="shared" si="91"/>
        <v>0</v>
      </c>
    </row>
    <row r="486" spans="3:16" ht="18.600000000000001" customHeight="1" x14ac:dyDescent="0.3">
      <c r="C486"/>
      <c r="D486"/>
      <c r="H486" s="26" t="str">
        <f t="shared" si="84"/>
        <v>LLAYLLAY 21 II</v>
      </c>
      <c r="I486" s="26" t="str">
        <f t="shared" si="85"/>
        <v>EL MOLINO B</v>
      </c>
      <c r="J486" s="26" t="str">
        <f t="shared" si="86"/>
        <v>SEBASTIAN IRRIBARRA CONA</v>
      </c>
      <c r="K486" s="26">
        <f t="shared" si="92"/>
        <v>0</v>
      </c>
      <c r="L486" s="26">
        <f t="shared" si="87"/>
        <v>376</v>
      </c>
      <c r="M486" s="26">
        <f t="shared" si="88"/>
        <v>0</v>
      </c>
      <c r="N486" s="26" t="str">
        <f t="shared" si="89"/>
        <v>Puntos no considerados</v>
      </c>
      <c r="O486" s="26">
        <f t="shared" si="90"/>
        <v>0</v>
      </c>
      <c r="P486" s="26">
        <f t="shared" si="91"/>
        <v>0</v>
      </c>
    </row>
    <row r="487" spans="3:16" ht="18.600000000000001" customHeight="1" x14ac:dyDescent="0.3">
      <c r="C487"/>
      <c r="D487"/>
      <c r="H487" s="26" t="str">
        <f t="shared" si="84"/>
        <v>LLAYLLAY 21 II</v>
      </c>
      <c r="I487" s="26" t="str">
        <f t="shared" si="85"/>
        <v>EL MOLINO B</v>
      </c>
      <c r="J487" s="26" t="str">
        <f t="shared" si="86"/>
        <v>SEBASTIAN IRRIBARRA CONA</v>
      </c>
      <c r="K487" s="26">
        <f t="shared" si="92"/>
        <v>0</v>
      </c>
      <c r="L487" s="26">
        <f t="shared" si="87"/>
        <v>377</v>
      </c>
      <c r="M487" s="26">
        <f t="shared" si="88"/>
        <v>0</v>
      </c>
      <c r="N487" s="26" t="str">
        <f t="shared" si="89"/>
        <v>Puntos no considerados</v>
      </c>
      <c r="O487" s="26">
        <f t="shared" si="90"/>
        <v>0</v>
      </c>
      <c r="P487" s="26">
        <f t="shared" si="91"/>
        <v>0</v>
      </c>
    </row>
    <row r="488" spans="3:16" ht="18.600000000000001" customHeight="1" x14ac:dyDescent="0.3">
      <c r="C488"/>
      <c r="D488"/>
      <c r="H488" s="26" t="str">
        <f t="shared" si="84"/>
        <v>LLAYLLAY 21 II</v>
      </c>
      <c r="I488" s="26" t="str">
        <f t="shared" si="85"/>
        <v>EL MOLINO B</v>
      </c>
      <c r="J488" s="26" t="str">
        <f t="shared" si="86"/>
        <v>SEBASTIAN IRRIBARRA CONA</v>
      </c>
      <c r="K488" s="26">
        <f t="shared" si="92"/>
        <v>0</v>
      </c>
      <c r="L488" s="26">
        <f t="shared" si="87"/>
        <v>378</v>
      </c>
      <c r="M488" s="26">
        <f t="shared" si="88"/>
        <v>0</v>
      </c>
      <c r="N488" s="26" t="str">
        <f t="shared" si="89"/>
        <v>Puntos no considerados</v>
      </c>
      <c r="O488" s="26">
        <f t="shared" si="90"/>
        <v>0</v>
      </c>
      <c r="P488" s="26">
        <f t="shared" si="91"/>
        <v>0</v>
      </c>
    </row>
    <row r="489" spans="3:16" ht="18.600000000000001" customHeight="1" x14ac:dyDescent="0.3">
      <c r="C489"/>
      <c r="D489"/>
      <c r="H489" s="26" t="str">
        <f t="shared" si="84"/>
        <v>LLAYLLAY 21 II</v>
      </c>
      <c r="I489" s="26" t="str">
        <f t="shared" si="85"/>
        <v>EL MOLINO B</v>
      </c>
      <c r="J489" s="26" t="str">
        <f t="shared" si="86"/>
        <v>SEBASTIAN IRRIBARRA CONA</v>
      </c>
      <c r="K489" s="26">
        <f t="shared" si="92"/>
        <v>0</v>
      </c>
      <c r="L489" s="26">
        <f t="shared" si="87"/>
        <v>379</v>
      </c>
      <c r="M489" s="26">
        <f t="shared" si="88"/>
        <v>0</v>
      </c>
      <c r="N489" s="26" t="str">
        <f t="shared" si="89"/>
        <v>Puntos no considerados</v>
      </c>
      <c r="O489" s="26">
        <f t="shared" si="90"/>
        <v>0</v>
      </c>
      <c r="P489" s="26">
        <f t="shared" si="91"/>
        <v>0</v>
      </c>
    </row>
    <row r="490" spans="3:16" ht="18.600000000000001" customHeight="1" x14ac:dyDescent="0.3">
      <c r="C490"/>
      <c r="D490"/>
      <c r="H490" s="26" t="str">
        <f t="shared" si="84"/>
        <v>LLAYLLAY 21 II</v>
      </c>
      <c r="I490" s="26" t="str">
        <f t="shared" si="85"/>
        <v>EL MOLINO B</v>
      </c>
      <c r="J490" s="26" t="str">
        <f t="shared" si="86"/>
        <v>SEBASTIAN IRRIBARRA CONA</v>
      </c>
      <c r="K490" s="26">
        <f t="shared" si="92"/>
        <v>0</v>
      </c>
      <c r="L490" s="26">
        <f t="shared" si="87"/>
        <v>380</v>
      </c>
      <c r="M490" s="26">
        <f t="shared" si="88"/>
        <v>0</v>
      </c>
      <c r="N490" s="26" t="str">
        <f t="shared" si="89"/>
        <v>Puntos no considerados</v>
      </c>
      <c r="O490" s="26">
        <f t="shared" si="90"/>
        <v>0</v>
      </c>
      <c r="P490" s="26">
        <f t="shared" si="91"/>
        <v>0</v>
      </c>
    </row>
    <row r="491" spans="3:16" ht="18.600000000000001" customHeight="1" x14ac:dyDescent="0.3">
      <c r="C491"/>
      <c r="D491"/>
      <c r="H491" s="26" t="str">
        <f t="shared" si="84"/>
        <v>LLAYLLAY 21 II</v>
      </c>
      <c r="I491" s="26" t="str">
        <f t="shared" si="85"/>
        <v>EL MOLINO B</v>
      </c>
      <c r="J491" s="26" t="str">
        <f t="shared" si="86"/>
        <v>SEBASTIAN IRRIBARRA CONA</v>
      </c>
      <c r="K491" s="26">
        <f t="shared" si="92"/>
        <v>0</v>
      </c>
      <c r="L491" s="26">
        <f t="shared" si="87"/>
        <v>381</v>
      </c>
      <c r="M491" s="26">
        <f t="shared" si="88"/>
        <v>0</v>
      </c>
      <c r="N491" s="26" t="str">
        <f t="shared" si="89"/>
        <v>Puntos no considerados</v>
      </c>
      <c r="O491" s="26">
        <f t="shared" si="90"/>
        <v>0</v>
      </c>
      <c r="P491" s="26">
        <f t="shared" si="91"/>
        <v>0</v>
      </c>
    </row>
    <row r="492" spans="3:16" ht="18.600000000000001" customHeight="1" x14ac:dyDescent="0.3">
      <c r="C492"/>
      <c r="D492"/>
      <c r="H492" s="26" t="str">
        <f t="shared" si="84"/>
        <v>LLAYLLAY 21 II</v>
      </c>
      <c r="I492" s="26" t="str">
        <f t="shared" si="85"/>
        <v>EL MOLINO B</v>
      </c>
      <c r="J492" s="26" t="str">
        <f t="shared" si="86"/>
        <v>SEBASTIAN IRRIBARRA CONA</v>
      </c>
      <c r="K492" s="26">
        <f t="shared" si="92"/>
        <v>0</v>
      </c>
      <c r="L492" s="26">
        <f t="shared" si="87"/>
        <v>382</v>
      </c>
      <c r="M492" s="26">
        <f t="shared" si="88"/>
        <v>0</v>
      </c>
      <c r="N492" s="26" t="str">
        <f t="shared" si="89"/>
        <v>Puntos no considerados</v>
      </c>
      <c r="O492" s="26">
        <f t="shared" si="90"/>
        <v>0</v>
      </c>
      <c r="P492" s="26">
        <f t="shared" si="91"/>
        <v>0</v>
      </c>
    </row>
    <row r="493" spans="3:16" ht="18.600000000000001" customHeight="1" x14ac:dyDescent="0.3">
      <c r="C493"/>
      <c r="D493"/>
      <c r="H493" s="26" t="str">
        <f t="shared" si="84"/>
        <v>LLAYLLAY 21 II</v>
      </c>
      <c r="I493" s="26" t="str">
        <f t="shared" si="85"/>
        <v>EL MOLINO B</v>
      </c>
      <c r="J493" s="26" t="str">
        <f t="shared" si="86"/>
        <v>SEBASTIAN IRRIBARRA CONA</v>
      </c>
      <c r="K493" s="26">
        <f t="shared" si="92"/>
        <v>0</v>
      </c>
      <c r="L493" s="26">
        <f t="shared" si="87"/>
        <v>383</v>
      </c>
      <c r="M493" s="26">
        <f t="shared" si="88"/>
        <v>0</v>
      </c>
      <c r="N493" s="26" t="str">
        <f t="shared" si="89"/>
        <v>Puntos no considerados</v>
      </c>
      <c r="O493" s="26">
        <f t="shared" si="90"/>
        <v>0</v>
      </c>
      <c r="P493" s="26">
        <f t="shared" si="91"/>
        <v>0</v>
      </c>
    </row>
    <row r="494" spans="3:16" ht="18.600000000000001" customHeight="1" x14ac:dyDescent="0.3">
      <c r="C494"/>
      <c r="D494"/>
      <c r="H494" s="26" t="str">
        <f t="shared" si="84"/>
        <v>LLAYLLAY 21 II</v>
      </c>
      <c r="I494" s="26" t="str">
        <f t="shared" si="85"/>
        <v>EL MOLINO B</v>
      </c>
      <c r="J494" s="26" t="str">
        <f t="shared" si="86"/>
        <v>SEBASTIAN IRRIBARRA CONA</v>
      </c>
      <c r="K494" s="26">
        <f t="shared" si="92"/>
        <v>0</v>
      </c>
      <c r="L494" s="26">
        <f t="shared" si="87"/>
        <v>384</v>
      </c>
      <c r="M494" s="26">
        <f t="shared" si="88"/>
        <v>0</v>
      </c>
      <c r="N494" s="26" t="str">
        <f t="shared" si="89"/>
        <v>Puntos no considerados</v>
      </c>
      <c r="O494" s="26">
        <f t="shared" si="90"/>
        <v>0</v>
      </c>
      <c r="P494" s="26">
        <f t="shared" si="91"/>
        <v>0</v>
      </c>
    </row>
    <row r="495" spans="3:16" ht="18.600000000000001" customHeight="1" x14ac:dyDescent="0.3">
      <c r="C495"/>
      <c r="D495"/>
      <c r="H495" s="26" t="str">
        <f t="shared" si="84"/>
        <v>LLAYLLAY 21 II</v>
      </c>
      <c r="I495" s="26" t="str">
        <f t="shared" si="85"/>
        <v>EL MOLINO B</v>
      </c>
      <c r="J495" s="26" t="str">
        <f t="shared" si="86"/>
        <v>SEBASTIAN IRRIBARRA CONA</v>
      </c>
      <c r="K495" s="26">
        <f t="shared" si="92"/>
        <v>0</v>
      </c>
      <c r="L495" s="26">
        <f t="shared" si="87"/>
        <v>385</v>
      </c>
      <c r="M495" s="26">
        <f t="shared" si="88"/>
        <v>0</v>
      </c>
      <c r="N495" s="26" t="str">
        <f t="shared" si="89"/>
        <v>Puntos no considerados</v>
      </c>
      <c r="O495" s="26">
        <f t="shared" si="90"/>
        <v>0</v>
      </c>
      <c r="P495" s="26">
        <f t="shared" si="91"/>
        <v>0</v>
      </c>
    </row>
    <row r="496" spans="3:16" ht="18.600000000000001" customHeight="1" x14ac:dyDescent="0.3">
      <c r="C496"/>
      <c r="D496"/>
      <c r="H496" s="26" t="str">
        <f t="shared" si="84"/>
        <v>LLAYLLAY 21 II</v>
      </c>
      <c r="I496" s="26" t="str">
        <f t="shared" si="85"/>
        <v>EL MOLINO B</v>
      </c>
      <c r="J496" s="26" t="str">
        <f t="shared" si="86"/>
        <v>SEBASTIAN IRRIBARRA CONA</v>
      </c>
      <c r="K496" s="26">
        <f t="shared" si="92"/>
        <v>0</v>
      </c>
      <c r="L496" s="26">
        <f t="shared" si="87"/>
        <v>386</v>
      </c>
      <c r="M496" s="26">
        <f t="shared" si="88"/>
        <v>0</v>
      </c>
      <c r="N496" s="26" t="str">
        <f t="shared" si="89"/>
        <v>Puntos no considerados</v>
      </c>
      <c r="O496" s="26">
        <f t="shared" si="90"/>
        <v>0</v>
      </c>
      <c r="P496" s="26">
        <f t="shared" si="91"/>
        <v>0</v>
      </c>
    </row>
    <row r="497" spans="3:16" ht="18.600000000000001" customHeight="1" x14ac:dyDescent="0.3">
      <c r="C497"/>
      <c r="D497"/>
      <c r="H497" s="26" t="str">
        <f t="shared" si="84"/>
        <v>LLAYLLAY 21 II</v>
      </c>
      <c r="I497" s="26" t="str">
        <f t="shared" si="85"/>
        <v>EL MOLINO B</v>
      </c>
      <c r="J497" s="26" t="str">
        <f t="shared" si="86"/>
        <v>SEBASTIAN IRRIBARRA CONA</v>
      </c>
      <c r="K497" s="26">
        <f t="shared" si="92"/>
        <v>0</v>
      </c>
      <c r="L497" s="26">
        <f t="shared" si="87"/>
        <v>387</v>
      </c>
      <c r="M497" s="26">
        <f t="shared" si="88"/>
        <v>0</v>
      </c>
      <c r="N497" s="26" t="str">
        <f t="shared" si="89"/>
        <v>Puntos no considerados</v>
      </c>
      <c r="O497" s="26">
        <f t="shared" si="90"/>
        <v>0</v>
      </c>
      <c r="P497" s="26">
        <f t="shared" si="91"/>
        <v>0</v>
      </c>
    </row>
    <row r="498" spans="3:16" ht="18.600000000000001" customHeight="1" x14ac:dyDescent="0.3">
      <c r="C498"/>
      <c r="D498"/>
      <c r="H498" s="26" t="str">
        <f t="shared" si="84"/>
        <v>LLAYLLAY 21 II</v>
      </c>
      <c r="I498" s="26" t="str">
        <f t="shared" si="85"/>
        <v>EL MOLINO B</v>
      </c>
      <c r="J498" s="26" t="str">
        <f t="shared" si="86"/>
        <v>SEBASTIAN IRRIBARRA CONA</v>
      </c>
      <c r="K498" s="26">
        <f t="shared" si="92"/>
        <v>0</v>
      </c>
      <c r="L498" s="26">
        <f t="shared" si="87"/>
        <v>388</v>
      </c>
      <c r="M498" s="26">
        <f t="shared" si="88"/>
        <v>0</v>
      </c>
      <c r="N498" s="26" t="str">
        <f t="shared" si="89"/>
        <v>Puntos no considerados</v>
      </c>
      <c r="O498" s="26">
        <f t="shared" si="90"/>
        <v>0</v>
      </c>
      <c r="P498" s="26">
        <f t="shared" si="91"/>
        <v>0</v>
      </c>
    </row>
    <row r="499" spans="3:16" ht="18.600000000000001" customHeight="1" x14ac:dyDescent="0.3">
      <c r="C499"/>
      <c r="D499"/>
      <c r="H499" s="26" t="str">
        <f t="shared" si="84"/>
        <v>LLAYLLAY 21 II</v>
      </c>
      <c r="I499" s="26" t="str">
        <f t="shared" si="85"/>
        <v>EL MOLINO B</v>
      </c>
      <c r="J499" s="26" t="str">
        <f t="shared" si="86"/>
        <v>SEBASTIAN IRRIBARRA CONA</v>
      </c>
      <c r="K499" s="26">
        <f t="shared" si="92"/>
        <v>0</v>
      </c>
      <c r="L499" s="26">
        <f t="shared" si="87"/>
        <v>389</v>
      </c>
      <c r="M499" s="26">
        <f t="shared" si="88"/>
        <v>0</v>
      </c>
      <c r="N499" s="26" t="str">
        <f t="shared" si="89"/>
        <v>Puntos no considerados</v>
      </c>
      <c r="O499" s="26">
        <f t="shared" si="90"/>
        <v>0</v>
      </c>
      <c r="P499" s="26">
        <f t="shared" si="91"/>
        <v>0</v>
      </c>
    </row>
    <row r="500" spans="3:16" ht="18.600000000000001" customHeight="1" x14ac:dyDescent="0.3">
      <c r="C500"/>
      <c r="D500"/>
      <c r="H500" s="26" t="str">
        <f t="shared" si="84"/>
        <v>LLAYLLAY 21 II</v>
      </c>
      <c r="I500" s="26" t="str">
        <f t="shared" si="85"/>
        <v>EL MOLINO B</v>
      </c>
      <c r="J500" s="26" t="str">
        <f t="shared" si="86"/>
        <v>SEBASTIAN IRRIBARRA CONA</v>
      </c>
      <c r="K500" s="26">
        <f t="shared" si="92"/>
        <v>0</v>
      </c>
      <c r="L500" s="26">
        <f t="shared" si="87"/>
        <v>390</v>
      </c>
      <c r="M500" s="26">
        <f t="shared" si="88"/>
        <v>0</v>
      </c>
      <c r="N500" s="26" t="str">
        <f t="shared" si="89"/>
        <v>Puntos no considerados</v>
      </c>
      <c r="O500" s="26">
        <f t="shared" si="90"/>
        <v>0</v>
      </c>
      <c r="P500" s="26">
        <f t="shared" si="91"/>
        <v>0</v>
      </c>
    </row>
    <row r="501" spans="3:16" ht="18.600000000000001" customHeight="1" x14ac:dyDescent="0.3">
      <c r="C501"/>
      <c r="D501"/>
      <c r="H501" s="26" t="str">
        <f t="shared" si="84"/>
        <v>LLAYLLAY 21 II</v>
      </c>
      <c r="I501" s="26" t="str">
        <f t="shared" si="85"/>
        <v>EL MOLINO B</v>
      </c>
      <c r="J501" s="26" t="str">
        <f t="shared" si="86"/>
        <v>SEBASTIAN IRRIBARRA CONA</v>
      </c>
      <c r="K501" s="26">
        <f t="shared" si="92"/>
        <v>0</v>
      </c>
      <c r="L501" s="26">
        <f t="shared" si="87"/>
        <v>391</v>
      </c>
      <c r="M501" s="26">
        <f t="shared" si="88"/>
        <v>0</v>
      </c>
      <c r="N501" s="26" t="str">
        <f t="shared" si="89"/>
        <v>Puntos no considerados</v>
      </c>
      <c r="O501" s="26">
        <f t="shared" si="90"/>
        <v>0</v>
      </c>
      <c r="P501" s="26">
        <f t="shared" si="91"/>
        <v>0</v>
      </c>
    </row>
    <row r="502" spans="3:16" ht="18.600000000000001" customHeight="1" x14ac:dyDescent="0.3">
      <c r="C502"/>
      <c r="D502"/>
      <c r="H502" s="26" t="str">
        <f t="shared" si="84"/>
        <v>LLAYLLAY 21 II</v>
      </c>
      <c r="I502" s="26" t="str">
        <f t="shared" si="85"/>
        <v>EL MOLINO B</v>
      </c>
      <c r="J502" s="26" t="str">
        <f t="shared" si="86"/>
        <v>SEBASTIAN IRRIBARRA CONA</v>
      </c>
      <c r="K502" s="26">
        <f t="shared" si="92"/>
        <v>0</v>
      </c>
      <c r="L502" s="26">
        <f t="shared" si="87"/>
        <v>392</v>
      </c>
      <c r="M502" s="26">
        <f t="shared" si="88"/>
        <v>0</v>
      </c>
      <c r="N502" s="26" t="str">
        <f t="shared" si="89"/>
        <v>Puntos no considerados</v>
      </c>
      <c r="O502" s="26">
        <f t="shared" si="90"/>
        <v>0</v>
      </c>
      <c r="P502" s="26">
        <f t="shared" si="91"/>
        <v>0</v>
      </c>
    </row>
    <row r="503" spans="3:16" ht="18.600000000000001" customHeight="1" x14ac:dyDescent="0.3">
      <c r="C503"/>
      <c r="D503"/>
      <c r="H503" s="26" t="str">
        <f t="shared" si="84"/>
        <v>LLAYLLAY 21 II</v>
      </c>
      <c r="I503" s="26" t="str">
        <f t="shared" si="85"/>
        <v>EL MOLINO B</v>
      </c>
      <c r="J503" s="26" t="str">
        <f t="shared" si="86"/>
        <v>SEBASTIAN IRRIBARRA CONA</v>
      </c>
      <c r="K503" s="26">
        <f t="shared" si="92"/>
        <v>0</v>
      </c>
      <c r="L503" s="26">
        <f t="shared" si="87"/>
        <v>393</v>
      </c>
      <c r="M503" s="26">
        <f t="shared" si="88"/>
        <v>0</v>
      </c>
      <c r="N503" s="26" t="str">
        <f t="shared" si="89"/>
        <v>Puntos no considerados</v>
      </c>
      <c r="O503" s="26">
        <f t="shared" si="90"/>
        <v>0</v>
      </c>
      <c r="P503" s="26">
        <f t="shared" si="91"/>
        <v>0</v>
      </c>
    </row>
    <row r="504" spans="3:16" ht="18.600000000000001" customHeight="1" x14ac:dyDescent="0.3">
      <c r="C504"/>
      <c r="D504"/>
      <c r="H504" s="26" t="str">
        <f t="shared" si="84"/>
        <v>LLAYLLAY 21 II</v>
      </c>
      <c r="I504" s="26" t="str">
        <f t="shared" si="85"/>
        <v>EL MOLINO B</v>
      </c>
      <c r="J504" s="26" t="str">
        <f t="shared" si="86"/>
        <v>SEBASTIAN IRRIBARRA CONA</v>
      </c>
      <c r="K504" s="26">
        <f t="shared" si="92"/>
        <v>0</v>
      </c>
      <c r="L504" s="26">
        <f t="shared" si="87"/>
        <v>394</v>
      </c>
      <c r="M504" s="26">
        <f t="shared" si="88"/>
        <v>0</v>
      </c>
      <c r="N504" s="26" t="str">
        <f t="shared" si="89"/>
        <v>Puntos no considerados</v>
      </c>
      <c r="O504" s="26">
        <f t="shared" si="90"/>
        <v>0</v>
      </c>
      <c r="P504" s="26">
        <f t="shared" si="91"/>
        <v>0</v>
      </c>
    </row>
    <row r="505" spans="3:16" ht="18.600000000000001" customHeight="1" x14ac:dyDescent="0.3">
      <c r="C505"/>
      <c r="D505"/>
      <c r="H505" s="26" t="str">
        <f t="shared" si="84"/>
        <v>LLAYLLAY 21 II</v>
      </c>
      <c r="I505" s="26" t="str">
        <f t="shared" si="85"/>
        <v>EL MOLINO B</v>
      </c>
      <c r="J505" s="26" t="str">
        <f t="shared" si="86"/>
        <v>SEBASTIAN IRRIBARRA CONA</v>
      </c>
      <c r="K505" s="26">
        <f t="shared" si="92"/>
        <v>0</v>
      </c>
      <c r="L505" s="26">
        <f t="shared" si="87"/>
        <v>395</v>
      </c>
      <c r="M505" s="26">
        <f t="shared" si="88"/>
        <v>0</v>
      </c>
      <c r="N505" s="26" t="str">
        <f t="shared" si="89"/>
        <v>Puntos no considerados</v>
      </c>
      <c r="O505" s="26">
        <f t="shared" si="90"/>
        <v>0</v>
      </c>
      <c r="P505" s="26">
        <f t="shared" si="91"/>
        <v>0</v>
      </c>
    </row>
    <row r="506" spans="3:16" ht="18.600000000000001" customHeight="1" x14ac:dyDescent="0.3">
      <c r="C506"/>
      <c r="D506"/>
      <c r="H506" s="26" t="str">
        <f t="shared" si="84"/>
        <v>LLAYLLAY 21 II</v>
      </c>
      <c r="I506" s="26" t="str">
        <f t="shared" si="85"/>
        <v>EL MOLINO B</v>
      </c>
      <c r="J506" s="26" t="str">
        <f t="shared" si="86"/>
        <v>SEBASTIAN IRRIBARRA CONA</v>
      </c>
      <c r="K506" s="26">
        <f t="shared" si="92"/>
        <v>0</v>
      </c>
      <c r="L506" s="26">
        <f t="shared" si="87"/>
        <v>396</v>
      </c>
      <c r="M506" s="26">
        <f t="shared" si="88"/>
        <v>0</v>
      </c>
      <c r="N506" s="26" t="str">
        <f t="shared" si="89"/>
        <v>Puntos no considerados</v>
      </c>
      <c r="O506" s="26">
        <f t="shared" si="90"/>
        <v>0</v>
      </c>
      <c r="P506" s="26">
        <f t="shared" si="91"/>
        <v>0</v>
      </c>
    </row>
    <row r="507" spans="3:16" ht="18.600000000000001" customHeight="1" x14ac:dyDescent="0.3">
      <c r="C507"/>
      <c r="D507"/>
      <c r="H507" s="26" t="str">
        <f t="shared" si="84"/>
        <v>LLAYLLAY 21 II</v>
      </c>
      <c r="I507" s="26" t="str">
        <f t="shared" si="85"/>
        <v>EL MOLINO B</v>
      </c>
      <c r="J507" s="26" t="str">
        <f t="shared" si="86"/>
        <v>SEBASTIAN IRRIBARRA CONA</v>
      </c>
      <c r="K507" s="26">
        <f t="shared" si="92"/>
        <v>0</v>
      </c>
      <c r="L507" s="26">
        <f t="shared" si="87"/>
        <v>397</v>
      </c>
      <c r="M507" s="26">
        <f t="shared" si="88"/>
        <v>0</v>
      </c>
      <c r="N507" s="26" t="str">
        <f t="shared" si="89"/>
        <v>Puntos no considerados</v>
      </c>
      <c r="O507" s="26">
        <f t="shared" si="90"/>
        <v>0</v>
      </c>
      <c r="P507" s="26">
        <f t="shared" si="91"/>
        <v>0</v>
      </c>
    </row>
    <row r="508" spans="3:16" ht="18.600000000000001" customHeight="1" x14ac:dyDescent="0.3">
      <c r="C508"/>
      <c r="D508"/>
      <c r="H508" s="26" t="str">
        <f t="shared" si="84"/>
        <v>LLAYLLAY 21 II</v>
      </c>
      <c r="I508" s="26" t="str">
        <f t="shared" si="85"/>
        <v>EL MOLINO B</v>
      </c>
      <c r="J508" s="26" t="str">
        <f t="shared" si="86"/>
        <v>SEBASTIAN IRRIBARRA CONA</v>
      </c>
      <c r="K508" s="26">
        <f t="shared" si="92"/>
        <v>0</v>
      </c>
      <c r="L508" s="26">
        <f t="shared" si="87"/>
        <v>398</v>
      </c>
      <c r="M508" s="26">
        <f t="shared" si="88"/>
        <v>0</v>
      </c>
      <c r="N508" s="26" t="str">
        <f t="shared" si="89"/>
        <v>Puntos no considerados</v>
      </c>
      <c r="O508" s="26">
        <f t="shared" si="90"/>
        <v>0</v>
      </c>
      <c r="P508" s="26">
        <f t="shared" si="91"/>
        <v>0</v>
      </c>
    </row>
    <row r="509" spans="3:16" ht="18.600000000000001" customHeight="1" x14ac:dyDescent="0.3">
      <c r="C509"/>
      <c r="D509"/>
      <c r="H509" s="26" t="str">
        <f t="shared" ref="H509:H572" si="93">IF(A509="",H508,A509)</f>
        <v>LLAYLLAY 21 II</v>
      </c>
      <c r="I509" s="26" t="str">
        <f t="shared" ref="I509:I572" si="94">IF(B509="",I508,B509)</f>
        <v>EL MOLINO B</v>
      </c>
      <c r="J509" s="26" t="str">
        <f t="shared" ref="J509:J572" si="95">IF(C509="",J508,C509)</f>
        <v>SEBASTIAN IRRIBARRA CONA</v>
      </c>
      <c r="K509" s="26">
        <f t="shared" si="92"/>
        <v>0</v>
      </c>
      <c r="L509" s="26">
        <f t="shared" ref="L509:L572" si="96">IF(H509=H508,IF(I509=I508,L508+1,1),1)</f>
        <v>399</v>
      </c>
      <c r="M509" s="26">
        <f t="shared" ref="M509:M572" si="97">IF(L509&lt;5,1,0)</f>
        <v>0</v>
      </c>
      <c r="N509" s="26" t="str">
        <f t="shared" ref="N509:N572" si="98">IF(M509=1,"Puntos por equipo","Puntos no considerados")</f>
        <v>Puntos no considerados</v>
      </c>
      <c r="O509" s="26">
        <f t="shared" ref="O509:O572" si="99">M509*K509</f>
        <v>0</v>
      </c>
      <c r="P509" s="26">
        <f t="shared" ref="P509:P572" si="100">(1-M509)*K509</f>
        <v>0</v>
      </c>
    </row>
    <row r="510" spans="3:16" ht="18.600000000000001" customHeight="1" x14ac:dyDescent="0.3">
      <c r="C510"/>
      <c r="D510"/>
      <c r="H510" s="26" t="str">
        <f t="shared" si="93"/>
        <v>LLAYLLAY 21 II</v>
      </c>
      <c r="I510" s="26" t="str">
        <f t="shared" si="94"/>
        <v>EL MOLINO B</v>
      </c>
      <c r="J510" s="26" t="str">
        <f t="shared" si="95"/>
        <v>SEBASTIAN IRRIBARRA CONA</v>
      </c>
      <c r="K510" s="26">
        <f t="shared" si="92"/>
        <v>0</v>
      </c>
      <c r="L510" s="26">
        <f t="shared" si="96"/>
        <v>400</v>
      </c>
      <c r="M510" s="26">
        <f t="shared" si="97"/>
        <v>0</v>
      </c>
      <c r="N510" s="26" t="str">
        <f t="shared" si="98"/>
        <v>Puntos no considerados</v>
      </c>
      <c r="O510" s="26">
        <f t="shared" si="99"/>
        <v>0</v>
      </c>
      <c r="P510" s="26">
        <f t="shared" si="100"/>
        <v>0</v>
      </c>
    </row>
    <row r="511" spans="3:16" ht="18.600000000000001" customHeight="1" x14ac:dyDescent="0.3">
      <c r="C511"/>
      <c r="D511"/>
      <c r="H511" s="26" t="str">
        <f t="shared" si="93"/>
        <v>LLAYLLAY 21 II</v>
      </c>
      <c r="I511" s="26" t="str">
        <f t="shared" si="94"/>
        <v>EL MOLINO B</v>
      </c>
      <c r="J511" s="26" t="str">
        <f t="shared" si="95"/>
        <v>SEBASTIAN IRRIBARRA CONA</v>
      </c>
      <c r="K511" s="26">
        <f t="shared" si="92"/>
        <v>0</v>
      </c>
      <c r="L511" s="26">
        <f t="shared" si="96"/>
        <v>401</v>
      </c>
      <c r="M511" s="26">
        <f t="shared" si="97"/>
        <v>0</v>
      </c>
      <c r="N511" s="26" t="str">
        <f t="shared" si="98"/>
        <v>Puntos no considerados</v>
      </c>
      <c r="O511" s="26">
        <f t="shared" si="99"/>
        <v>0</v>
      </c>
      <c r="P511" s="26">
        <f t="shared" si="100"/>
        <v>0</v>
      </c>
    </row>
    <row r="512" spans="3:16" ht="18.600000000000001" customHeight="1" x14ac:dyDescent="0.3">
      <c r="C512"/>
      <c r="D512"/>
      <c r="H512" s="26" t="str">
        <f t="shared" si="93"/>
        <v>LLAYLLAY 21 II</v>
      </c>
      <c r="I512" s="26" t="str">
        <f t="shared" si="94"/>
        <v>EL MOLINO B</v>
      </c>
      <c r="J512" s="26" t="str">
        <f t="shared" si="95"/>
        <v>SEBASTIAN IRRIBARRA CONA</v>
      </c>
      <c r="K512" s="26">
        <f t="shared" si="92"/>
        <v>0</v>
      </c>
      <c r="L512" s="26">
        <f t="shared" si="96"/>
        <v>402</v>
      </c>
      <c r="M512" s="26">
        <f t="shared" si="97"/>
        <v>0</v>
      </c>
      <c r="N512" s="26" t="str">
        <f t="shared" si="98"/>
        <v>Puntos no considerados</v>
      </c>
      <c r="O512" s="26">
        <f t="shared" si="99"/>
        <v>0</v>
      </c>
      <c r="P512" s="26">
        <f t="shared" si="100"/>
        <v>0</v>
      </c>
    </row>
    <row r="513" spans="3:16" ht="18.600000000000001" customHeight="1" x14ac:dyDescent="0.3">
      <c r="C513"/>
      <c r="D513"/>
      <c r="H513" s="26" t="str">
        <f t="shared" si="93"/>
        <v>LLAYLLAY 21 II</v>
      </c>
      <c r="I513" s="26" t="str">
        <f t="shared" si="94"/>
        <v>EL MOLINO B</v>
      </c>
      <c r="J513" s="26" t="str">
        <f t="shared" si="95"/>
        <v>SEBASTIAN IRRIBARRA CONA</v>
      </c>
      <c r="K513" s="26">
        <f t="shared" si="92"/>
        <v>0</v>
      </c>
      <c r="L513" s="26">
        <f t="shared" si="96"/>
        <v>403</v>
      </c>
      <c r="M513" s="26">
        <f t="shared" si="97"/>
        <v>0</v>
      </c>
      <c r="N513" s="26" t="str">
        <f t="shared" si="98"/>
        <v>Puntos no considerados</v>
      </c>
      <c r="O513" s="26">
        <f t="shared" si="99"/>
        <v>0</v>
      </c>
      <c r="P513" s="26">
        <f t="shared" si="100"/>
        <v>0</v>
      </c>
    </row>
    <row r="514" spans="3:16" ht="18.600000000000001" customHeight="1" x14ac:dyDescent="0.3">
      <c r="C514"/>
      <c r="D514"/>
      <c r="H514" s="26" t="str">
        <f t="shared" si="93"/>
        <v>LLAYLLAY 21 II</v>
      </c>
      <c r="I514" s="26" t="str">
        <f t="shared" si="94"/>
        <v>EL MOLINO B</v>
      </c>
      <c r="J514" s="26" t="str">
        <f t="shared" si="95"/>
        <v>SEBASTIAN IRRIBARRA CONA</v>
      </c>
      <c r="K514" s="26">
        <f t="shared" si="92"/>
        <v>0</v>
      </c>
      <c r="L514" s="26">
        <f t="shared" si="96"/>
        <v>404</v>
      </c>
      <c r="M514" s="26">
        <f t="shared" si="97"/>
        <v>0</v>
      </c>
      <c r="N514" s="26" t="str">
        <f t="shared" si="98"/>
        <v>Puntos no considerados</v>
      </c>
      <c r="O514" s="26">
        <f t="shared" si="99"/>
        <v>0</v>
      </c>
      <c r="P514" s="26">
        <f t="shared" si="100"/>
        <v>0</v>
      </c>
    </row>
    <row r="515" spans="3:16" ht="18.600000000000001" customHeight="1" x14ac:dyDescent="0.3">
      <c r="C515"/>
      <c r="D515"/>
      <c r="H515" s="26" t="str">
        <f t="shared" si="93"/>
        <v>LLAYLLAY 21 II</v>
      </c>
      <c r="I515" s="26" t="str">
        <f t="shared" si="94"/>
        <v>EL MOLINO B</v>
      </c>
      <c r="J515" s="26" t="str">
        <f t="shared" si="95"/>
        <v>SEBASTIAN IRRIBARRA CONA</v>
      </c>
      <c r="K515" s="26">
        <f t="shared" si="92"/>
        <v>0</v>
      </c>
      <c r="L515" s="26">
        <f t="shared" si="96"/>
        <v>405</v>
      </c>
      <c r="M515" s="26">
        <f t="shared" si="97"/>
        <v>0</v>
      </c>
      <c r="N515" s="26" t="str">
        <f t="shared" si="98"/>
        <v>Puntos no considerados</v>
      </c>
      <c r="O515" s="26">
        <f t="shared" si="99"/>
        <v>0</v>
      </c>
      <c r="P515" s="26">
        <f t="shared" si="100"/>
        <v>0</v>
      </c>
    </row>
    <row r="516" spans="3:16" ht="18.600000000000001" customHeight="1" x14ac:dyDescent="0.3">
      <c r="C516"/>
      <c r="D516"/>
      <c r="H516" s="26" t="str">
        <f t="shared" si="93"/>
        <v>LLAYLLAY 21 II</v>
      </c>
      <c r="I516" s="26" t="str">
        <f t="shared" si="94"/>
        <v>EL MOLINO B</v>
      </c>
      <c r="J516" s="26" t="str">
        <f t="shared" si="95"/>
        <v>SEBASTIAN IRRIBARRA CONA</v>
      </c>
      <c r="K516" s="26">
        <f t="shared" si="92"/>
        <v>0</v>
      </c>
      <c r="L516" s="26">
        <f t="shared" si="96"/>
        <v>406</v>
      </c>
      <c r="M516" s="26">
        <f t="shared" si="97"/>
        <v>0</v>
      </c>
      <c r="N516" s="26" t="str">
        <f t="shared" si="98"/>
        <v>Puntos no considerados</v>
      </c>
      <c r="O516" s="26">
        <f t="shared" si="99"/>
        <v>0</v>
      </c>
      <c r="P516" s="26">
        <f t="shared" si="100"/>
        <v>0</v>
      </c>
    </row>
    <row r="517" spans="3:16" ht="18.600000000000001" customHeight="1" x14ac:dyDescent="0.3">
      <c r="C517"/>
      <c r="D517"/>
      <c r="H517" s="26" t="str">
        <f t="shared" si="93"/>
        <v>LLAYLLAY 21 II</v>
      </c>
      <c r="I517" s="26" t="str">
        <f t="shared" si="94"/>
        <v>EL MOLINO B</v>
      </c>
      <c r="J517" s="26" t="str">
        <f t="shared" si="95"/>
        <v>SEBASTIAN IRRIBARRA CONA</v>
      </c>
      <c r="K517" s="26">
        <f t="shared" si="92"/>
        <v>0</v>
      </c>
      <c r="L517" s="26">
        <f t="shared" si="96"/>
        <v>407</v>
      </c>
      <c r="M517" s="26">
        <f t="shared" si="97"/>
        <v>0</v>
      </c>
      <c r="N517" s="26" t="str">
        <f t="shared" si="98"/>
        <v>Puntos no considerados</v>
      </c>
      <c r="O517" s="26">
        <f t="shared" si="99"/>
        <v>0</v>
      </c>
      <c r="P517" s="26">
        <f t="shared" si="100"/>
        <v>0</v>
      </c>
    </row>
    <row r="518" spans="3:16" ht="18.600000000000001" customHeight="1" x14ac:dyDescent="0.3">
      <c r="C518"/>
      <c r="D518"/>
      <c r="H518" s="26" t="str">
        <f t="shared" si="93"/>
        <v>LLAYLLAY 21 II</v>
      </c>
      <c r="I518" s="26" t="str">
        <f t="shared" si="94"/>
        <v>EL MOLINO B</v>
      </c>
      <c r="J518" s="26" t="str">
        <f t="shared" si="95"/>
        <v>SEBASTIAN IRRIBARRA CONA</v>
      </c>
      <c r="K518" s="26">
        <f t="shared" si="92"/>
        <v>0</v>
      </c>
      <c r="L518" s="26">
        <f t="shared" si="96"/>
        <v>408</v>
      </c>
      <c r="M518" s="26">
        <f t="shared" si="97"/>
        <v>0</v>
      </c>
      <c r="N518" s="26" t="str">
        <f t="shared" si="98"/>
        <v>Puntos no considerados</v>
      </c>
      <c r="O518" s="26">
        <f t="shared" si="99"/>
        <v>0</v>
      </c>
      <c r="P518" s="26">
        <f t="shared" si="100"/>
        <v>0</v>
      </c>
    </row>
    <row r="519" spans="3:16" ht="18.600000000000001" customHeight="1" x14ac:dyDescent="0.3">
      <c r="C519"/>
      <c r="D519"/>
      <c r="H519" s="26" t="str">
        <f t="shared" si="93"/>
        <v>LLAYLLAY 21 II</v>
      </c>
      <c r="I519" s="26" t="str">
        <f t="shared" si="94"/>
        <v>EL MOLINO B</v>
      </c>
      <c r="J519" s="26" t="str">
        <f t="shared" si="95"/>
        <v>SEBASTIAN IRRIBARRA CONA</v>
      </c>
      <c r="K519" s="26">
        <f t="shared" ref="K519:K582" si="101">D519</f>
        <v>0</v>
      </c>
      <c r="L519" s="26">
        <f t="shared" si="96"/>
        <v>409</v>
      </c>
      <c r="M519" s="26">
        <f t="shared" si="97"/>
        <v>0</v>
      </c>
      <c r="N519" s="26" t="str">
        <f t="shared" si="98"/>
        <v>Puntos no considerados</v>
      </c>
      <c r="O519" s="26">
        <f t="shared" si="99"/>
        <v>0</v>
      </c>
      <c r="P519" s="26">
        <f t="shared" si="100"/>
        <v>0</v>
      </c>
    </row>
    <row r="520" spans="3:16" ht="18.600000000000001" customHeight="1" x14ac:dyDescent="0.3">
      <c r="C520"/>
      <c r="D520"/>
      <c r="H520" s="26" t="str">
        <f t="shared" si="93"/>
        <v>LLAYLLAY 21 II</v>
      </c>
      <c r="I520" s="26" t="str">
        <f t="shared" si="94"/>
        <v>EL MOLINO B</v>
      </c>
      <c r="J520" s="26" t="str">
        <f t="shared" si="95"/>
        <v>SEBASTIAN IRRIBARRA CONA</v>
      </c>
      <c r="K520" s="26">
        <f t="shared" si="101"/>
        <v>0</v>
      </c>
      <c r="L520" s="26">
        <f t="shared" si="96"/>
        <v>410</v>
      </c>
      <c r="M520" s="26">
        <f t="shared" si="97"/>
        <v>0</v>
      </c>
      <c r="N520" s="26" t="str">
        <f t="shared" si="98"/>
        <v>Puntos no considerados</v>
      </c>
      <c r="O520" s="26">
        <f t="shared" si="99"/>
        <v>0</v>
      </c>
      <c r="P520" s="26">
        <f t="shared" si="100"/>
        <v>0</v>
      </c>
    </row>
    <row r="521" spans="3:16" ht="18.600000000000001" customHeight="1" x14ac:dyDescent="0.3">
      <c r="C521"/>
      <c r="D521"/>
      <c r="H521" s="26" t="str">
        <f t="shared" si="93"/>
        <v>LLAYLLAY 21 II</v>
      </c>
      <c r="I521" s="26" t="str">
        <f t="shared" si="94"/>
        <v>EL MOLINO B</v>
      </c>
      <c r="J521" s="26" t="str">
        <f t="shared" si="95"/>
        <v>SEBASTIAN IRRIBARRA CONA</v>
      </c>
      <c r="K521" s="26">
        <f t="shared" si="101"/>
        <v>0</v>
      </c>
      <c r="L521" s="26">
        <f t="shared" si="96"/>
        <v>411</v>
      </c>
      <c r="M521" s="26">
        <f t="shared" si="97"/>
        <v>0</v>
      </c>
      <c r="N521" s="26" t="str">
        <f t="shared" si="98"/>
        <v>Puntos no considerados</v>
      </c>
      <c r="O521" s="26">
        <f t="shared" si="99"/>
        <v>0</v>
      </c>
      <c r="P521" s="26">
        <f t="shared" si="100"/>
        <v>0</v>
      </c>
    </row>
    <row r="522" spans="3:16" ht="18.600000000000001" customHeight="1" x14ac:dyDescent="0.3">
      <c r="C522"/>
      <c r="D522"/>
      <c r="H522" s="26" t="str">
        <f t="shared" si="93"/>
        <v>LLAYLLAY 21 II</v>
      </c>
      <c r="I522" s="26" t="str">
        <f t="shared" si="94"/>
        <v>EL MOLINO B</v>
      </c>
      <c r="J522" s="26" t="str">
        <f t="shared" si="95"/>
        <v>SEBASTIAN IRRIBARRA CONA</v>
      </c>
      <c r="K522" s="26">
        <f t="shared" si="101"/>
        <v>0</v>
      </c>
      <c r="L522" s="26">
        <f t="shared" si="96"/>
        <v>412</v>
      </c>
      <c r="M522" s="26">
        <f t="shared" si="97"/>
        <v>0</v>
      </c>
      <c r="N522" s="26" t="str">
        <f t="shared" si="98"/>
        <v>Puntos no considerados</v>
      </c>
      <c r="O522" s="26">
        <f t="shared" si="99"/>
        <v>0</v>
      </c>
      <c r="P522" s="26">
        <f t="shared" si="100"/>
        <v>0</v>
      </c>
    </row>
    <row r="523" spans="3:16" ht="18.600000000000001" customHeight="1" x14ac:dyDescent="0.3">
      <c r="C523"/>
      <c r="D523"/>
      <c r="H523" s="26" t="str">
        <f t="shared" si="93"/>
        <v>LLAYLLAY 21 II</v>
      </c>
      <c r="I523" s="26" t="str">
        <f t="shared" si="94"/>
        <v>EL MOLINO B</v>
      </c>
      <c r="J523" s="26" t="str">
        <f t="shared" si="95"/>
        <v>SEBASTIAN IRRIBARRA CONA</v>
      </c>
      <c r="K523" s="26">
        <f t="shared" si="101"/>
        <v>0</v>
      </c>
      <c r="L523" s="26">
        <f t="shared" si="96"/>
        <v>413</v>
      </c>
      <c r="M523" s="26">
        <f t="shared" si="97"/>
        <v>0</v>
      </c>
      <c r="N523" s="26" t="str">
        <f t="shared" si="98"/>
        <v>Puntos no considerados</v>
      </c>
      <c r="O523" s="26">
        <f t="shared" si="99"/>
        <v>0</v>
      </c>
      <c r="P523" s="26">
        <f t="shared" si="100"/>
        <v>0</v>
      </c>
    </row>
    <row r="524" spans="3:16" ht="18.600000000000001" customHeight="1" x14ac:dyDescent="0.3">
      <c r="C524"/>
      <c r="D524"/>
      <c r="H524" s="26" t="str">
        <f t="shared" si="93"/>
        <v>LLAYLLAY 21 II</v>
      </c>
      <c r="I524" s="26" t="str">
        <f t="shared" si="94"/>
        <v>EL MOLINO B</v>
      </c>
      <c r="J524" s="26" t="str">
        <f t="shared" si="95"/>
        <v>SEBASTIAN IRRIBARRA CONA</v>
      </c>
      <c r="K524" s="26">
        <f t="shared" si="101"/>
        <v>0</v>
      </c>
      <c r="L524" s="26">
        <f t="shared" si="96"/>
        <v>414</v>
      </c>
      <c r="M524" s="26">
        <f t="shared" si="97"/>
        <v>0</v>
      </c>
      <c r="N524" s="26" t="str">
        <f t="shared" si="98"/>
        <v>Puntos no considerados</v>
      </c>
      <c r="O524" s="26">
        <f t="shared" si="99"/>
        <v>0</v>
      </c>
      <c r="P524" s="26">
        <f t="shared" si="100"/>
        <v>0</v>
      </c>
    </row>
    <row r="525" spans="3:16" ht="18.600000000000001" customHeight="1" x14ac:dyDescent="0.3">
      <c r="C525"/>
      <c r="D525"/>
      <c r="H525" s="26" t="str">
        <f t="shared" si="93"/>
        <v>LLAYLLAY 21 II</v>
      </c>
      <c r="I525" s="26" t="str">
        <f t="shared" si="94"/>
        <v>EL MOLINO B</v>
      </c>
      <c r="J525" s="26" t="str">
        <f t="shared" si="95"/>
        <v>SEBASTIAN IRRIBARRA CONA</v>
      </c>
      <c r="K525" s="26">
        <f t="shared" si="101"/>
        <v>0</v>
      </c>
      <c r="L525" s="26">
        <f t="shared" si="96"/>
        <v>415</v>
      </c>
      <c r="M525" s="26">
        <f t="shared" si="97"/>
        <v>0</v>
      </c>
      <c r="N525" s="26" t="str">
        <f t="shared" si="98"/>
        <v>Puntos no considerados</v>
      </c>
      <c r="O525" s="26">
        <f t="shared" si="99"/>
        <v>0</v>
      </c>
      <c r="P525" s="26">
        <f t="shared" si="100"/>
        <v>0</v>
      </c>
    </row>
    <row r="526" spans="3:16" ht="18.600000000000001" customHeight="1" x14ac:dyDescent="0.3">
      <c r="C526"/>
      <c r="D526"/>
      <c r="H526" s="26" t="str">
        <f t="shared" si="93"/>
        <v>LLAYLLAY 21 II</v>
      </c>
      <c r="I526" s="26" t="str">
        <f t="shared" si="94"/>
        <v>EL MOLINO B</v>
      </c>
      <c r="J526" s="26" t="str">
        <f t="shared" si="95"/>
        <v>SEBASTIAN IRRIBARRA CONA</v>
      </c>
      <c r="K526" s="26">
        <f t="shared" si="101"/>
        <v>0</v>
      </c>
      <c r="L526" s="26">
        <f t="shared" si="96"/>
        <v>416</v>
      </c>
      <c r="M526" s="26">
        <f t="shared" si="97"/>
        <v>0</v>
      </c>
      <c r="N526" s="26" t="str">
        <f t="shared" si="98"/>
        <v>Puntos no considerados</v>
      </c>
      <c r="O526" s="26">
        <f t="shared" si="99"/>
        <v>0</v>
      </c>
      <c r="P526" s="26">
        <f t="shared" si="100"/>
        <v>0</v>
      </c>
    </row>
    <row r="527" spans="3:16" ht="18.600000000000001" customHeight="1" x14ac:dyDescent="0.3">
      <c r="C527"/>
      <c r="D527"/>
      <c r="H527" s="26" t="str">
        <f t="shared" si="93"/>
        <v>LLAYLLAY 21 II</v>
      </c>
      <c r="I527" s="26" t="str">
        <f t="shared" si="94"/>
        <v>EL MOLINO B</v>
      </c>
      <c r="J527" s="26" t="str">
        <f t="shared" si="95"/>
        <v>SEBASTIAN IRRIBARRA CONA</v>
      </c>
      <c r="K527" s="26">
        <f t="shared" si="101"/>
        <v>0</v>
      </c>
      <c r="L527" s="26">
        <f t="shared" si="96"/>
        <v>417</v>
      </c>
      <c r="M527" s="26">
        <f t="shared" si="97"/>
        <v>0</v>
      </c>
      <c r="N527" s="26" t="str">
        <f t="shared" si="98"/>
        <v>Puntos no considerados</v>
      </c>
      <c r="O527" s="26">
        <f t="shared" si="99"/>
        <v>0</v>
      </c>
      <c r="P527" s="26">
        <f t="shared" si="100"/>
        <v>0</v>
      </c>
    </row>
    <row r="528" spans="3:16" ht="18.600000000000001" customHeight="1" x14ac:dyDescent="0.3">
      <c r="C528"/>
      <c r="D528"/>
      <c r="H528" s="26" t="str">
        <f t="shared" si="93"/>
        <v>LLAYLLAY 21 II</v>
      </c>
      <c r="I528" s="26" t="str">
        <f t="shared" si="94"/>
        <v>EL MOLINO B</v>
      </c>
      <c r="J528" s="26" t="str">
        <f t="shared" si="95"/>
        <v>SEBASTIAN IRRIBARRA CONA</v>
      </c>
      <c r="K528" s="26">
        <f t="shared" si="101"/>
        <v>0</v>
      </c>
      <c r="L528" s="26">
        <f t="shared" si="96"/>
        <v>418</v>
      </c>
      <c r="M528" s="26">
        <f t="shared" si="97"/>
        <v>0</v>
      </c>
      <c r="N528" s="26" t="str">
        <f t="shared" si="98"/>
        <v>Puntos no considerados</v>
      </c>
      <c r="O528" s="26">
        <f t="shared" si="99"/>
        <v>0</v>
      </c>
      <c r="P528" s="26">
        <f t="shared" si="100"/>
        <v>0</v>
      </c>
    </row>
    <row r="529" spans="3:16" ht="18.600000000000001" customHeight="1" x14ac:dyDescent="0.3">
      <c r="C529"/>
      <c r="D529"/>
      <c r="H529" s="26" t="str">
        <f t="shared" si="93"/>
        <v>LLAYLLAY 21 II</v>
      </c>
      <c r="I529" s="26" t="str">
        <f t="shared" si="94"/>
        <v>EL MOLINO B</v>
      </c>
      <c r="J529" s="26" t="str">
        <f t="shared" si="95"/>
        <v>SEBASTIAN IRRIBARRA CONA</v>
      </c>
      <c r="K529" s="26">
        <f t="shared" si="101"/>
        <v>0</v>
      </c>
      <c r="L529" s="26">
        <f t="shared" si="96"/>
        <v>419</v>
      </c>
      <c r="M529" s="26">
        <f t="shared" si="97"/>
        <v>0</v>
      </c>
      <c r="N529" s="26" t="str">
        <f t="shared" si="98"/>
        <v>Puntos no considerados</v>
      </c>
      <c r="O529" s="26">
        <f t="shared" si="99"/>
        <v>0</v>
      </c>
      <c r="P529" s="26">
        <f t="shared" si="100"/>
        <v>0</v>
      </c>
    </row>
    <row r="530" spans="3:16" ht="18.600000000000001" customHeight="1" x14ac:dyDescent="0.3">
      <c r="C530"/>
      <c r="D530"/>
      <c r="H530" s="26" t="str">
        <f t="shared" si="93"/>
        <v>LLAYLLAY 21 II</v>
      </c>
      <c r="I530" s="26" t="str">
        <f t="shared" si="94"/>
        <v>EL MOLINO B</v>
      </c>
      <c r="J530" s="26" t="str">
        <f t="shared" si="95"/>
        <v>SEBASTIAN IRRIBARRA CONA</v>
      </c>
      <c r="K530" s="26">
        <f t="shared" si="101"/>
        <v>0</v>
      </c>
      <c r="L530" s="26">
        <f t="shared" si="96"/>
        <v>420</v>
      </c>
      <c r="M530" s="26">
        <f t="shared" si="97"/>
        <v>0</v>
      </c>
      <c r="N530" s="26" t="str">
        <f t="shared" si="98"/>
        <v>Puntos no considerados</v>
      </c>
      <c r="O530" s="26">
        <f t="shared" si="99"/>
        <v>0</v>
      </c>
      <c r="P530" s="26">
        <f t="shared" si="100"/>
        <v>0</v>
      </c>
    </row>
    <row r="531" spans="3:16" ht="18.600000000000001" customHeight="1" x14ac:dyDescent="0.3">
      <c r="C531"/>
      <c r="D531"/>
      <c r="H531" s="26" t="str">
        <f t="shared" si="93"/>
        <v>LLAYLLAY 21 II</v>
      </c>
      <c r="I531" s="26" t="str">
        <f t="shared" si="94"/>
        <v>EL MOLINO B</v>
      </c>
      <c r="J531" s="26" t="str">
        <f t="shared" si="95"/>
        <v>SEBASTIAN IRRIBARRA CONA</v>
      </c>
      <c r="K531" s="26">
        <f t="shared" si="101"/>
        <v>0</v>
      </c>
      <c r="L531" s="26">
        <f t="shared" si="96"/>
        <v>421</v>
      </c>
      <c r="M531" s="26">
        <f t="shared" si="97"/>
        <v>0</v>
      </c>
      <c r="N531" s="26" t="str">
        <f t="shared" si="98"/>
        <v>Puntos no considerados</v>
      </c>
      <c r="O531" s="26">
        <f t="shared" si="99"/>
        <v>0</v>
      </c>
      <c r="P531" s="26">
        <f t="shared" si="100"/>
        <v>0</v>
      </c>
    </row>
    <row r="532" spans="3:16" ht="18.600000000000001" customHeight="1" x14ac:dyDescent="0.3">
      <c r="C532"/>
      <c r="D532"/>
      <c r="H532" s="26" t="str">
        <f t="shared" si="93"/>
        <v>LLAYLLAY 21 II</v>
      </c>
      <c r="I532" s="26" t="str">
        <f t="shared" si="94"/>
        <v>EL MOLINO B</v>
      </c>
      <c r="J532" s="26" t="str">
        <f t="shared" si="95"/>
        <v>SEBASTIAN IRRIBARRA CONA</v>
      </c>
      <c r="K532" s="26">
        <f t="shared" si="101"/>
        <v>0</v>
      </c>
      <c r="L532" s="26">
        <f t="shared" si="96"/>
        <v>422</v>
      </c>
      <c r="M532" s="26">
        <f t="shared" si="97"/>
        <v>0</v>
      </c>
      <c r="N532" s="26" t="str">
        <f t="shared" si="98"/>
        <v>Puntos no considerados</v>
      </c>
      <c r="O532" s="26">
        <f t="shared" si="99"/>
        <v>0</v>
      </c>
      <c r="P532" s="26">
        <f t="shared" si="100"/>
        <v>0</v>
      </c>
    </row>
    <row r="533" spans="3:16" ht="18.600000000000001" customHeight="1" x14ac:dyDescent="0.3">
      <c r="C533"/>
      <c r="D533"/>
      <c r="H533" s="26" t="str">
        <f t="shared" si="93"/>
        <v>LLAYLLAY 21 II</v>
      </c>
      <c r="I533" s="26" t="str">
        <f t="shared" si="94"/>
        <v>EL MOLINO B</v>
      </c>
      <c r="J533" s="26" t="str">
        <f t="shared" si="95"/>
        <v>SEBASTIAN IRRIBARRA CONA</v>
      </c>
      <c r="K533" s="26">
        <f t="shared" si="101"/>
        <v>0</v>
      </c>
      <c r="L533" s="26">
        <f t="shared" si="96"/>
        <v>423</v>
      </c>
      <c r="M533" s="26">
        <f t="shared" si="97"/>
        <v>0</v>
      </c>
      <c r="N533" s="26" t="str">
        <f t="shared" si="98"/>
        <v>Puntos no considerados</v>
      </c>
      <c r="O533" s="26">
        <f t="shared" si="99"/>
        <v>0</v>
      </c>
      <c r="P533" s="26">
        <f t="shared" si="100"/>
        <v>0</v>
      </c>
    </row>
    <row r="534" spans="3:16" ht="18.600000000000001" customHeight="1" x14ac:dyDescent="0.3">
      <c r="C534"/>
      <c r="D534"/>
      <c r="H534" s="26" t="str">
        <f t="shared" si="93"/>
        <v>LLAYLLAY 21 II</v>
      </c>
      <c r="I534" s="26" t="str">
        <f t="shared" si="94"/>
        <v>EL MOLINO B</v>
      </c>
      <c r="J534" s="26" t="str">
        <f t="shared" si="95"/>
        <v>SEBASTIAN IRRIBARRA CONA</v>
      </c>
      <c r="K534" s="26">
        <f t="shared" si="101"/>
        <v>0</v>
      </c>
      <c r="L534" s="26">
        <f t="shared" si="96"/>
        <v>424</v>
      </c>
      <c r="M534" s="26">
        <f t="shared" si="97"/>
        <v>0</v>
      </c>
      <c r="N534" s="26" t="str">
        <f t="shared" si="98"/>
        <v>Puntos no considerados</v>
      </c>
      <c r="O534" s="26">
        <f t="shared" si="99"/>
        <v>0</v>
      </c>
      <c r="P534" s="26">
        <f t="shared" si="100"/>
        <v>0</v>
      </c>
    </row>
    <row r="535" spans="3:16" ht="18.600000000000001" customHeight="1" x14ac:dyDescent="0.3">
      <c r="C535"/>
      <c r="D535"/>
      <c r="H535" s="26" t="str">
        <f t="shared" si="93"/>
        <v>LLAYLLAY 21 II</v>
      </c>
      <c r="I535" s="26" t="str">
        <f t="shared" si="94"/>
        <v>EL MOLINO B</v>
      </c>
      <c r="J535" s="26" t="str">
        <f t="shared" si="95"/>
        <v>SEBASTIAN IRRIBARRA CONA</v>
      </c>
      <c r="K535" s="26">
        <f t="shared" si="101"/>
        <v>0</v>
      </c>
      <c r="L535" s="26">
        <f t="shared" si="96"/>
        <v>425</v>
      </c>
      <c r="M535" s="26">
        <f t="shared" si="97"/>
        <v>0</v>
      </c>
      <c r="N535" s="26" t="str">
        <f t="shared" si="98"/>
        <v>Puntos no considerados</v>
      </c>
      <c r="O535" s="26">
        <f t="shared" si="99"/>
        <v>0</v>
      </c>
      <c r="P535" s="26">
        <f t="shared" si="100"/>
        <v>0</v>
      </c>
    </row>
    <row r="536" spans="3:16" ht="18.600000000000001" customHeight="1" x14ac:dyDescent="0.3">
      <c r="C536"/>
      <c r="D536"/>
      <c r="H536" s="26" t="str">
        <f t="shared" si="93"/>
        <v>LLAYLLAY 21 II</v>
      </c>
      <c r="I536" s="26" t="str">
        <f t="shared" si="94"/>
        <v>EL MOLINO B</v>
      </c>
      <c r="J536" s="26" t="str">
        <f t="shared" si="95"/>
        <v>SEBASTIAN IRRIBARRA CONA</v>
      </c>
      <c r="K536" s="26">
        <f t="shared" si="101"/>
        <v>0</v>
      </c>
      <c r="L536" s="26">
        <f t="shared" si="96"/>
        <v>426</v>
      </c>
      <c r="M536" s="26">
        <f t="shared" si="97"/>
        <v>0</v>
      </c>
      <c r="N536" s="26" t="str">
        <f t="shared" si="98"/>
        <v>Puntos no considerados</v>
      </c>
      <c r="O536" s="26">
        <f t="shared" si="99"/>
        <v>0</v>
      </c>
      <c r="P536" s="26">
        <f t="shared" si="100"/>
        <v>0</v>
      </c>
    </row>
    <row r="537" spans="3:16" ht="18.600000000000001" customHeight="1" x14ac:dyDescent="0.3">
      <c r="C537"/>
      <c r="D537"/>
      <c r="H537" s="26" t="str">
        <f t="shared" si="93"/>
        <v>LLAYLLAY 21 II</v>
      </c>
      <c r="I537" s="26" t="str">
        <f t="shared" si="94"/>
        <v>EL MOLINO B</v>
      </c>
      <c r="J537" s="26" t="str">
        <f t="shared" si="95"/>
        <v>SEBASTIAN IRRIBARRA CONA</v>
      </c>
      <c r="K537" s="26">
        <f t="shared" si="101"/>
        <v>0</v>
      </c>
      <c r="L537" s="26">
        <f t="shared" si="96"/>
        <v>427</v>
      </c>
      <c r="M537" s="26">
        <f t="shared" si="97"/>
        <v>0</v>
      </c>
      <c r="N537" s="26" t="str">
        <f t="shared" si="98"/>
        <v>Puntos no considerados</v>
      </c>
      <c r="O537" s="26">
        <f t="shared" si="99"/>
        <v>0</v>
      </c>
      <c r="P537" s="26">
        <f t="shared" si="100"/>
        <v>0</v>
      </c>
    </row>
    <row r="538" spans="3:16" ht="18.600000000000001" customHeight="1" x14ac:dyDescent="0.3">
      <c r="C538"/>
      <c r="D538"/>
      <c r="H538" s="26" t="str">
        <f t="shared" si="93"/>
        <v>LLAYLLAY 21 II</v>
      </c>
      <c r="I538" s="26" t="str">
        <f t="shared" si="94"/>
        <v>EL MOLINO B</v>
      </c>
      <c r="J538" s="26" t="str">
        <f t="shared" si="95"/>
        <v>SEBASTIAN IRRIBARRA CONA</v>
      </c>
      <c r="K538" s="26">
        <f t="shared" si="101"/>
        <v>0</v>
      </c>
      <c r="L538" s="26">
        <f t="shared" si="96"/>
        <v>428</v>
      </c>
      <c r="M538" s="26">
        <f t="shared" si="97"/>
        <v>0</v>
      </c>
      <c r="N538" s="26" t="str">
        <f t="shared" si="98"/>
        <v>Puntos no considerados</v>
      </c>
      <c r="O538" s="26">
        <f t="shared" si="99"/>
        <v>0</v>
      </c>
      <c r="P538" s="26">
        <f t="shared" si="100"/>
        <v>0</v>
      </c>
    </row>
    <row r="539" spans="3:16" ht="18.600000000000001" customHeight="1" x14ac:dyDescent="0.3">
      <c r="C539"/>
      <c r="D539"/>
      <c r="H539" s="26" t="str">
        <f t="shared" si="93"/>
        <v>LLAYLLAY 21 II</v>
      </c>
      <c r="I539" s="26" t="str">
        <f t="shared" si="94"/>
        <v>EL MOLINO B</v>
      </c>
      <c r="J539" s="26" t="str">
        <f t="shared" si="95"/>
        <v>SEBASTIAN IRRIBARRA CONA</v>
      </c>
      <c r="K539" s="26">
        <f t="shared" si="101"/>
        <v>0</v>
      </c>
      <c r="L539" s="26">
        <f t="shared" si="96"/>
        <v>429</v>
      </c>
      <c r="M539" s="26">
        <f t="shared" si="97"/>
        <v>0</v>
      </c>
      <c r="N539" s="26" t="str">
        <f t="shared" si="98"/>
        <v>Puntos no considerados</v>
      </c>
      <c r="O539" s="26">
        <f t="shared" si="99"/>
        <v>0</v>
      </c>
      <c r="P539" s="26">
        <f t="shared" si="100"/>
        <v>0</v>
      </c>
    </row>
    <row r="540" spans="3:16" ht="18.600000000000001" customHeight="1" x14ac:dyDescent="0.3">
      <c r="C540"/>
      <c r="D540"/>
      <c r="H540" s="26" t="str">
        <f t="shared" si="93"/>
        <v>LLAYLLAY 21 II</v>
      </c>
      <c r="I540" s="26" t="str">
        <f t="shared" si="94"/>
        <v>EL MOLINO B</v>
      </c>
      <c r="J540" s="26" t="str">
        <f t="shared" si="95"/>
        <v>SEBASTIAN IRRIBARRA CONA</v>
      </c>
      <c r="K540" s="26">
        <f t="shared" si="101"/>
        <v>0</v>
      </c>
      <c r="L540" s="26">
        <f t="shared" si="96"/>
        <v>430</v>
      </c>
      <c r="M540" s="26">
        <f t="shared" si="97"/>
        <v>0</v>
      </c>
      <c r="N540" s="26" t="str">
        <f t="shared" si="98"/>
        <v>Puntos no considerados</v>
      </c>
      <c r="O540" s="26">
        <f t="shared" si="99"/>
        <v>0</v>
      </c>
      <c r="P540" s="26">
        <f t="shared" si="100"/>
        <v>0</v>
      </c>
    </row>
    <row r="541" spans="3:16" ht="18.600000000000001" customHeight="1" x14ac:dyDescent="0.3">
      <c r="C541"/>
      <c r="D541"/>
      <c r="H541" s="26" t="str">
        <f t="shared" si="93"/>
        <v>LLAYLLAY 21 II</v>
      </c>
      <c r="I541" s="26" t="str">
        <f t="shared" si="94"/>
        <v>EL MOLINO B</v>
      </c>
      <c r="J541" s="26" t="str">
        <f t="shared" si="95"/>
        <v>SEBASTIAN IRRIBARRA CONA</v>
      </c>
      <c r="K541" s="26">
        <f t="shared" si="101"/>
        <v>0</v>
      </c>
      <c r="L541" s="26">
        <f t="shared" si="96"/>
        <v>431</v>
      </c>
      <c r="M541" s="26">
        <f t="shared" si="97"/>
        <v>0</v>
      </c>
      <c r="N541" s="26" t="str">
        <f t="shared" si="98"/>
        <v>Puntos no considerados</v>
      </c>
      <c r="O541" s="26">
        <f t="shared" si="99"/>
        <v>0</v>
      </c>
      <c r="P541" s="26">
        <f t="shared" si="100"/>
        <v>0</v>
      </c>
    </row>
    <row r="542" spans="3:16" ht="18.600000000000001" customHeight="1" x14ac:dyDescent="0.3">
      <c r="C542"/>
      <c r="D542"/>
      <c r="H542" s="26" t="str">
        <f t="shared" si="93"/>
        <v>LLAYLLAY 21 II</v>
      </c>
      <c r="I542" s="26" t="str">
        <f t="shared" si="94"/>
        <v>EL MOLINO B</v>
      </c>
      <c r="J542" s="26" t="str">
        <f t="shared" si="95"/>
        <v>SEBASTIAN IRRIBARRA CONA</v>
      </c>
      <c r="K542" s="26">
        <f t="shared" si="101"/>
        <v>0</v>
      </c>
      <c r="L542" s="26">
        <f t="shared" si="96"/>
        <v>432</v>
      </c>
      <c r="M542" s="26">
        <f t="shared" si="97"/>
        <v>0</v>
      </c>
      <c r="N542" s="26" t="str">
        <f t="shared" si="98"/>
        <v>Puntos no considerados</v>
      </c>
      <c r="O542" s="26">
        <f t="shared" si="99"/>
        <v>0</v>
      </c>
      <c r="P542" s="26">
        <f t="shared" si="100"/>
        <v>0</v>
      </c>
    </row>
    <row r="543" spans="3:16" ht="18.600000000000001" customHeight="1" x14ac:dyDescent="0.3">
      <c r="C543"/>
      <c r="D543"/>
      <c r="H543" s="26" t="str">
        <f t="shared" si="93"/>
        <v>LLAYLLAY 21 II</v>
      </c>
      <c r="I543" s="26" t="str">
        <f t="shared" si="94"/>
        <v>EL MOLINO B</v>
      </c>
      <c r="J543" s="26" t="str">
        <f t="shared" si="95"/>
        <v>SEBASTIAN IRRIBARRA CONA</v>
      </c>
      <c r="K543" s="26">
        <f t="shared" si="101"/>
        <v>0</v>
      </c>
      <c r="L543" s="26">
        <f t="shared" si="96"/>
        <v>433</v>
      </c>
      <c r="M543" s="26">
        <f t="shared" si="97"/>
        <v>0</v>
      </c>
      <c r="N543" s="26" t="str">
        <f t="shared" si="98"/>
        <v>Puntos no considerados</v>
      </c>
      <c r="O543" s="26">
        <f t="shared" si="99"/>
        <v>0</v>
      </c>
      <c r="P543" s="26">
        <f t="shared" si="100"/>
        <v>0</v>
      </c>
    </row>
    <row r="544" spans="3:16" ht="18.600000000000001" customHeight="1" x14ac:dyDescent="0.3">
      <c r="C544"/>
      <c r="D544"/>
      <c r="H544" s="26" t="str">
        <f t="shared" si="93"/>
        <v>LLAYLLAY 21 II</v>
      </c>
      <c r="I544" s="26" t="str">
        <f t="shared" si="94"/>
        <v>EL MOLINO B</v>
      </c>
      <c r="J544" s="26" t="str">
        <f t="shared" si="95"/>
        <v>SEBASTIAN IRRIBARRA CONA</v>
      </c>
      <c r="K544" s="26">
        <f t="shared" si="101"/>
        <v>0</v>
      </c>
      <c r="L544" s="26">
        <f t="shared" si="96"/>
        <v>434</v>
      </c>
      <c r="M544" s="26">
        <f t="shared" si="97"/>
        <v>0</v>
      </c>
      <c r="N544" s="26" t="str">
        <f t="shared" si="98"/>
        <v>Puntos no considerados</v>
      </c>
      <c r="O544" s="26">
        <f t="shared" si="99"/>
        <v>0</v>
      </c>
      <c r="P544" s="26">
        <f t="shared" si="100"/>
        <v>0</v>
      </c>
    </row>
    <row r="545" spans="3:16" ht="18.600000000000001" customHeight="1" x14ac:dyDescent="0.3">
      <c r="C545"/>
      <c r="D545"/>
      <c r="H545" s="26" t="str">
        <f t="shared" si="93"/>
        <v>LLAYLLAY 21 II</v>
      </c>
      <c r="I545" s="26" t="str">
        <f t="shared" si="94"/>
        <v>EL MOLINO B</v>
      </c>
      <c r="J545" s="26" t="str">
        <f t="shared" si="95"/>
        <v>SEBASTIAN IRRIBARRA CONA</v>
      </c>
      <c r="K545" s="26">
        <f t="shared" si="101"/>
        <v>0</v>
      </c>
      <c r="L545" s="26">
        <f t="shared" si="96"/>
        <v>435</v>
      </c>
      <c r="M545" s="26">
        <f t="shared" si="97"/>
        <v>0</v>
      </c>
      <c r="N545" s="26" t="str">
        <f t="shared" si="98"/>
        <v>Puntos no considerados</v>
      </c>
      <c r="O545" s="26">
        <f t="shared" si="99"/>
        <v>0</v>
      </c>
      <c r="P545" s="26">
        <f t="shared" si="100"/>
        <v>0</v>
      </c>
    </row>
    <row r="546" spans="3:16" ht="18.600000000000001" customHeight="1" x14ac:dyDescent="0.3">
      <c r="C546"/>
      <c r="D546"/>
      <c r="H546" s="26" t="str">
        <f t="shared" si="93"/>
        <v>LLAYLLAY 21 II</v>
      </c>
      <c r="I546" s="26" t="str">
        <f t="shared" si="94"/>
        <v>EL MOLINO B</v>
      </c>
      <c r="J546" s="26" t="str">
        <f t="shared" si="95"/>
        <v>SEBASTIAN IRRIBARRA CONA</v>
      </c>
      <c r="K546" s="26">
        <f t="shared" si="101"/>
        <v>0</v>
      </c>
      <c r="L546" s="26">
        <f t="shared" si="96"/>
        <v>436</v>
      </c>
      <c r="M546" s="26">
        <f t="shared" si="97"/>
        <v>0</v>
      </c>
      <c r="N546" s="26" t="str">
        <f t="shared" si="98"/>
        <v>Puntos no considerados</v>
      </c>
      <c r="O546" s="26">
        <f t="shared" si="99"/>
        <v>0</v>
      </c>
      <c r="P546" s="26">
        <f t="shared" si="100"/>
        <v>0</v>
      </c>
    </row>
    <row r="547" spans="3:16" ht="18.600000000000001" customHeight="1" x14ac:dyDescent="0.3">
      <c r="C547"/>
      <c r="D547"/>
      <c r="H547" s="26" t="str">
        <f t="shared" si="93"/>
        <v>LLAYLLAY 21 II</v>
      </c>
      <c r="I547" s="26" t="str">
        <f t="shared" si="94"/>
        <v>EL MOLINO B</v>
      </c>
      <c r="J547" s="26" t="str">
        <f t="shared" si="95"/>
        <v>SEBASTIAN IRRIBARRA CONA</v>
      </c>
      <c r="K547" s="26">
        <f t="shared" si="101"/>
        <v>0</v>
      </c>
      <c r="L547" s="26">
        <f t="shared" si="96"/>
        <v>437</v>
      </c>
      <c r="M547" s="26">
        <f t="shared" si="97"/>
        <v>0</v>
      </c>
      <c r="N547" s="26" t="str">
        <f t="shared" si="98"/>
        <v>Puntos no considerados</v>
      </c>
      <c r="O547" s="26">
        <f t="shared" si="99"/>
        <v>0</v>
      </c>
      <c r="P547" s="26">
        <f t="shared" si="100"/>
        <v>0</v>
      </c>
    </row>
    <row r="548" spans="3:16" ht="18.600000000000001" customHeight="1" x14ac:dyDescent="0.3">
      <c r="C548"/>
      <c r="D548"/>
      <c r="H548" s="26" t="str">
        <f t="shared" si="93"/>
        <v>LLAYLLAY 21 II</v>
      </c>
      <c r="I548" s="26" t="str">
        <f t="shared" si="94"/>
        <v>EL MOLINO B</v>
      </c>
      <c r="J548" s="26" t="str">
        <f t="shared" si="95"/>
        <v>SEBASTIAN IRRIBARRA CONA</v>
      </c>
      <c r="K548" s="26">
        <f t="shared" si="101"/>
        <v>0</v>
      </c>
      <c r="L548" s="26">
        <f t="shared" si="96"/>
        <v>438</v>
      </c>
      <c r="M548" s="26">
        <f t="shared" si="97"/>
        <v>0</v>
      </c>
      <c r="N548" s="26" t="str">
        <f t="shared" si="98"/>
        <v>Puntos no considerados</v>
      </c>
      <c r="O548" s="26">
        <f t="shared" si="99"/>
        <v>0</v>
      </c>
      <c r="P548" s="26">
        <f t="shared" si="100"/>
        <v>0</v>
      </c>
    </row>
    <row r="549" spans="3:16" ht="18.600000000000001" customHeight="1" x14ac:dyDescent="0.3">
      <c r="C549"/>
      <c r="D549"/>
      <c r="H549" s="26" t="str">
        <f t="shared" si="93"/>
        <v>LLAYLLAY 21 II</v>
      </c>
      <c r="I549" s="26" t="str">
        <f t="shared" si="94"/>
        <v>EL MOLINO B</v>
      </c>
      <c r="J549" s="26" t="str">
        <f t="shared" si="95"/>
        <v>SEBASTIAN IRRIBARRA CONA</v>
      </c>
      <c r="K549" s="26">
        <f t="shared" si="101"/>
        <v>0</v>
      </c>
      <c r="L549" s="26">
        <f t="shared" si="96"/>
        <v>439</v>
      </c>
      <c r="M549" s="26">
        <f t="shared" si="97"/>
        <v>0</v>
      </c>
      <c r="N549" s="26" t="str">
        <f t="shared" si="98"/>
        <v>Puntos no considerados</v>
      </c>
      <c r="O549" s="26">
        <f t="shared" si="99"/>
        <v>0</v>
      </c>
      <c r="P549" s="26">
        <f t="shared" si="100"/>
        <v>0</v>
      </c>
    </row>
    <row r="550" spans="3:16" ht="18.600000000000001" customHeight="1" x14ac:dyDescent="0.3">
      <c r="C550"/>
      <c r="D550"/>
      <c r="H550" s="26" t="str">
        <f t="shared" si="93"/>
        <v>LLAYLLAY 21 II</v>
      </c>
      <c r="I550" s="26" t="str">
        <f t="shared" si="94"/>
        <v>EL MOLINO B</v>
      </c>
      <c r="J550" s="26" t="str">
        <f t="shared" si="95"/>
        <v>SEBASTIAN IRRIBARRA CONA</v>
      </c>
      <c r="K550" s="26">
        <f t="shared" si="101"/>
        <v>0</v>
      </c>
      <c r="L550" s="26">
        <f t="shared" si="96"/>
        <v>440</v>
      </c>
      <c r="M550" s="26">
        <f t="shared" si="97"/>
        <v>0</v>
      </c>
      <c r="N550" s="26" t="str">
        <f t="shared" si="98"/>
        <v>Puntos no considerados</v>
      </c>
      <c r="O550" s="26">
        <f t="shared" si="99"/>
        <v>0</v>
      </c>
      <c r="P550" s="26">
        <f t="shared" si="100"/>
        <v>0</v>
      </c>
    </row>
    <row r="551" spans="3:16" ht="18.600000000000001" customHeight="1" x14ac:dyDescent="0.3">
      <c r="C551"/>
      <c r="D551"/>
      <c r="H551" s="26" t="str">
        <f t="shared" si="93"/>
        <v>LLAYLLAY 21 II</v>
      </c>
      <c r="I551" s="26" t="str">
        <f t="shared" si="94"/>
        <v>EL MOLINO B</v>
      </c>
      <c r="J551" s="26" t="str">
        <f t="shared" si="95"/>
        <v>SEBASTIAN IRRIBARRA CONA</v>
      </c>
      <c r="K551" s="26">
        <f t="shared" si="101"/>
        <v>0</v>
      </c>
      <c r="L551" s="26">
        <f t="shared" si="96"/>
        <v>441</v>
      </c>
      <c r="M551" s="26">
        <f t="shared" si="97"/>
        <v>0</v>
      </c>
      <c r="N551" s="26" t="str">
        <f t="shared" si="98"/>
        <v>Puntos no considerados</v>
      </c>
      <c r="O551" s="26">
        <f t="shared" si="99"/>
        <v>0</v>
      </c>
      <c r="P551" s="26">
        <f t="shared" si="100"/>
        <v>0</v>
      </c>
    </row>
    <row r="552" spans="3:16" ht="18.600000000000001" customHeight="1" x14ac:dyDescent="0.3">
      <c r="C552"/>
      <c r="D552"/>
      <c r="H552" s="26" t="str">
        <f t="shared" si="93"/>
        <v>LLAYLLAY 21 II</v>
      </c>
      <c r="I552" s="26" t="str">
        <f t="shared" si="94"/>
        <v>EL MOLINO B</v>
      </c>
      <c r="J552" s="26" t="str">
        <f t="shared" si="95"/>
        <v>SEBASTIAN IRRIBARRA CONA</v>
      </c>
      <c r="K552" s="26">
        <f t="shared" si="101"/>
        <v>0</v>
      </c>
      <c r="L552" s="26">
        <f t="shared" si="96"/>
        <v>442</v>
      </c>
      <c r="M552" s="26">
        <f t="shared" si="97"/>
        <v>0</v>
      </c>
      <c r="N552" s="26" t="str">
        <f t="shared" si="98"/>
        <v>Puntos no considerados</v>
      </c>
      <c r="O552" s="26">
        <f t="shared" si="99"/>
        <v>0</v>
      </c>
      <c r="P552" s="26">
        <f t="shared" si="100"/>
        <v>0</v>
      </c>
    </row>
    <row r="553" spans="3:16" ht="18.600000000000001" customHeight="1" x14ac:dyDescent="0.3">
      <c r="C553"/>
      <c r="D553"/>
      <c r="H553" s="26" t="str">
        <f t="shared" si="93"/>
        <v>LLAYLLAY 21 II</v>
      </c>
      <c r="I553" s="26" t="str">
        <f t="shared" si="94"/>
        <v>EL MOLINO B</v>
      </c>
      <c r="J553" s="26" t="str">
        <f t="shared" si="95"/>
        <v>SEBASTIAN IRRIBARRA CONA</v>
      </c>
      <c r="K553" s="26">
        <f t="shared" si="101"/>
        <v>0</v>
      </c>
      <c r="L553" s="26">
        <f t="shared" si="96"/>
        <v>443</v>
      </c>
      <c r="M553" s="26">
        <f t="shared" si="97"/>
        <v>0</v>
      </c>
      <c r="N553" s="26" t="str">
        <f t="shared" si="98"/>
        <v>Puntos no considerados</v>
      </c>
      <c r="O553" s="26">
        <f t="shared" si="99"/>
        <v>0</v>
      </c>
      <c r="P553" s="26">
        <f t="shared" si="100"/>
        <v>0</v>
      </c>
    </row>
    <row r="554" spans="3:16" ht="18.600000000000001" customHeight="1" x14ac:dyDescent="0.3">
      <c r="C554"/>
      <c r="D554"/>
      <c r="H554" s="26" t="str">
        <f t="shared" si="93"/>
        <v>LLAYLLAY 21 II</v>
      </c>
      <c r="I554" s="26" t="str">
        <f t="shared" si="94"/>
        <v>EL MOLINO B</v>
      </c>
      <c r="J554" s="26" t="str">
        <f t="shared" si="95"/>
        <v>SEBASTIAN IRRIBARRA CONA</v>
      </c>
      <c r="K554" s="26">
        <f t="shared" si="101"/>
        <v>0</v>
      </c>
      <c r="L554" s="26">
        <f t="shared" si="96"/>
        <v>444</v>
      </c>
      <c r="M554" s="26">
        <f t="shared" si="97"/>
        <v>0</v>
      </c>
      <c r="N554" s="26" t="str">
        <f t="shared" si="98"/>
        <v>Puntos no considerados</v>
      </c>
      <c r="O554" s="26">
        <f t="shared" si="99"/>
        <v>0</v>
      </c>
      <c r="P554" s="26">
        <f t="shared" si="100"/>
        <v>0</v>
      </c>
    </row>
    <row r="555" spans="3:16" ht="18.600000000000001" customHeight="1" x14ac:dyDescent="0.3">
      <c r="C555"/>
      <c r="D555"/>
      <c r="H555" s="26" t="str">
        <f t="shared" si="93"/>
        <v>LLAYLLAY 21 II</v>
      </c>
      <c r="I555" s="26" t="str">
        <f t="shared" si="94"/>
        <v>EL MOLINO B</v>
      </c>
      <c r="J555" s="26" t="str">
        <f t="shared" si="95"/>
        <v>SEBASTIAN IRRIBARRA CONA</v>
      </c>
      <c r="K555" s="26">
        <f t="shared" si="101"/>
        <v>0</v>
      </c>
      <c r="L555" s="26">
        <f t="shared" si="96"/>
        <v>445</v>
      </c>
      <c r="M555" s="26">
        <f t="shared" si="97"/>
        <v>0</v>
      </c>
      <c r="N555" s="26" t="str">
        <f t="shared" si="98"/>
        <v>Puntos no considerados</v>
      </c>
      <c r="O555" s="26">
        <f t="shared" si="99"/>
        <v>0</v>
      </c>
      <c r="P555" s="26">
        <f t="shared" si="100"/>
        <v>0</v>
      </c>
    </row>
    <row r="556" spans="3:16" ht="18.600000000000001" customHeight="1" x14ac:dyDescent="0.3">
      <c r="C556"/>
      <c r="D556"/>
      <c r="H556" s="26" t="str">
        <f t="shared" si="93"/>
        <v>LLAYLLAY 21 II</v>
      </c>
      <c r="I556" s="26" t="str">
        <f t="shared" si="94"/>
        <v>EL MOLINO B</v>
      </c>
      <c r="J556" s="26" t="str">
        <f t="shared" si="95"/>
        <v>SEBASTIAN IRRIBARRA CONA</v>
      </c>
      <c r="K556" s="26">
        <f t="shared" si="101"/>
        <v>0</v>
      </c>
      <c r="L556" s="26">
        <f t="shared" si="96"/>
        <v>446</v>
      </c>
      <c r="M556" s="26">
        <f t="shared" si="97"/>
        <v>0</v>
      </c>
      <c r="N556" s="26" t="str">
        <f t="shared" si="98"/>
        <v>Puntos no considerados</v>
      </c>
      <c r="O556" s="26">
        <f t="shared" si="99"/>
        <v>0</v>
      </c>
      <c r="P556" s="26">
        <f t="shared" si="100"/>
        <v>0</v>
      </c>
    </row>
    <row r="557" spans="3:16" ht="18.600000000000001" customHeight="1" x14ac:dyDescent="0.3">
      <c r="C557"/>
      <c r="D557"/>
      <c r="H557" s="26" t="str">
        <f t="shared" si="93"/>
        <v>LLAYLLAY 21 II</v>
      </c>
      <c r="I557" s="26" t="str">
        <f t="shared" si="94"/>
        <v>EL MOLINO B</v>
      </c>
      <c r="J557" s="26" t="str">
        <f t="shared" si="95"/>
        <v>SEBASTIAN IRRIBARRA CONA</v>
      </c>
      <c r="K557" s="26">
        <f t="shared" si="101"/>
        <v>0</v>
      </c>
      <c r="L557" s="26">
        <f t="shared" si="96"/>
        <v>447</v>
      </c>
      <c r="M557" s="26">
        <f t="shared" si="97"/>
        <v>0</v>
      </c>
      <c r="N557" s="26" t="str">
        <f t="shared" si="98"/>
        <v>Puntos no considerados</v>
      </c>
      <c r="O557" s="26">
        <f t="shared" si="99"/>
        <v>0</v>
      </c>
      <c r="P557" s="26">
        <f t="shared" si="100"/>
        <v>0</v>
      </c>
    </row>
    <row r="558" spans="3:16" ht="18.600000000000001" customHeight="1" x14ac:dyDescent="0.3">
      <c r="C558"/>
      <c r="D558"/>
      <c r="H558" s="26" t="str">
        <f t="shared" si="93"/>
        <v>LLAYLLAY 21 II</v>
      </c>
      <c r="I558" s="26" t="str">
        <f t="shared" si="94"/>
        <v>EL MOLINO B</v>
      </c>
      <c r="J558" s="26" t="str">
        <f t="shared" si="95"/>
        <v>SEBASTIAN IRRIBARRA CONA</v>
      </c>
      <c r="K558" s="26">
        <f t="shared" si="101"/>
        <v>0</v>
      </c>
      <c r="L558" s="26">
        <f t="shared" si="96"/>
        <v>448</v>
      </c>
      <c r="M558" s="26">
        <f t="shared" si="97"/>
        <v>0</v>
      </c>
      <c r="N558" s="26" t="str">
        <f t="shared" si="98"/>
        <v>Puntos no considerados</v>
      </c>
      <c r="O558" s="26">
        <f t="shared" si="99"/>
        <v>0</v>
      </c>
      <c r="P558" s="26">
        <f t="shared" si="100"/>
        <v>0</v>
      </c>
    </row>
    <row r="559" spans="3:16" ht="18.600000000000001" customHeight="1" x14ac:dyDescent="0.3">
      <c r="C559"/>
      <c r="D559"/>
      <c r="H559" s="26" t="str">
        <f t="shared" si="93"/>
        <v>LLAYLLAY 21 II</v>
      </c>
      <c r="I559" s="26" t="str">
        <f t="shared" si="94"/>
        <v>EL MOLINO B</v>
      </c>
      <c r="J559" s="26" t="str">
        <f t="shared" si="95"/>
        <v>SEBASTIAN IRRIBARRA CONA</v>
      </c>
      <c r="K559" s="26">
        <f t="shared" si="101"/>
        <v>0</v>
      </c>
      <c r="L559" s="26">
        <f t="shared" si="96"/>
        <v>449</v>
      </c>
      <c r="M559" s="26">
        <f t="shared" si="97"/>
        <v>0</v>
      </c>
      <c r="N559" s="26" t="str">
        <f t="shared" si="98"/>
        <v>Puntos no considerados</v>
      </c>
      <c r="O559" s="26">
        <f t="shared" si="99"/>
        <v>0</v>
      </c>
      <c r="P559" s="26">
        <f t="shared" si="100"/>
        <v>0</v>
      </c>
    </row>
    <row r="560" spans="3:16" ht="18.600000000000001" customHeight="1" x14ac:dyDescent="0.3">
      <c r="C560"/>
      <c r="D560"/>
      <c r="H560" s="26" t="str">
        <f t="shared" si="93"/>
        <v>LLAYLLAY 21 II</v>
      </c>
      <c r="I560" s="26" t="str">
        <f t="shared" si="94"/>
        <v>EL MOLINO B</v>
      </c>
      <c r="J560" s="26" t="str">
        <f t="shared" si="95"/>
        <v>SEBASTIAN IRRIBARRA CONA</v>
      </c>
      <c r="K560" s="26">
        <f t="shared" si="101"/>
        <v>0</v>
      </c>
      <c r="L560" s="26">
        <f t="shared" si="96"/>
        <v>450</v>
      </c>
      <c r="M560" s="26">
        <f t="shared" si="97"/>
        <v>0</v>
      </c>
      <c r="N560" s="26" t="str">
        <f t="shared" si="98"/>
        <v>Puntos no considerados</v>
      </c>
      <c r="O560" s="26">
        <f t="shared" si="99"/>
        <v>0</v>
      </c>
      <c r="P560" s="26">
        <f t="shared" si="100"/>
        <v>0</v>
      </c>
    </row>
    <row r="561" spans="3:16" ht="18.600000000000001" customHeight="1" x14ac:dyDescent="0.3">
      <c r="C561"/>
      <c r="D561"/>
      <c r="H561" s="26" t="str">
        <f t="shared" si="93"/>
        <v>LLAYLLAY 21 II</v>
      </c>
      <c r="I561" s="26" t="str">
        <f t="shared" si="94"/>
        <v>EL MOLINO B</v>
      </c>
      <c r="J561" s="26" t="str">
        <f t="shared" si="95"/>
        <v>SEBASTIAN IRRIBARRA CONA</v>
      </c>
      <c r="K561" s="26">
        <f t="shared" si="101"/>
        <v>0</v>
      </c>
      <c r="L561" s="26">
        <f t="shared" si="96"/>
        <v>451</v>
      </c>
      <c r="M561" s="26">
        <f t="shared" si="97"/>
        <v>0</v>
      </c>
      <c r="N561" s="26" t="str">
        <f t="shared" si="98"/>
        <v>Puntos no considerados</v>
      </c>
      <c r="O561" s="26">
        <f t="shared" si="99"/>
        <v>0</v>
      </c>
      <c r="P561" s="26">
        <f t="shared" si="100"/>
        <v>0</v>
      </c>
    </row>
    <row r="562" spans="3:16" ht="18.600000000000001" customHeight="1" x14ac:dyDescent="0.3">
      <c r="C562"/>
      <c r="D562"/>
      <c r="H562" s="26" t="str">
        <f t="shared" si="93"/>
        <v>LLAYLLAY 21 II</v>
      </c>
      <c r="I562" s="26" t="str">
        <f t="shared" si="94"/>
        <v>EL MOLINO B</v>
      </c>
      <c r="J562" s="26" t="str">
        <f t="shared" si="95"/>
        <v>SEBASTIAN IRRIBARRA CONA</v>
      </c>
      <c r="K562" s="26">
        <f t="shared" si="101"/>
        <v>0</v>
      </c>
      <c r="L562" s="26">
        <f t="shared" si="96"/>
        <v>452</v>
      </c>
      <c r="M562" s="26">
        <f t="shared" si="97"/>
        <v>0</v>
      </c>
      <c r="N562" s="26" t="str">
        <f t="shared" si="98"/>
        <v>Puntos no considerados</v>
      </c>
      <c r="O562" s="26">
        <f t="shared" si="99"/>
        <v>0</v>
      </c>
      <c r="P562" s="26">
        <f t="shared" si="100"/>
        <v>0</v>
      </c>
    </row>
    <row r="563" spans="3:16" ht="18.600000000000001" customHeight="1" x14ac:dyDescent="0.3">
      <c r="C563"/>
      <c r="D563"/>
      <c r="H563" s="26" t="str">
        <f t="shared" si="93"/>
        <v>LLAYLLAY 21 II</v>
      </c>
      <c r="I563" s="26" t="str">
        <f t="shared" si="94"/>
        <v>EL MOLINO B</v>
      </c>
      <c r="J563" s="26" t="str">
        <f t="shared" si="95"/>
        <v>SEBASTIAN IRRIBARRA CONA</v>
      </c>
      <c r="K563" s="26">
        <f t="shared" si="101"/>
        <v>0</v>
      </c>
      <c r="L563" s="26">
        <f t="shared" si="96"/>
        <v>453</v>
      </c>
      <c r="M563" s="26">
        <f t="shared" si="97"/>
        <v>0</v>
      </c>
      <c r="N563" s="26" t="str">
        <f t="shared" si="98"/>
        <v>Puntos no considerados</v>
      </c>
      <c r="O563" s="26">
        <f t="shared" si="99"/>
        <v>0</v>
      </c>
      <c r="P563" s="26">
        <f t="shared" si="100"/>
        <v>0</v>
      </c>
    </row>
    <row r="564" spans="3:16" ht="18.600000000000001" customHeight="1" x14ac:dyDescent="0.3">
      <c r="C564"/>
      <c r="D564"/>
      <c r="H564" s="26" t="str">
        <f t="shared" si="93"/>
        <v>LLAYLLAY 21 II</v>
      </c>
      <c r="I564" s="26" t="str">
        <f t="shared" si="94"/>
        <v>EL MOLINO B</v>
      </c>
      <c r="J564" s="26" t="str">
        <f t="shared" si="95"/>
        <v>SEBASTIAN IRRIBARRA CONA</v>
      </c>
      <c r="K564" s="26">
        <f t="shared" si="101"/>
        <v>0</v>
      </c>
      <c r="L564" s="26">
        <f t="shared" si="96"/>
        <v>454</v>
      </c>
      <c r="M564" s="26">
        <f t="shared" si="97"/>
        <v>0</v>
      </c>
      <c r="N564" s="26" t="str">
        <f t="shared" si="98"/>
        <v>Puntos no considerados</v>
      </c>
      <c r="O564" s="26">
        <f t="shared" si="99"/>
        <v>0</v>
      </c>
      <c r="P564" s="26">
        <f t="shared" si="100"/>
        <v>0</v>
      </c>
    </row>
    <row r="565" spans="3:16" ht="18.600000000000001" customHeight="1" x14ac:dyDescent="0.3">
      <c r="C565"/>
      <c r="D565"/>
      <c r="H565" s="26" t="str">
        <f t="shared" si="93"/>
        <v>LLAYLLAY 21 II</v>
      </c>
      <c r="I565" s="26" t="str">
        <f t="shared" si="94"/>
        <v>EL MOLINO B</v>
      </c>
      <c r="J565" s="26" t="str">
        <f t="shared" si="95"/>
        <v>SEBASTIAN IRRIBARRA CONA</v>
      </c>
      <c r="K565" s="26">
        <f t="shared" si="101"/>
        <v>0</v>
      </c>
      <c r="L565" s="26">
        <f t="shared" si="96"/>
        <v>455</v>
      </c>
      <c r="M565" s="26">
        <f t="shared" si="97"/>
        <v>0</v>
      </c>
      <c r="N565" s="26" t="str">
        <f t="shared" si="98"/>
        <v>Puntos no considerados</v>
      </c>
      <c r="O565" s="26">
        <f t="shared" si="99"/>
        <v>0</v>
      </c>
      <c r="P565" s="26">
        <f t="shared" si="100"/>
        <v>0</v>
      </c>
    </row>
    <row r="566" spans="3:16" ht="18.600000000000001" customHeight="1" x14ac:dyDescent="0.3">
      <c r="C566"/>
      <c r="D566"/>
      <c r="H566" s="26" t="str">
        <f t="shared" si="93"/>
        <v>LLAYLLAY 21 II</v>
      </c>
      <c r="I566" s="26" t="str">
        <f t="shared" si="94"/>
        <v>EL MOLINO B</v>
      </c>
      <c r="J566" s="26" t="str">
        <f t="shared" si="95"/>
        <v>SEBASTIAN IRRIBARRA CONA</v>
      </c>
      <c r="K566" s="26">
        <f t="shared" si="101"/>
        <v>0</v>
      </c>
      <c r="L566" s="26">
        <f t="shared" si="96"/>
        <v>456</v>
      </c>
      <c r="M566" s="26">
        <f t="shared" si="97"/>
        <v>0</v>
      </c>
      <c r="N566" s="26" t="str">
        <f t="shared" si="98"/>
        <v>Puntos no considerados</v>
      </c>
      <c r="O566" s="26">
        <f t="shared" si="99"/>
        <v>0</v>
      </c>
      <c r="P566" s="26">
        <f t="shared" si="100"/>
        <v>0</v>
      </c>
    </row>
    <row r="567" spans="3:16" ht="18.600000000000001" customHeight="1" x14ac:dyDescent="0.3">
      <c r="C567"/>
      <c r="D567"/>
      <c r="H567" s="26" t="str">
        <f t="shared" si="93"/>
        <v>LLAYLLAY 21 II</v>
      </c>
      <c r="I567" s="26" t="str">
        <f t="shared" si="94"/>
        <v>EL MOLINO B</v>
      </c>
      <c r="J567" s="26" t="str">
        <f t="shared" si="95"/>
        <v>SEBASTIAN IRRIBARRA CONA</v>
      </c>
      <c r="K567" s="26">
        <f t="shared" si="101"/>
        <v>0</v>
      </c>
      <c r="L567" s="26">
        <f t="shared" si="96"/>
        <v>457</v>
      </c>
      <c r="M567" s="26">
        <f t="shared" si="97"/>
        <v>0</v>
      </c>
      <c r="N567" s="26" t="str">
        <f t="shared" si="98"/>
        <v>Puntos no considerados</v>
      </c>
      <c r="O567" s="26">
        <f t="shared" si="99"/>
        <v>0</v>
      </c>
      <c r="P567" s="26">
        <f t="shared" si="100"/>
        <v>0</v>
      </c>
    </row>
    <row r="568" spans="3:16" ht="18.600000000000001" customHeight="1" x14ac:dyDescent="0.3">
      <c r="C568"/>
      <c r="D568"/>
      <c r="H568" s="26" t="str">
        <f t="shared" si="93"/>
        <v>LLAYLLAY 21 II</v>
      </c>
      <c r="I568" s="26" t="str">
        <f t="shared" si="94"/>
        <v>EL MOLINO B</v>
      </c>
      <c r="J568" s="26" t="str">
        <f t="shared" si="95"/>
        <v>SEBASTIAN IRRIBARRA CONA</v>
      </c>
      <c r="K568" s="26">
        <f t="shared" si="101"/>
        <v>0</v>
      </c>
      <c r="L568" s="26">
        <f t="shared" si="96"/>
        <v>458</v>
      </c>
      <c r="M568" s="26">
        <f t="shared" si="97"/>
        <v>0</v>
      </c>
      <c r="N568" s="26" t="str">
        <f t="shared" si="98"/>
        <v>Puntos no considerados</v>
      </c>
      <c r="O568" s="26">
        <f t="shared" si="99"/>
        <v>0</v>
      </c>
      <c r="P568" s="26">
        <f t="shared" si="100"/>
        <v>0</v>
      </c>
    </row>
    <row r="569" spans="3:16" ht="18.600000000000001" customHeight="1" x14ac:dyDescent="0.3">
      <c r="C569"/>
      <c r="D569"/>
      <c r="H569" s="26" t="str">
        <f t="shared" si="93"/>
        <v>LLAYLLAY 21 II</v>
      </c>
      <c r="I569" s="26" t="str">
        <f t="shared" si="94"/>
        <v>EL MOLINO B</v>
      </c>
      <c r="J569" s="26" t="str">
        <f t="shared" si="95"/>
        <v>SEBASTIAN IRRIBARRA CONA</v>
      </c>
      <c r="K569" s="26">
        <f t="shared" si="101"/>
        <v>0</v>
      </c>
      <c r="L569" s="26">
        <f t="shared" si="96"/>
        <v>459</v>
      </c>
      <c r="M569" s="26">
        <f t="shared" si="97"/>
        <v>0</v>
      </c>
      <c r="N569" s="26" t="str">
        <f t="shared" si="98"/>
        <v>Puntos no considerados</v>
      </c>
      <c r="O569" s="26">
        <f t="shared" si="99"/>
        <v>0</v>
      </c>
      <c r="P569" s="26">
        <f t="shared" si="100"/>
        <v>0</v>
      </c>
    </row>
    <row r="570" spans="3:16" ht="18.600000000000001" customHeight="1" x14ac:dyDescent="0.3">
      <c r="C570"/>
      <c r="D570"/>
      <c r="H570" s="26" t="str">
        <f t="shared" si="93"/>
        <v>LLAYLLAY 21 II</v>
      </c>
      <c r="I570" s="26" t="str">
        <f t="shared" si="94"/>
        <v>EL MOLINO B</v>
      </c>
      <c r="J570" s="26" t="str">
        <f t="shared" si="95"/>
        <v>SEBASTIAN IRRIBARRA CONA</v>
      </c>
      <c r="K570" s="26">
        <f t="shared" si="101"/>
        <v>0</v>
      </c>
      <c r="L570" s="26">
        <f t="shared" si="96"/>
        <v>460</v>
      </c>
      <c r="M570" s="26">
        <f t="shared" si="97"/>
        <v>0</v>
      </c>
      <c r="N570" s="26" t="str">
        <f t="shared" si="98"/>
        <v>Puntos no considerados</v>
      </c>
      <c r="O570" s="26">
        <f t="shared" si="99"/>
        <v>0</v>
      </c>
      <c r="P570" s="26">
        <f t="shared" si="100"/>
        <v>0</v>
      </c>
    </row>
    <row r="571" spans="3:16" ht="18.600000000000001" customHeight="1" x14ac:dyDescent="0.3">
      <c r="C571"/>
      <c r="D571"/>
      <c r="H571" s="26" t="str">
        <f t="shared" si="93"/>
        <v>LLAYLLAY 21 II</v>
      </c>
      <c r="I571" s="26" t="str">
        <f t="shared" si="94"/>
        <v>EL MOLINO B</v>
      </c>
      <c r="J571" s="26" t="str">
        <f t="shared" si="95"/>
        <v>SEBASTIAN IRRIBARRA CONA</v>
      </c>
      <c r="K571" s="26">
        <f t="shared" si="101"/>
        <v>0</v>
      </c>
      <c r="L571" s="26">
        <f t="shared" si="96"/>
        <v>461</v>
      </c>
      <c r="M571" s="26">
        <f t="shared" si="97"/>
        <v>0</v>
      </c>
      <c r="N571" s="26" t="str">
        <f t="shared" si="98"/>
        <v>Puntos no considerados</v>
      </c>
      <c r="O571" s="26">
        <f t="shared" si="99"/>
        <v>0</v>
      </c>
      <c r="P571" s="26">
        <f t="shared" si="100"/>
        <v>0</v>
      </c>
    </row>
    <row r="572" spans="3:16" ht="18.600000000000001" customHeight="1" x14ac:dyDescent="0.3">
      <c r="C572"/>
      <c r="D572"/>
      <c r="H572" s="26" t="str">
        <f t="shared" si="93"/>
        <v>LLAYLLAY 21 II</v>
      </c>
      <c r="I572" s="26" t="str">
        <f t="shared" si="94"/>
        <v>EL MOLINO B</v>
      </c>
      <c r="J572" s="26" t="str">
        <f t="shared" si="95"/>
        <v>SEBASTIAN IRRIBARRA CONA</v>
      </c>
      <c r="K572" s="26">
        <f t="shared" si="101"/>
        <v>0</v>
      </c>
      <c r="L572" s="26">
        <f t="shared" si="96"/>
        <v>462</v>
      </c>
      <c r="M572" s="26">
        <f t="shared" si="97"/>
        <v>0</v>
      </c>
      <c r="N572" s="26" t="str">
        <f t="shared" si="98"/>
        <v>Puntos no considerados</v>
      </c>
      <c r="O572" s="26">
        <f t="shared" si="99"/>
        <v>0</v>
      </c>
      <c r="P572" s="26">
        <f t="shared" si="100"/>
        <v>0</v>
      </c>
    </row>
    <row r="573" spans="3:16" ht="18.600000000000001" customHeight="1" x14ac:dyDescent="0.3">
      <c r="C573"/>
      <c r="D573"/>
      <c r="H573" s="26" t="str">
        <f t="shared" ref="H573:H636" si="102">IF(A573="",H572,A573)</f>
        <v>LLAYLLAY 21 II</v>
      </c>
      <c r="I573" s="26" t="str">
        <f t="shared" ref="I573:I636" si="103">IF(B573="",I572,B573)</f>
        <v>EL MOLINO B</v>
      </c>
      <c r="J573" s="26" t="str">
        <f t="shared" ref="J573:J636" si="104">IF(C573="",J572,C573)</f>
        <v>SEBASTIAN IRRIBARRA CONA</v>
      </c>
      <c r="K573" s="26">
        <f t="shared" si="101"/>
        <v>0</v>
      </c>
      <c r="L573" s="26">
        <f t="shared" ref="L573:L636" si="105">IF(H573=H572,IF(I573=I572,L572+1,1),1)</f>
        <v>463</v>
      </c>
      <c r="M573" s="26">
        <f t="shared" ref="M573:M636" si="106">IF(L573&lt;5,1,0)</f>
        <v>0</v>
      </c>
      <c r="N573" s="26" t="str">
        <f t="shared" ref="N573:N636" si="107">IF(M573=1,"Puntos por equipo","Puntos no considerados")</f>
        <v>Puntos no considerados</v>
      </c>
      <c r="O573" s="26">
        <f t="shared" ref="O573:O636" si="108">M573*K573</f>
        <v>0</v>
      </c>
      <c r="P573" s="26">
        <f t="shared" ref="P573:P636" si="109">(1-M573)*K573</f>
        <v>0</v>
      </c>
    </row>
    <row r="574" spans="3:16" ht="18.600000000000001" customHeight="1" x14ac:dyDescent="0.3">
      <c r="C574"/>
      <c r="D574"/>
      <c r="H574" s="26" t="str">
        <f t="shared" si="102"/>
        <v>LLAYLLAY 21 II</v>
      </c>
      <c r="I574" s="26" t="str">
        <f t="shared" si="103"/>
        <v>EL MOLINO B</v>
      </c>
      <c r="J574" s="26" t="str">
        <f t="shared" si="104"/>
        <v>SEBASTIAN IRRIBARRA CONA</v>
      </c>
      <c r="K574" s="26">
        <f t="shared" si="101"/>
        <v>0</v>
      </c>
      <c r="L574" s="26">
        <f t="shared" si="105"/>
        <v>464</v>
      </c>
      <c r="M574" s="26">
        <f t="shared" si="106"/>
        <v>0</v>
      </c>
      <c r="N574" s="26" t="str">
        <f t="shared" si="107"/>
        <v>Puntos no considerados</v>
      </c>
      <c r="O574" s="26">
        <f t="shared" si="108"/>
        <v>0</v>
      </c>
      <c r="P574" s="26">
        <f t="shared" si="109"/>
        <v>0</v>
      </c>
    </row>
    <row r="575" spans="3:16" ht="18.600000000000001" customHeight="1" x14ac:dyDescent="0.3">
      <c r="C575"/>
      <c r="D575"/>
      <c r="H575" s="26" t="str">
        <f t="shared" si="102"/>
        <v>LLAYLLAY 21 II</v>
      </c>
      <c r="I575" s="26" t="str">
        <f t="shared" si="103"/>
        <v>EL MOLINO B</v>
      </c>
      <c r="J575" s="26" t="str">
        <f t="shared" si="104"/>
        <v>SEBASTIAN IRRIBARRA CONA</v>
      </c>
      <c r="K575" s="26">
        <f t="shared" si="101"/>
        <v>0</v>
      </c>
      <c r="L575" s="26">
        <f t="shared" si="105"/>
        <v>465</v>
      </c>
      <c r="M575" s="26">
        <f t="shared" si="106"/>
        <v>0</v>
      </c>
      <c r="N575" s="26" t="str">
        <f t="shared" si="107"/>
        <v>Puntos no considerados</v>
      </c>
      <c r="O575" s="26">
        <f t="shared" si="108"/>
        <v>0</v>
      </c>
      <c r="P575" s="26">
        <f t="shared" si="109"/>
        <v>0</v>
      </c>
    </row>
    <row r="576" spans="3:16" ht="18.600000000000001" customHeight="1" x14ac:dyDescent="0.3">
      <c r="C576"/>
      <c r="D576"/>
      <c r="H576" s="26" t="str">
        <f t="shared" si="102"/>
        <v>LLAYLLAY 21 II</v>
      </c>
      <c r="I576" s="26" t="str">
        <f t="shared" si="103"/>
        <v>EL MOLINO B</v>
      </c>
      <c r="J576" s="26" t="str">
        <f t="shared" si="104"/>
        <v>SEBASTIAN IRRIBARRA CONA</v>
      </c>
      <c r="K576" s="26">
        <f t="shared" si="101"/>
        <v>0</v>
      </c>
      <c r="L576" s="26">
        <f t="shared" si="105"/>
        <v>466</v>
      </c>
      <c r="M576" s="26">
        <f t="shared" si="106"/>
        <v>0</v>
      </c>
      <c r="N576" s="26" t="str">
        <f t="shared" si="107"/>
        <v>Puntos no considerados</v>
      </c>
      <c r="O576" s="26">
        <f t="shared" si="108"/>
        <v>0</v>
      </c>
      <c r="P576" s="26">
        <f t="shared" si="109"/>
        <v>0</v>
      </c>
    </row>
    <row r="577" spans="3:16" ht="18.600000000000001" customHeight="1" x14ac:dyDescent="0.3">
      <c r="C577"/>
      <c r="D577"/>
      <c r="H577" s="26" t="str">
        <f t="shared" si="102"/>
        <v>LLAYLLAY 21 II</v>
      </c>
      <c r="I577" s="26" t="str">
        <f t="shared" si="103"/>
        <v>EL MOLINO B</v>
      </c>
      <c r="J577" s="26" t="str">
        <f t="shared" si="104"/>
        <v>SEBASTIAN IRRIBARRA CONA</v>
      </c>
      <c r="K577" s="26">
        <f t="shared" si="101"/>
        <v>0</v>
      </c>
      <c r="L577" s="26">
        <f t="shared" si="105"/>
        <v>467</v>
      </c>
      <c r="M577" s="26">
        <f t="shared" si="106"/>
        <v>0</v>
      </c>
      <c r="N577" s="26" t="str">
        <f t="shared" si="107"/>
        <v>Puntos no considerados</v>
      </c>
      <c r="O577" s="26">
        <f t="shared" si="108"/>
        <v>0</v>
      </c>
      <c r="P577" s="26">
        <f t="shared" si="109"/>
        <v>0</v>
      </c>
    </row>
    <row r="578" spans="3:16" ht="18.600000000000001" customHeight="1" x14ac:dyDescent="0.3">
      <c r="C578"/>
      <c r="D578"/>
      <c r="H578" s="26" t="str">
        <f t="shared" si="102"/>
        <v>LLAYLLAY 21 II</v>
      </c>
      <c r="I578" s="26" t="str">
        <f t="shared" si="103"/>
        <v>EL MOLINO B</v>
      </c>
      <c r="J578" s="26" t="str">
        <f t="shared" si="104"/>
        <v>SEBASTIAN IRRIBARRA CONA</v>
      </c>
      <c r="K578" s="26">
        <f t="shared" si="101"/>
        <v>0</v>
      </c>
      <c r="L578" s="26">
        <f t="shared" si="105"/>
        <v>468</v>
      </c>
      <c r="M578" s="26">
        <f t="shared" si="106"/>
        <v>0</v>
      </c>
      <c r="N578" s="26" t="str">
        <f t="shared" si="107"/>
        <v>Puntos no considerados</v>
      </c>
      <c r="O578" s="26">
        <f t="shared" si="108"/>
        <v>0</v>
      </c>
      <c r="P578" s="26">
        <f t="shared" si="109"/>
        <v>0</v>
      </c>
    </row>
    <row r="579" spans="3:16" ht="18.600000000000001" customHeight="1" x14ac:dyDescent="0.3">
      <c r="C579"/>
      <c r="D579"/>
      <c r="H579" s="26" t="str">
        <f t="shared" si="102"/>
        <v>LLAYLLAY 21 II</v>
      </c>
      <c r="I579" s="26" t="str">
        <f t="shared" si="103"/>
        <v>EL MOLINO B</v>
      </c>
      <c r="J579" s="26" t="str">
        <f t="shared" si="104"/>
        <v>SEBASTIAN IRRIBARRA CONA</v>
      </c>
      <c r="K579" s="26">
        <f t="shared" si="101"/>
        <v>0</v>
      </c>
      <c r="L579" s="26">
        <f t="shared" si="105"/>
        <v>469</v>
      </c>
      <c r="M579" s="26">
        <f t="shared" si="106"/>
        <v>0</v>
      </c>
      <c r="N579" s="26" t="str">
        <f t="shared" si="107"/>
        <v>Puntos no considerados</v>
      </c>
      <c r="O579" s="26">
        <f t="shared" si="108"/>
        <v>0</v>
      </c>
      <c r="P579" s="26">
        <f t="shared" si="109"/>
        <v>0</v>
      </c>
    </row>
    <row r="580" spans="3:16" ht="18.600000000000001" customHeight="1" x14ac:dyDescent="0.3">
      <c r="C580"/>
      <c r="D580"/>
      <c r="H580" s="26" t="str">
        <f t="shared" si="102"/>
        <v>LLAYLLAY 21 II</v>
      </c>
      <c r="I580" s="26" t="str">
        <f t="shared" si="103"/>
        <v>EL MOLINO B</v>
      </c>
      <c r="J580" s="26" t="str">
        <f t="shared" si="104"/>
        <v>SEBASTIAN IRRIBARRA CONA</v>
      </c>
      <c r="K580" s="26">
        <f t="shared" si="101"/>
        <v>0</v>
      </c>
      <c r="L580" s="26">
        <f t="shared" si="105"/>
        <v>470</v>
      </c>
      <c r="M580" s="26">
        <f t="shared" si="106"/>
        <v>0</v>
      </c>
      <c r="N580" s="26" t="str">
        <f t="shared" si="107"/>
        <v>Puntos no considerados</v>
      </c>
      <c r="O580" s="26">
        <f t="shared" si="108"/>
        <v>0</v>
      </c>
      <c r="P580" s="26">
        <f t="shared" si="109"/>
        <v>0</v>
      </c>
    </row>
    <row r="581" spans="3:16" ht="18.600000000000001" customHeight="1" x14ac:dyDescent="0.3">
      <c r="C581"/>
      <c r="D581"/>
      <c r="H581" s="26" t="str">
        <f t="shared" si="102"/>
        <v>LLAYLLAY 21 II</v>
      </c>
      <c r="I581" s="26" t="str">
        <f t="shared" si="103"/>
        <v>EL MOLINO B</v>
      </c>
      <c r="J581" s="26" t="str">
        <f t="shared" si="104"/>
        <v>SEBASTIAN IRRIBARRA CONA</v>
      </c>
      <c r="K581" s="26">
        <f t="shared" si="101"/>
        <v>0</v>
      </c>
      <c r="L581" s="26">
        <f t="shared" si="105"/>
        <v>471</v>
      </c>
      <c r="M581" s="26">
        <f t="shared" si="106"/>
        <v>0</v>
      </c>
      <c r="N581" s="26" t="str">
        <f t="shared" si="107"/>
        <v>Puntos no considerados</v>
      </c>
      <c r="O581" s="26">
        <f t="shared" si="108"/>
        <v>0</v>
      </c>
      <c r="P581" s="26">
        <f t="shared" si="109"/>
        <v>0</v>
      </c>
    </row>
    <row r="582" spans="3:16" ht="18.600000000000001" customHeight="1" x14ac:dyDescent="0.3">
      <c r="C582"/>
      <c r="D582"/>
      <c r="H582" s="26" t="str">
        <f t="shared" si="102"/>
        <v>LLAYLLAY 21 II</v>
      </c>
      <c r="I582" s="26" t="str">
        <f t="shared" si="103"/>
        <v>EL MOLINO B</v>
      </c>
      <c r="J582" s="26" t="str">
        <f t="shared" si="104"/>
        <v>SEBASTIAN IRRIBARRA CONA</v>
      </c>
      <c r="K582" s="26">
        <f t="shared" si="101"/>
        <v>0</v>
      </c>
      <c r="L582" s="26">
        <f t="shared" si="105"/>
        <v>472</v>
      </c>
      <c r="M582" s="26">
        <f t="shared" si="106"/>
        <v>0</v>
      </c>
      <c r="N582" s="26" t="str">
        <f t="shared" si="107"/>
        <v>Puntos no considerados</v>
      </c>
      <c r="O582" s="26">
        <f t="shared" si="108"/>
        <v>0</v>
      </c>
      <c r="P582" s="26">
        <f t="shared" si="109"/>
        <v>0</v>
      </c>
    </row>
    <row r="583" spans="3:16" ht="18.600000000000001" customHeight="1" x14ac:dyDescent="0.3">
      <c r="C583"/>
      <c r="D583"/>
      <c r="H583" s="26" t="str">
        <f t="shared" si="102"/>
        <v>LLAYLLAY 21 II</v>
      </c>
      <c r="I583" s="26" t="str">
        <f t="shared" si="103"/>
        <v>EL MOLINO B</v>
      </c>
      <c r="J583" s="26" t="str">
        <f t="shared" si="104"/>
        <v>SEBASTIAN IRRIBARRA CONA</v>
      </c>
      <c r="K583" s="26">
        <f t="shared" ref="K583:K646" si="110">D583</f>
        <v>0</v>
      </c>
      <c r="L583" s="26">
        <f t="shared" si="105"/>
        <v>473</v>
      </c>
      <c r="M583" s="26">
        <f t="shared" si="106"/>
        <v>0</v>
      </c>
      <c r="N583" s="26" t="str">
        <f t="shared" si="107"/>
        <v>Puntos no considerados</v>
      </c>
      <c r="O583" s="26">
        <f t="shared" si="108"/>
        <v>0</v>
      </c>
      <c r="P583" s="26">
        <f t="shared" si="109"/>
        <v>0</v>
      </c>
    </row>
    <row r="584" spans="3:16" ht="18.600000000000001" customHeight="1" x14ac:dyDescent="0.3">
      <c r="C584"/>
      <c r="D584"/>
      <c r="H584" s="26" t="str">
        <f t="shared" si="102"/>
        <v>LLAYLLAY 21 II</v>
      </c>
      <c r="I584" s="26" t="str">
        <f t="shared" si="103"/>
        <v>EL MOLINO B</v>
      </c>
      <c r="J584" s="26" t="str">
        <f t="shared" si="104"/>
        <v>SEBASTIAN IRRIBARRA CONA</v>
      </c>
      <c r="K584" s="26">
        <f t="shared" si="110"/>
        <v>0</v>
      </c>
      <c r="L584" s="26">
        <f t="shared" si="105"/>
        <v>474</v>
      </c>
      <c r="M584" s="26">
        <f t="shared" si="106"/>
        <v>0</v>
      </c>
      <c r="N584" s="26" t="str">
        <f t="shared" si="107"/>
        <v>Puntos no considerados</v>
      </c>
      <c r="O584" s="26">
        <f t="shared" si="108"/>
        <v>0</v>
      </c>
      <c r="P584" s="26">
        <f t="shared" si="109"/>
        <v>0</v>
      </c>
    </row>
    <row r="585" spans="3:16" ht="18.600000000000001" customHeight="1" x14ac:dyDescent="0.3">
      <c r="C585"/>
      <c r="D585"/>
      <c r="H585" s="26" t="str">
        <f t="shared" si="102"/>
        <v>LLAYLLAY 21 II</v>
      </c>
      <c r="I585" s="26" t="str">
        <f t="shared" si="103"/>
        <v>EL MOLINO B</v>
      </c>
      <c r="J585" s="26" t="str">
        <f t="shared" si="104"/>
        <v>SEBASTIAN IRRIBARRA CONA</v>
      </c>
      <c r="K585" s="26">
        <f t="shared" si="110"/>
        <v>0</v>
      </c>
      <c r="L585" s="26">
        <f t="shared" si="105"/>
        <v>475</v>
      </c>
      <c r="M585" s="26">
        <f t="shared" si="106"/>
        <v>0</v>
      </c>
      <c r="N585" s="26" t="str">
        <f t="shared" si="107"/>
        <v>Puntos no considerados</v>
      </c>
      <c r="O585" s="26">
        <f t="shared" si="108"/>
        <v>0</v>
      </c>
      <c r="P585" s="26">
        <f t="shared" si="109"/>
        <v>0</v>
      </c>
    </row>
    <row r="586" spans="3:16" ht="18.600000000000001" customHeight="1" x14ac:dyDescent="0.3">
      <c r="C586"/>
      <c r="D586"/>
      <c r="H586" s="26" t="str">
        <f t="shared" si="102"/>
        <v>LLAYLLAY 21 II</v>
      </c>
      <c r="I586" s="26" t="str">
        <f t="shared" si="103"/>
        <v>EL MOLINO B</v>
      </c>
      <c r="J586" s="26" t="str">
        <f t="shared" si="104"/>
        <v>SEBASTIAN IRRIBARRA CONA</v>
      </c>
      <c r="K586" s="26">
        <f t="shared" si="110"/>
        <v>0</v>
      </c>
      <c r="L586" s="26">
        <f t="shared" si="105"/>
        <v>476</v>
      </c>
      <c r="M586" s="26">
        <f t="shared" si="106"/>
        <v>0</v>
      </c>
      <c r="N586" s="26" t="str">
        <f t="shared" si="107"/>
        <v>Puntos no considerados</v>
      </c>
      <c r="O586" s="26">
        <f t="shared" si="108"/>
        <v>0</v>
      </c>
      <c r="P586" s="26">
        <f t="shared" si="109"/>
        <v>0</v>
      </c>
    </row>
    <row r="587" spans="3:16" ht="18.600000000000001" customHeight="1" x14ac:dyDescent="0.3">
      <c r="C587"/>
      <c r="D587"/>
      <c r="H587" s="26" t="str">
        <f t="shared" si="102"/>
        <v>LLAYLLAY 21 II</v>
      </c>
      <c r="I587" s="26" t="str">
        <f t="shared" si="103"/>
        <v>EL MOLINO B</v>
      </c>
      <c r="J587" s="26" t="str">
        <f t="shared" si="104"/>
        <v>SEBASTIAN IRRIBARRA CONA</v>
      </c>
      <c r="K587" s="26">
        <f t="shared" si="110"/>
        <v>0</v>
      </c>
      <c r="L587" s="26">
        <f t="shared" si="105"/>
        <v>477</v>
      </c>
      <c r="M587" s="26">
        <f t="shared" si="106"/>
        <v>0</v>
      </c>
      <c r="N587" s="26" t="str">
        <f t="shared" si="107"/>
        <v>Puntos no considerados</v>
      </c>
      <c r="O587" s="26">
        <f t="shared" si="108"/>
        <v>0</v>
      </c>
      <c r="P587" s="26">
        <f t="shared" si="109"/>
        <v>0</v>
      </c>
    </row>
    <row r="588" spans="3:16" ht="18.600000000000001" customHeight="1" x14ac:dyDescent="0.3">
      <c r="C588"/>
      <c r="D588"/>
      <c r="H588" s="26" t="str">
        <f t="shared" si="102"/>
        <v>LLAYLLAY 21 II</v>
      </c>
      <c r="I588" s="26" t="str">
        <f t="shared" si="103"/>
        <v>EL MOLINO B</v>
      </c>
      <c r="J588" s="26" t="str">
        <f t="shared" si="104"/>
        <v>SEBASTIAN IRRIBARRA CONA</v>
      </c>
      <c r="K588" s="26">
        <f t="shared" si="110"/>
        <v>0</v>
      </c>
      <c r="L588" s="26">
        <f t="shared" si="105"/>
        <v>478</v>
      </c>
      <c r="M588" s="26">
        <f t="shared" si="106"/>
        <v>0</v>
      </c>
      <c r="N588" s="26" t="str">
        <f t="shared" si="107"/>
        <v>Puntos no considerados</v>
      </c>
      <c r="O588" s="26">
        <f t="shared" si="108"/>
        <v>0</v>
      </c>
      <c r="P588" s="26">
        <f t="shared" si="109"/>
        <v>0</v>
      </c>
    </row>
    <row r="589" spans="3:16" ht="18.600000000000001" customHeight="1" x14ac:dyDescent="0.3">
      <c r="C589"/>
      <c r="D589"/>
      <c r="H589" s="26" t="str">
        <f t="shared" si="102"/>
        <v>LLAYLLAY 21 II</v>
      </c>
      <c r="I589" s="26" t="str">
        <f t="shared" si="103"/>
        <v>EL MOLINO B</v>
      </c>
      <c r="J589" s="26" t="str">
        <f t="shared" si="104"/>
        <v>SEBASTIAN IRRIBARRA CONA</v>
      </c>
      <c r="K589" s="26">
        <f t="shared" si="110"/>
        <v>0</v>
      </c>
      <c r="L589" s="26">
        <f t="shared" si="105"/>
        <v>479</v>
      </c>
      <c r="M589" s="26">
        <f t="shared" si="106"/>
        <v>0</v>
      </c>
      <c r="N589" s="26" t="str">
        <f t="shared" si="107"/>
        <v>Puntos no considerados</v>
      </c>
      <c r="O589" s="26">
        <f t="shared" si="108"/>
        <v>0</v>
      </c>
      <c r="P589" s="26">
        <f t="shared" si="109"/>
        <v>0</v>
      </c>
    </row>
    <row r="590" spans="3:16" ht="18.600000000000001" customHeight="1" x14ac:dyDescent="0.3">
      <c r="C590"/>
      <c r="D590"/>
      <c r="H590" s="26" t="str">
        <f t="shared" si="102"/>
        <v>LLAYLLAY 21 II</v>
      </c>
      <c r="I590" s="26" t="str">
        <f t="shared" si="103"/>
        <v>EL MOLINO B</v>
      </c>
      <c r="J590" s="26" t="str">
        <f t="shared" si="104"/>
        <v>SEBASTIAN IRRIBARRA CONA</v>
      </c>
      <c r="K590" s="26">
        <f t="shared" si="110"/>
        <v>0</v>
      </c>
      <c r="L590" s="26">
        <f t="shared" si="105"/>
        <v>480</v>
      </c>
      <c r="M590" s="26">
        <f t="shared" si="106"/>
        <v>0</v>
      </c>
      <c r="N590" s="26" t="str">
        <f t="shared" si="107"/>
        <v>Puntos no considerados</v>
      </c>
      <c r="O590" s="26">
        <f t="shared" si="108"/>
        <v>0</v>
      </c>
      <c r="P590" s="26">
        <f t="shared" si="109"/>
        <v>0</v>
      </c>
    </row>
    <row r="591" spans="3:16" ht="18.600000000000001" customHeight="1" x14ac:dyDescent="0.3">
      <c r="C591"/>
      <c r="D591"/>
      <c r="H591" s="26" t="str">
        <f t="shared" si="102"/>
        <v>LLAYLLAY 21 II</v>
      </c>
      <c r="I591" s="26" t="str">
        <f t="shared" si="103"/>
        <v>EL MOLINO B</v>
      </c>
      <c r="J591" s="26" t="str">
        <f t="shared" si="104"/>
        <v>SEBASTIAN IRRIBARRA CONA</v>
      </c>
      <c r="K591" s="26">
        <f t="shared" si="110"/>
        <v>0</v>
      </c>
      <c r="L591" s="26">
        <f t="shared" si="105"/>
        <v>481</v>
      </c>
      <c r="M591" s="26">
        <f t="shared" si="106"/>
        <v>0</v>
      </c>
      <c r="N591" s="26" t="str">
        <f t="shared" si="107"/>
        <v>Puntos no considerados</v>
      </c>
      <c r="O591" s="26">
        <f t="shared" si="108"/>
        <v>0</v>
      </c>
      <c r="P591" s="26">
        <f t="shared" si="109"/>
        <v>0</v>
      </c>
    </row>
    <row r="592" spans="3:16" ht="18.600000000000001" customHeight="1" x14ac:dyDescent="0.3">
      <c r="C592"/>
      <c r="D592"/>
      <c r="H592" s="26" t="str">
        <f t="shared" si="102"/>
        <v>LLAYLLAY 21 II</v>
      </c>
      <c r="I592" s="26" t="str">
        <f t="shared" si="103"/>
        <v>EL MOLINO B</v>
      </c>
      <c r="J592" s="26" t="str">
        <f t="shared" si="104"/>
        <v>SEBASTIAN IRRIBARRA CONA</v>
      </c>
      <c r="K592" s="26">
        <f t="shared" si="110"/>
        <v>0</v>
      </c>
      <c r="L592" s="26">
        <f t="shared" si="105"/>
        <v>482</v>
      </c>
      <c r="M592" s="26">
        <f t="shared" si="106"/>
        <v>0</v>
      </c>
      <c r="N592" s="26" t="str">
        <f t="shared" si="107"/>
        <v>Puntos no considerados</v>
      </c>
      <c r="O592" s="26">
        <f t="shared" si="108"/>
        <v>0</v>
      </c>
      <c r="P592" s="26">
        <f t="shared" si="109"/>
        <v>0</v>
      </c>
    </row>
    <row r="593" spans="3:16" ht="18.600000000000001" customHeight="1" x14ac:dyDescent="0.3">
      <c r="C593"/>
      <c r="D593"/>
      <c r="H593" s="26" t="str">
        <f t="shared" si="102"/>
        <v>LLAYLLAY 21 II</v>
      </c>
      <c r="I593" s="26" t="str">
        <f t="shared" si="103"/>
        <v>EL MOLINO B</v>
      </c>
      <c r="J593" s="26" t="str">
        <f t="shared" si="104"/>
        <v>SEBASTIAN IRRIBARRA CONA</v>
      </c>
      <c r="K593" s="26">
        <f t="shared" si="110"/>
        <v>0</v>
      </c>
      <c r="L593" s="26">
        <f t="shared" si="105"/>
        <v>483</v>
      </c>
      <c r="M593" s="26">
        <f t="shared" si="106"/>
        <v>0</v>
      </c>
      <c r="N593" s="26" t="str">
        <f t="shared" si="107"/>
        <v>Puntos no considerados</v>
      </c>
      <c r="O593" s="26">
        <f t="shared" si="108"/>
        <v>0</v>
      </c>
      <c r="P593" s="26">
        <f t="shared" si="109"/>
        <v>0</v>
      </c>
    </row>
    <row r="594" spans="3:16" ht="18.600000000000001" customHeight="1" x14ac:dyDescent="0.3">
      <c r="C594"/>
      <c r="D594"/>
      <c r="H594" s="26" t="str">
        <f t="shared" si="102"/>
        <v>LLAYLLAY 21 II</v>
      </c>
      <c r="I594" s="26" t="str">
        <f t="shared" si="103"/>
        <v>EL MOLINO B</v>
      </c>
      <c r="J594" s="26" t="str">
        <f t="shared" si="104"/>
        <v>SEBASTIAN IRRIBARRA CONA</v>
      </c>
      <c r="K594" s="26">
        <f t="shared" si="110"/>
        <v>0</v>
      </c>
      <c r="L594" s="26">
        <f t="shared" si="105"/>
        <v>484</v>
      </c>
      <c r="M594" s="26">
        <f t="shared" si="106"/>
        <v>0</v>
      </c>
      <c r="N594" s="26" t="str">
        <f t="shared" si="107"/>
        <v>Puntos no considerados</v>
      </c>
      <c r="O594" s="26">
        <f t="shared" si="108"/>
        <v>0</v>
      </c>
      <c r="P594" s="26">
        <f t="shared" si="109"/>
        <v>0</v>
      </c>
    </row>
    <row r="595" spans="3:16" ht="18.600000000000001" customHeight="1" x14ac:dyDescent="0.3">
      <c r="C595"/>
      <c r="D595"/>
      <c r="H595" s="26" t="str">
        <f t="shared" si="102"/>
        <v>LLAYLLAY 21 II</v>
      </c>
      <c r="I595" s="26" t="str">
        <f t="shared" si="103"/>
        <v>EL MOLINO B</v>
      </c>
      <c r="J595" s="26" t="str">
        <f t="shared" si="104"/>
        <v>SEBASTIAN IRRIBARRA CONA</v>
      </c>
      <c r="K595" s="26">
        <f t="shared" si="110"/>
        <v>0</v>
      </c>
      <c r="L595" s="26">
        <f t="shared" si="105"/>
        <v>485</v>
      </c>
      <c r="M595" s="26">
        <f t="shared" si="106"/>
        <v>0</v>
      </c>
      <c r="N595" s="26" t="str">
        <f t="shared" si="107"/>
        <v>Puntos no considerados</v>
      </c>
      <c r="O595" s="26">
        <f t="shared" si="108"/>
        <v>0</v>
      </c>
      <c r="P595" s="26">
        <f t="shared" si="109"/>
        <v>0</v>
      </c>
    </row>
    <row r="596" spans="3:16" ht="18.600000000000001" customHeight="1" x14ac:dyDescent="0.3">
      <c r="C596"/>
      <c r="D596"/>
      <c r="H596" s="26" t="str">
        <f t="shared" si="102"/>
        <v>LLAYLLAY 21 II</v>
      </c>
      <c r="I596" s="26" t="str">
        <f t="shared" si="103"/>
        <v>EL MOLINO B</v>
      </c>
      <c r="J596" s="26" t="str">
        <f t="shared" si="104"/>
        <v>SEBASTIAN IRRIBARRA CONA</v>
      </c>
      <c r="K596" s="26">
        <f t="shared" si="110"/>
        <v>0</v>
      </c>
      <c r="L596" s="26">
        <f t="shared" si="105"/>
        <v>486</v>
      </c>
      <c r="M596" s="26">
        <f t="shared" si="106"/>
        <v>0</v>
      </c>
      <c r="N596" s="26" t="str">
        <f t="shared" si="107"/>
        <v>Puntos no considerados</v>
      </c>
      <c r="O596" s="26">
        <f t="shared" si="108"/>
        <v>0</v>
      </c>
      <c r="P596" s="26">
        <f t="shared" si="109"/>
        <v>0</v>
      </c>
    </row>
    <row r="597" spans="3:16" ht="18.600000000000001" customHeight="1" x14ac:dyDescent="0.3">
      <c r="C597"/>
      <c r="D597"/>
      <c r="H597" s="26" t="str">
        <f t="shared" si="102"/>
        <v>LLAYLLAY 21 II</v>
      </c>
      <c r="I597" s="26" t="str">
        <f t="shared" si="103"/>
        <v>EL MOLINO B</v>
      </c>
      <c r="J597" s="26" t="str">
        <f t="shared" si="104"/>
        <v>SEBASTIAN IRRIBARRA CONA</v>
      </c>
      <c r="K597" s="26">
        <f t="shared" si="110"/>
        <v>0</v>
      </c>
      <c r="L597" s="26">
        <f t="shared" si="105"/>
        <v>487</v>
      </c>
      <c r="M597" s="26">
        <f t="shared" si="106"/>
        <v>0</v>
      </c>
      <c r="N597" s="26" t="str">
        <f t="shared" si="107"/>
        <v>Puntos no considerados</v>
      </c>
      <c r="O597" s="26">
        <f t="shared" si="108"/>
        <v>0</v>
      </c>
      <c r="P597" s="26">
        <f t="shared" si="109"/>
        <v>0</v>
      </c>
    </row>
    <row r="598" spans="3:16" ht="18.600000000000001" customHeight="1" x14ac:dyDescent="0.3">
      <c r="C598"/>
      <c r="D598"/>
      <c r="H598" s="26" t="str">
        <f t="shared" si="102"/>
        <v>LLAYLLAY 21 II</v>
      </c>
      <c r="I598" s="26" t="str">
        <f t="shared" si="103"/>
        <v>EL MOLINO B</v>
      </c>
      <c r="J598" s="26" t="str">
        <f t="shared" si="104"/>
        <v>SEBASTIAN IRRIBARRA CONA</v>
      </c>
      <c r="K598" s="26">
        <f t="shared" si="110"/>
        <v>0</v>
      </c>
      <c r="L598" s="26">
        <f t="shared" si="105"/>
        <v>488</v>
      </c>
      <c r="M598" s="26">
        <f t="shared" si="106"/>
        <v>0</v>
      </c>
      <c r="N598" s="26" t="str">
        <f t="shared" si="107"/>
        <v>Puntos no considerados</v>
      </c>
      <c r="O598" s="26">
        <f t="shared" si="108"/>
        <v>0</v>
      </c>
      <c r="P598" s="26">
        <f t="shared" si="109"/>
        <v>0</v>
      </c>
    </row>
    <row r="599" spans="3:16" ht="18.600000000000001" customHeight="1" x14ac:dyDescent="0.3">
      <c r="C599"/>
      <c r="D599"/>
      <c r="H599" s="26" t="str">
        <f t="shared" si="102"/>
        <v>LLAYLLAY 21 II</v>
      </c>
      <c r="I599" s="26" t="str">
        <f t="shared" si="103"/>
        <v>EL MOLINO B</v>
      </c>
      <c r="J599" s="26" t="str">
        <f t="shared" si="104"/>
        <v>SEBASTIAN IRRIBARRA CONA</v>
      </c>
      <c r="K599" s="26">
        <f t="shared" si="110"/>
        <v>0</v>
      </c>
      <c r="L599" s="26">
        <f t="shared" si="105"/>
        <v>489</v>
      </c>
      <c r="M599" s="26">
        <f t="shared" si="106"/>
        <v>0</v>
      </c>
      <c r="N599" s="26" t="str">
        <f t="shared" si="107"/>
        <v>Puntos no considerados</v>
      </c>
      <c r="O599" s="26">
        <f t="shared" si="108"/>
        <v>0</v>
      </c>
      <c r="P599" s="26">
        <f t="shared" si="109"/>
        <v>0</v>
      </c>
    </row>
    <row r="600" spans="3:16" ht="18.600000000000001" customHeight="1" x14ac:dyDescent="0.3">
      <c r="C600"/>
      <c r="D600"/>
      <c r="H600" s="26" t="str">
        <f t="shared" si="102"/>
        <v>LLAYLLAY 21 II</v>
      </c>
      <c r="I600" s="26" t="str">
        <f t="shared" si="103"/>
        <v>EL MOLINO B</v>
      </c>
      <c r="J600" s="26" t="str">
        <f t="shared" si="104"/>
        <v>SEBASTIAN IRRIBARRA CONA</v>
      </c>
      <c r="K600" s="26">
        <f t="shared" si="110"/>
        <v>0</v>
      </c>
      <c r="L600" s="26">
        <f t="shared" si="105"/>
        <v>490</v>
      </c>
      <c r="M600" s="26">
        <f t="shared" si="106"/>
        <v>0</v>
      </c>
      <c r="N600" s="26" t="str">
        <f t="shared" si="107"/>
        <v>Puntos no considerados</v>
      </c>
      <c r="O600" s="26">
        <f t="shared" si="108"/>
        <v>0</v>
      </c>
      <c r="P600" s="26">
        <f t="shared" si="109"/>
        <v>0</v>
      </c>
    </row>
    <row r="601" spans="3:16" ht="18.600000000000001" customHeight="1" x14ac:dyDescent="0.3">
      <c r="C601"/>
      <c r="D601"/>
      <c r="H601" s="26" t="str">
        <f t="shared" si="102"/>
        <v>LLAYLLAY 21 II</v>
      </c>
      <c r="I601" s="26" t="str">
        <f t="shared" si="103"/>
        <v>EL MOLINO B</v>
      </c>
      <c r="J601" s="26" t="str">
        <f t="shared" si="104"/>
        <v>SEBASTIAN IRRIBARRA CONA</v>
      </c>
      <c r="K601" s="26">
        <f t="shared" si="110"/>
        <v>0</v>
      </c>
      <c r="L601" s="26">
        <f t="shared" si="105"/>
        <v>491</v>
      </c>
      <c r="M601" s="26">
        <f t="shared" si="106"/>
        <v>0</v>
      </c>
      <c r="N601" s="26" t="str">
        <f t="shared" si="107"/>
        <v>Puntos no considerados</v>
      </c>
      <c r="O601" s="26">
        <f t="shared" si="108"/>
        <v>0</v>
      </c>
      <c r="P601" s="26">
        <f t="shared" si="109"/>
        <v>0</v>
      </c>
    </row>
    <row r="602" spans="3:16" ht="18.600000000000001" customHeight="1" x14ac:dyDescent="0.3">
      <c r="C602"/>
      <c r="D602"/>
      <c r="H602" s="26" t="str">
        <f t="shared" si="102"/>
        <v>LLAYLLAY 21 II</v>
      </c>
      <c r="I602" s="26" t="str">
        <f t="shared" si="103"/>
        <v>EL MOLINO B</v>
      </c>
      <c r="J602" s="26" t="str">
        <f t="shared" si="104"/>
        <v>SEBASTIAN IRRIBARRA CONA</v>
      </c>
      <c r="K602" s="26">
        <f t="shared" si="110"/>
        <v>0</v>
      </c>
      <c r="L602" s="26">
        <f t="shared" si="105"/>
        <v>492</v>
      </c>
      <c r="M602" s="26">
        <f t="shared" si="106"/>
        <v>0</v>
      </c>
      <c r="N602" s="26" t="str">
        <f t="shared" si="107"/>
        <v>Puntos no considerados</v>
      </c>
      <c r="O602" s="26">
        <f t="shared" si="108"/>
        <v>0</v>
      </c>
      <c r="P602" s="26">
        <f t="shared" si="109"/>
        <v>0</v>
      </c>
    </row>
    <row r="603" spans="3:16" ht="18.600000000000001" customHeight="1" x14ac:dyDescent="0.3">
      <c r="C603"/>
      <c r="D603"/>
      <c r="H603" s="26" t="str">
        <f t="shared" si="102"/>
        <v>LLAYLLAY 21 II</v>
      </c>
      <c r="I603" s="26" t="str">
        <f t="shared" si="103"/>
        <v>EL MOLINO B</v>
      </c>
      <c r="J603" s="26" t="str">
        <f t="shared" si="104"/>
        <v>SEBASTIAN IRRIBARRA CONA</v>
      </c>
      <c r="K603" s="26">
        <f t="shared" si="110"/>
        <v>0</v>
      </c>
      <c r="L603" s="26">
        <f t="shared" si="105"/>
        <v>493</v>
      </c>
      <c r="M603" s="26">
        <f t="shared" si="106"/>
        <v>0</v>
      </c>
      <c r="N603" s="26" t="str">
        <f t="shared" si="107"/>
        <v>Puntos no considerados</v>
      </c>
      <c r="O603" s="26">
        <f t="shared" si="108"/>
        <v>0</v>
      </c>
      <c r="P603" s="26">
        <f t="shared" si="109"/>
        <v>0</v>
      </c>
    </row>
    <row r="604" spans="3:16" ht="18.600000000000001" customHeight="1" x14ac:dyDescent="0.3">
      <c r="C604"/>
      <c r="D604"/>
      <c r="H604" s="26" t="str">
        <f t="shared" si="102"/>
        <v>LLAYLLAY 21 II</v>
      </c>
      <c r="I604" s="26" t="str">
        <f t="shared" si="103"/>
        <v>EL MOLINO B</v>
      </c>
      <c r="J604" s="26" t="str">
        <f t="shared" si="104"/>
        <v>SEBASTIAN IRRIBARRA CONA</v>
      </c>
      <c r="K604" s="26">
        <f t="shared" si="110"/>
        <v>0</v>
      </c>
      <c r="L604" s="26">
        <f t="shared" si="105"/>
        <v>494</v>
      </c>
      <c r="M604" s="26">
        <f t="shared" si="106"/>
        <v>0</v>
      </c>
      <c r="N604" s="26" t="str">
        <f t="shared" si="107"/>
        <v>Puntos no considerados</v>
      </c>
      <c r="O604" s="26">
        <f t="shared" si="108"/>
        <v>0</v>
      </c>
      <c r="P604" s="26">
        <f t="shared" si="109"/>
        <v>0</v>
      </c>
    </row>
    <row r="605" spans="3:16" ht="18.600000000000001" customHeight="1" x14ac:dyDescent="0.3">
      <c r="C605"/>
      <c r="D605"/>
      <c r="H605" s="26" t="str">
        <f t="shared" si="102"/>
        <v>LLAYLLAY 21 II</v>
      </c>
      <c r="I605" s="26" t="str">
        <f t="shared" si="103"/>
        <v>EL MOLINO B</v>
      </c>
      <c r="J605" s="26" t="str">
        <f t="shared" si="104"/>
        <v>SEBASTIAN IRRIBARRA CONA</v>
      </c>
      <c r="K605" s="26">
        <f t="shared" si="110"/>
        <v>0</v>
      </c>
      <c r="L605" s="26">
        <f t="shared" si="105"/>
        <v>495</v>
      </c>
      <c r="M605" s="26">
        <f t="shared" si="106"/>
        <v>0</v>
      </c>
      <c r="N605" s="26" t="str">
        <f t="shared" si="107"/>
        <v>Puntos no considerados</v>
      </c>
      <c r="O605" s="26">
        <f t="shared" si="108"/>
        <v>0</v>
      </c>
      <c r="P605" s="26">
        <f t="shared" si="109"/>
        <v>0</v>
      </c>
    </row>
    <row r="606" spans="3:16" ht="18.600000000000001" customHeight="1" x14ac:dyDescent="0.3">
      <c r="C606"/>
      <c r="D606"/>
      <c r="H606" s="26" t="str">
        <f t="shared" si="102"/>
        <v>LLAYLLAY 21 II</v>
      </c>
      <c r="I606" s="26" t="str">
        <f t="shared" si="103"/>
        <v>EL MOLINO B</v>
      </c>
      <c r="J606" s="26" t="str">
        <f t="shared" si="104"/>
        <v>SEBASTIAN IRRIBARRA CONA</v>
      </c>
      <c r="K606" s="26">
        <f t="shared" si="110"/>
        <v>0</v>
      </c>
      <c r="L606" s="26">
        <f t="shared" si="105"/>
        <v>496</v>
      </c>
      <c r="M606" s="26">
        <f t="shared" si="106"/>
        <v>0</v>
      </c>
      <c r="N606" s="26" t="str">
        <f t="shared" si="107"/>
        <v>Puntos no considerados</v>
      </c>
      <c r="O606" s="26">
        <f t="shared" si="108"/>
        <v>0</v>
      </c>
      <c r="P606" s="26">
        <f t="shared" si="109"/>
        <v>0</v>
      </c>
    </row>
    <row r="607" spans="3:16" ht="18.600000000000001" customHeight="1" x14ac:dyDescent="0.3">
      <c r="C607"/>
      <c r="D607"/>
      <c r="H607" s="26" t="str">
        <f t="shared" si="102"/>
        <v>LLAYLLAY 21 II</v>
      </c>
      <c r="I607" s="26" t="str">
        <f t="shared" si="103"/>
        <v>EL MOLINO B</v>
      </c>
      <c r="J607" s="26" t="str">
        <f t="shared" si="104"/>
        <v>SEBASTIAN IRRIBARRA CONA</v>
      </c>
      <c r="K607" s="26">
        <f t="shared" si="110"/>
        <v>0</v>
      </c>
      <c r="L607" s="26">
        <f t="shared" si="105"/>
        <v>497</v>
      </c>
      <c r="M607" s="26">
        <f t="shared" si="106"/>
        <v>0</v>
      </c>
      <c r="N607" s="26" t="str">
        <f t="shared" si="107"/>
        <v>Puntos no considerados</v>
      </c>
      <c r="O607" s="26">
        <f t="shared" si="108"/>
        <v>0</v>
      </c>
      <c r="P607" s="26">
        <f t="shared" si="109"/>
        <v>0</v>
      </c>
    </row>
    <row r="608" spans="3:16" ht="18.600000000000001" customHeight="1" x14ac:dyDescent="0.3">
      <c r="C608"/>
      <c r="D608"/>
      <c r="H608" s="26" t="str">
        <f t="shared" si="102"/>
        <v>LLAYLLAY 21 II</v>
      </c>
      <c r="I608" s="26" t="str">
        <f t="shared" si="103"/>
        <v>EL MOLINO B</v>
      </c>
      <c r="J608" s="26" t="str">
        <f t="shared" si="104"/>
        <v>SEBASTIAN IRRIBARRA CONA</v>
      </c>
      <c r="K608" s="26">
        <f t="shared" si="110"/>
        <v>0</v>
      </c>
      <c r="L608" s="26">
        <f t="shared" si="105"/>
        <v>498</v>
      </c>
      <c r="M608" s="26">
        <f t="shared" si="106"/>
        <v>0</v>
      </c>
      <c r="N608" s="26" t="str">
        <f t="shared" si="107"/>
        <v>Puntos no considerados</v>
      </c>
      <c r="O608" s="26">
        <f t="shared" si="108"/>
        <v>0</v>
      </c>
      <c r="P608" s="26">
        <f t="shared" si="109"/>
        <v>0</v>
      </c>
    </row>
    <row r="609" spans="3:16" ht="18.600000000000001" customHeight="1" x14ac:dyDescent="0.3">
      <c r="C609"/>
      <c r="D609"/>
      <c r="H609" s="26" t="str">
        <f t="shared" si="102"/>
        <v>LLAYLLAY 21 II</v>
      </c>
      <c r="I609" s="26" t="str">
        <f t="shared" si="103"/>
        <v>EL MOLINO B</v>
      </c>
      <c r="J609" s="26" t="str">
        <f t="shared" si="104"/>
        <v>SEBASTIAN IRRIBARRA CONA</v>
      </c>
      <c r="K609" s="26">
        <f t="shared" si="110"/>
        <v>0</v>
      </c>
      <c r="L609" s="26">
        <f t="shared" si="105"/>
        <v>499</v>
      </c>
      <c r="M609" s="26">
        <f t="shared" si="106"/>
        <v>0</v>
      </c>
      <c r="N609" s="26" t="str">
        <f t="shared" si="107"/>
        <v>Puntos no considerados</v>
      </c>
      <c r="O609" s="26">
        <f t="shared" si="108"/>
        <v>0</v>
      </c>
      <c r="P609" s="26">
        <f t="shared" si="109"/>
        <v>0</v>
      </c>
    </row>
    <row r="610" spans="3:16" ht="18.600000000000001" customHeight="1" x14ac:dyDescent="0.3">
      <c r="C610"/>
      <c r="D610"/>
      <c r="H610" s="26" t="str">
        <f t="shared" si="102"/>
        <v>LLAYLLAY 21 II</v>
      </c>
      <c r="I610" s="26" t="str">
        <f t="shared" si="103"/>
        <v>EL MOLINO B</v>
      </c>
      <c r="J610" s="26" t="str">
        <f t="shared" si="104"/>
        <v>SEBASTIAN IRRIBARRA CONA</v>
      </c>
      <c r="K610" s="26">
        <f t="shared" si="110"/>
        <v>0</v>
      </c>
      <c r="L610" s="26">
        <f t="shared" si="105"/>
        <v>500</v>
      </c>
      <c r="M610" s="26">
        <f t="shared" si="106"/>
        <v>0</v>
      </c>
      <c r="N610" s="26" t="str">
        <f t="shared" si="107"/>
        <v>Puntos no considerados</v>
      </c>
      <c r="O610" s="26">
        <f t="shared" si="108"/>
        <v>0</v>
      </c>
      <c r="P610" s="26">
        <f t="shared" si="109"/>
        <v>0</v>
      </c>
    </row>
    <row r="611" spans="3:16" ht="18.600000000000001" customHeight="1" x14ac:dyDescent="0.3">
      <c r="C611"/>
      <c r="D611"/>
      <c r="H611" s="26" t="str">
        <f t="shared" si="102"/>
        <v>LLAYLLAY 21 II</v>
      </c>
      <c r="I611" s="26" t="str">
        <f t="shared" si="103"/>
        <v>EL MOLINO B</v>
      </c>
      <c r="J611" s="26" t="str">
        <f t="shared" si="104"/>
        <v>SEBASTIAN IRRIBARRA CONA</v>
      </c>
      <c r="K611" s="26">
        <f t="shared" si="110"/>
        <v>0</v>
      </c>
      <c r="L611" s="26">
        <f t="shared" si="105"/>
        <v>501</v>
      </c>
      <c r="M611" s="26">
        <f t="shared" si="106"/>
        <v>0</v>
      </c>
      <c r="N611" s="26" t="str">
        <f t="shared" si="107"/>
        <v>Puntos no considerados</v>
      </c>
      <c r="O611" s="26">
        <f t="shared" si="108"/>
        <v>0</v>
      </c>
      <c r="P611" s="26">
        <f t="shared" si="109"/>
        <v>0</v>
      </c>
    </row>
    <row r="612" spans="3:16" ht="18.600000000000001" customHeight="1" x14ac:dyDescent="0.3">
      <c r="C612"/>
      <c r="D612"/>
      <c r="H612" s="26" t="str">
        <f t="shared" si="102"/>
        <v>LLAYLLAY 21 II</v>
      </c>
      <c r="I612" s="26" t="str">
        <f t="shared" si="103"/>
        <v>EL MOLINO B</v>
      </c>
      <c r="J612" s="26" t="str">
        <f t="shared" si="104"/>
        <v>SEBASTIAN IRRIBARRA CONA</v>
      </c>
      <c r="K612" s="26">
        <f t="shared" si="110"/>
        <v>0</v>
      </c>
      <c r="L612" s="26">
        <f t="shared" si="105"/>
        <v>502</v>
      </c>
      <c r="M612" s="26">
        <f t="shared" si="106"/>
        <v>0</v>
      </c>
      <c r="N612" s="26" t="str">
        <f t="shared" si="107"/>
        <v>Puntos no considerados</v>
      </c>
      <c r="O612" s="26">
        <f t="shared" si="108"/>
        <v>0</v>
      </c>
      <c r="P612" s="26">
        <f t="shared" si="109"/>
        <v>0</v>
      </c>
    </row>
    <row r="613" spans="3:16" ht="18.600000000000001" customHeight="1" x14ac:dyDescent="0.3">
      <c r="C613"/>
      <c r="D613"/>
      <c r="H613" s="26" t="str">
        <f t="shared" si="102"/>
        <v>LLAYLLAY 21 II</v>
      </c>
      <c r="I613" s="26" t="str">
        <f t="shared" si="103"/>
        <v>EL MOLINO B</v>
      </c>
      <c r="J613" s="26" t="str">
        <f t="shared" si="104"/>
        <v>SEBASTIAN IRRIBARRA CONA</v>
      </c>
      <c r="K613" s="26">
        <f t="shared" si="110"/>
        <v>0</v>
      </c>
      <c r="L613" s="26">
        <f t="shared" si="105"/>
        <v>503</v>
      </c>
      <c r="M613" s="26">
        <f t="shared" si="106"/>
        <v>0</v>
      </c>
      <c r="N613" s="26" t="str">
        <f t="shared" si="107"/>
        <v>Puntos no considerados</v>
      </c>
      <c r="O613" s="26">
        <f t="shared" si="108"/>
        <v>0</v>
      </c>
      <c r="P613" s="26">
        <f t="shared" si="109"/>
        <v>0</v>
      </c>
    </row>
    <row r="614" spans="3:16" ht="18.600000000000001" customHeight="1" x14ac:dyDescent="0.3">
      <c r="C614"/>
      <c r="D614"/>
      <c r="H614" s="26" t="str">
        <f t="shared" si="102"/>
        <v>LLAYLLAY 21 II</v>
      </c>
      <c r="I614" s="26" t="str">
        <f t="shared" si="103"/>
        <v>EL MOLINO B</v>
      </c>
      <c r="J614" s="26" t="str">
        <f t="shared" si="104"/>
        <v>SEBASTIAN IRRIBARRA CONA</v>
      </c>
      <c r="K614" s="26">
        <f t="shared" si="110"/>
        <v>0</v>
      </c>
      <c r="L614" s="26">
        <f t="shared" si="105"/>
        <v>504</v>
      </c>
      <c r="M614" s="26">
        <f t="shared" si="106"/>
        <v>0</v>
      </c>
      <c r="N614" s="26" t="str">
        <f t="shared" si="107"/>
        <v>Puntos no considerados</v>
      </c>
      <c r="O614" s="26">
        <f t="shared" si="108"/>
        <v>0</v>
      </c>
      <c r="P614" s="26">
        <f t="shared" si="109"/>
        <v>0</v>
      </c>
    </row>
    <row r="615" spans="3:16" ht="18.600000000000001" customHeight="1" x14ac:dyDescent="0.3">
      <c r="C615"/>
      <c r="D615"/>
      <c r="H615" s="26" t="str">
        <f t="shared" si="102"/>
        <v>LLAYLLAY 21 II</v>
      </c>
      <c r="I615" s="26" t="str">
        <f t="shared" si="103"/>
        <v>EL MOLINO B</v>
      </c>
      <c r="J615" s="26" t="str">
        <f t="shared" si="104"/>
        <v>SEBASTIAN IRRIBARRA CONA</v>
      </c>
      <c r="K615" s="26">
        <f t="shared" si="110"/>
        <v>0</v>
      </c>
      <c r="L615" s="26">
        <f t="shared" si="105"/>
        <v>505</v>
      </c>
      <c r="M615" s="26">
        <f t="shared" si="106"/>
        <v>0</v>
      </c>
      <c r="N615" s="26" t="str">
        <f t="shared" si="107"/>
        <v>Puntos no considerados</v>
      </c>
      <c r="O615" s="26">
        <f t="shared" si="108"/>
        <v>0</v>
      </c>
      <c r="P615" s="26">
        <f t="shared" si="109"/>
        <v>0</v>
      </c>
    </row>
    <row r="616" spans="3:16" ht="18.600000000000001" customHeight="1" x14ac:dyDescent="0.3">
      <c r="C616"/>
      <c r="D616"/>
      <c r="H616" s="26" t="str">
        <f t="shared" si="102"/>
        <v>LLAYLLAY 21 II</v>
      </c>
      <c r="I616" s="26" t="str">
        <f t="shared" si="103"/>
        <v>EL MOLINO B</v>
      </c>
      <c r="J616" s="26" t="str">
        <f t="shared" si="104"/>
        <v>SEBASTIAN IRRIBARRA CONA</v>
      </c>
      <c r="K616" s="26">
        <f t="shared" si="110"/>
        <v>0</v>
      </c>
      <c r="L616" s="26">
        <f t="shared" si="105"/>
        <v>506</v>
      </c>
      <c r="M616" s="26">
        <f t="shared" si="106"/>
        <v>0</v>
      </c>
      <c r="N616" s="26" t="str">
        <f t="shared" si="107"/>
        <v>Puntos no considerados</v>
      </c>
      <c r="O616" s="26">
        <f t="shared" si="108"/>
        <v>0</v>
      </c>
      <c r="P616" s="26">
        <f t="shared" si="109"/>
        <v>0</v>
      </c>
    </row>
    <row r="617" spans="3:16" ht="18.600000000000001" customHeight="1" x14ac:dyDescent="0.3">
      <c r="C617"/>
      <c r="D617"/>
      <c r="H617" s="26" t="str">
        <f t="shared" si="102"/>
        <v>LLAYLLAY 21 II</v>
      </c>
      <c r="I617" s="26" t="str">
        <f t="shared" si="103"/>
        <v>EL MOLINO B</v>
      </c>
      <c r="J617" s="26" t="str">
        <f t="shared" si="104"/>
        <v>SEBASTIAN IRRIBARRA CONA</v>
      </c>
      <c r="K617" s="26">
        <f t="shared" si="110"/>
        <v>0</v>
      </c>
      <c r="L617" s="26">
        <f t="shared" si="105"/>
        <v>507</v>
      </c>
      <c r="M617" s="26">
        <f t="shared" si="106"/>
        <v>0</v>
      </c>
      <c r="N617" s="26" t="str">
        <f t="shared" si="107"/>
        <v>Puntos no considerados</v>
      </c>
      <c r="O617" s="26">
        <f t="shared" si="108"/>
        <v>0</v>
      </c>
      <c r="P617" s="26">
        <f t="shared" si="109"/>
        <v>0</v>
      </c>
    </row>
    <row r="618" spans="3:16" ht="18.600000000000001" customHeight="1" x14ac:dyDescent="0.3">
      <c r="C618"/>
      <c r="D618"/>
      <c r="H618" s="26" t="str">
        <f t="shared" si="102"/>
        <v>LLAYLLAY 21 II</v>
      </c>
      <c r="I618" s="26" t="str">
        <f t="shared" si="103"/>
        <v>EL MOLINO B</v>
      </c>
      <c r="J618" s="26" t="str">
        <f t="shared" si="104"/>
        <v>SEBASTIAN IRRIBARRA CONA</v>
      </c>
      <c r="K618" s="26">
        <f t="shared" si="110"/>
        <v>0</v>
      </c>
      <c r="L618" s="26">
        <f t="shared" si="105"/>
        <v>508</v>
      </c>
      <c r="M618" s="26">
        <f t="shared" si="106"/>
        <v>0</v>
      </c>
      <c r="N618" s="26" t="str">
        <f t="shared" si="107"/>
        <v>Puntos no considerados</v>
      </c>
      <c r="O618" s="26">
        <f t="shared" si="108"/>
        <v>0</v>
      </c>
      <c r="P618" s="26">
        <f t="shared" si="109"/>
        <v>0</v>
      </c>
    </row>
    <row r="619" spans="3:16" ht="18.600000000000001" customHeight="1" x14ac:dyDescent="0.3">
      <c r="C619"/>
      <c r="D619"/>
      <c r="H619" s="26" t="str">
        <f t="shared" si="102"/>
        <v>LLAYLLAY 21 II</v>
      </c>
      <c r="I619" s="26" t="str">
        <f t="shared" si="103"/>
        <v>EL MOLINO B</v>
      </c>
      <c r="J619" s="26" t="str">
        <f t="shared" si="104"/>
        <v>SEBASTIAN IRRIBARRA CONA</v>
      </c>
      <c r="K619" s="26">
        <f t="shared" si="110"/>
        <v>0</v>
      </c>
      <c r="L619" s="26">
        <f t="shared" si="105"/>
        <v>509</v>
      </c>
      <c r="M619" s="26">
        <f t="shared" si="106"/>
        <v>0</v>
      </c>
      <c r="N619" s="26" t="str">
        <f t="shared" si="107"/>
        <v>Puntos no considerados</v>
      </c>
      <c r="O619" s="26">
        <f t="shared" si="108"/>
        <v>0</v>
      </c>
      <c r="P619" s="26">
        <f t="shared" si="109"/>
        <v>0</v>
      </c>
    </row>
    <row r="620" spans="3:16" ht="18.600000000000001" customHeight="1" x14ac:dyDescent="0.3">
      <c r="C620"/>
      <c r="D620"/>
      <c r="H620" s="26" t="str">
        <f t="shared" si="102"/>
        <v>LLAYLLAY 21 II</v>
      </c>
      <c r="I620" s="26" t="str">
        <f t="shared" si="103"/>
        <v>EL MOLINO B</v>
      </c>
      <c r="J620" s="26" t="str">
        <f t="shared" si="104"/>
        <v>SEBASTIAN IRRIBARRA CONA</v>
      </c>
      <c r="K620" s="26">
        <f t="shared" si="110"/>
        <v>0</v>
      </c>
      <c r="L620" s="26">
        <f t="shared" si="105"/>
        <v>510</v>
      </c>
      <c r="M620" s="26">
        <f t="shared" si="106"/>
        <v>0</v>
      </c>
      <c r="N620" s="26" t="str">
        <f t="shared" si="107"/>
        <v>Puntos no considerados</v>
      </c>
      <c r="O620" s="26">
        <f t="shared" si="108"/>
        <v>0</v>
      </c>
      <c r="P620" s="26">
        <f t="shared" si="109"/>
        <v>0</v>
      </c>
    </row>
    <row r="621" spans="3:16" ht="18.600000000000001" customHeight="1" x14ac:dyDescent="0.3">
      <c r="C621"/>
      <c r="D621"/>
      <c r="H621" s="26" t="str">
        <f t="shared" si="102"/>
        <v>LLAYLLAY 21 II</v>
      </c>
      <c r="I621" s="26" t="str">
        <f t="shared" si="103"/>
        <v>EL MOLINO B</v>
      </c>
      <c r="J621" s="26" t="str">
        <f t="shared" si="104"/>
        <v>SEBASTIAN IRRIBARRA CONA</v>
      </c>
      <c r="K621" s="26">
        <f t="shared" si="110"/>
        <v>0</v>
      </c>
      <c r="L621" s="26">
        <f t="shared" si="105"/>
        <v>511</v>
      </c>
      <c r="M621" s="26">
        <f t="shared" si="106"/>
        <v>0</v>
      </c>
      <c r="N621" s="26" t="str">
        <f t="shared" si="107"/>
        <v>Puntos no considerados</v>
      </c>
      <c r="O621" s="26">
        <f t="shared" si="108"/>
        <v>0</v>
      </c>
      <c r="P621" s="26">
        <f t="shared" si="109"/>
        <v>0</v>
      </c>
    </row>
    <row r="622" spans="3:16" ht="18.600000000000001" customHeight="1" x14ac:dyDescent="0.3">
      <c r="C622"/>
      <c r="D622"/>
      <c r="H622" s="26" t="str">
        <f t="shared" si="102"/>
        <v>LLAYLLAY 21 II</v>
      </c>
      <c r="I622" s="26" t="str">
        <f t="shared" si="103"/>
        <v>EL MOLINO B</v>
      </c>
      <c r="J622" s="26" t="str">
        <f t="shared" si="104"/>
        <v>SEBASTIAN IRRIBARRA CONA</v>
      </c>
      <c r="K622" s="26">
        <f t="shared" si="110"/>
        <v>0</v>
      </c>
      <c r="L622" s="26">
        <f t="shared" si="105"/>
        <v>512</v>
      </c>
      <c r="M622" s="26">
        <f t="shared" si="106"/>
        <v>0</v>
      </c>
      <c r="N622" s="26" t="str">
        <f t="shared" si="107"/>
        <v>Puntos no considerados</v>
      </c>
      <c r="O622" s="26">
        <f t="shared" si="108"/>
        <v>0</v>
      </c>
      <c r="P622" s="26">
        <f t="shared" si="109"/>
        <v>0</v>
      </c>
    </row>
    <row r="623" spans="3:16" ht="18.600000000000001" customHeight="1" x14ac:dyDescent="0.3">
      <c r="C623"/>
      <c r="D623"/>
      <c r="H623" s="26" t="str">
        <f t="shared" si="102"/>
        <v>LLAYLLAY 21 II</v>
      </c>
      <c r="I623" s="26" t="str">
        <f t="shared" si="103"/>
        <v>EL MOLINO B</v>
      </c>
      <c r="J623" s="26" t="str">
        <f t="shared" si="104"/>
        <v>SEBASTIAN IRRIBARRA CONA</v>
      </c>
      <c r="K623" s="26">
        <f t="shared" si="110"/>
        <v>0</v>
      </c>
      <c r="L623" s="26">
        <f t="shared" si="105"/>
        <v>513</v>
      </c>
      <c r="M623" s="26">
        <f t="shared" si="106"/>
        <v>0</v>
      </c>
      <c r="N623" s="26" t="str">
        <f t="shared" si="107"/>
        <v>Puntos no considerados</v>
      </c>
      <c r="O623" s="26">
        <f t="shared" si="108"/>
        <v>0</v>
      </c>
      <c r="P623" s="26">
        <f t="shared" si="109"/>
        <v>0</v>
      </c>
    </row>
    <row r="624" spans="3:16" ht="18.600000000000001" customHeight="1" x14ac:dyDescent="0.3">
      <c r="C624"/>
      <c r="D624"/>
      <c r="H624" s="26" t="str">
        <f t="shared" si="102"/>
        <v>LLAYLLAY 21 II</v>
      </c>
      <c r="I624" s="26" t="str">
        <f t="shared" si="103"/>
        <v>EL MOLINO B</v>
      </c>
      <c r="J624" s="26" t="str">
        <f t="shared" si="104"/>
        <v>SEBASTIAN IRRIBARRA CONA</v>
      </c>
      <c r="K624" s="26">
        <f t="shared" si="110"/>
        <v>0</v>
      </c>
      <c r="L624" s="26">
        <f t="shared" si="105"/>
        <v>514</v>
      </c>
      <c r="M624" s="26">
        <f t="shared" si="106"/>
        <v>0</v>
      </c>
      <c r="N624" s="26" t="str">
        <f t="shared" si="107"/>
        <v>Puntos no considerados</v>
      </c>
      <c r="O624" s="26">
        <f t="shared" si="108"/>
        <v>0</v>
      </c>
      <c r="P624" s="26">
        <f t="shared" si="109"/>
        <v>0</v>
      </c>
    </row>
    <row r="625" spans="3:16" ht="18.600000000000001" customHeight="1" x14ac:dyDescent="0.3">
      <c r="C625"/>
      <c r="D625"/>
      <c r="H625" s="26" t="str">
        <f t="shared" si="102"/>
        <v>LLAYLLAY 21 II</v>
      </c>
      <c r="I625" s="26" t="str">
        <f t="shared" si="103"/>
        <v>EL MOLINO B</v>
      </c>
      <c r="J625" s="26" t="str">
        <f t="shared" si="104"/>
        <v>SEBASTIAN IRRIBARRA CONA</v>
      </c>
      <c r="K625" s="26">
        <f t="shared" si="110"/>
        <v>0</v>
      </c>
      <c r="L625" s="26">
        <f t="shared" si="105"/>
        <v>515</v>
      </c>
      <c r="M625" s="26">
        <f t="shared" si="106"/>
        <v>0</v>
      </c>
      <c r="N625" s="26" t="str">
        <f t="shared" si="107"/>
        <v>Puntos no considerados</v>
      </c>
      <c r="O625" s="26">
        <f t="shared" si="108"/>
        <v>0</v>
      </c>
      <c r="P625" s="26">
        <f t="shared" si="109"/>
        <v>0</v>
      </c>
    </row>
    <row r="626" spans="3:16" ht="18.600000000000001" customHeight="1" x14ac:dyDescent="0.3">
      <c r="C626"/>
      <c r="D626"/>
      <c r="H626" s="26" t="str">
        <f t="shared" si="102"/>
        <v>LLAYLLAY 21 II</v>
      </c>
      <c r="I626" s="26" t="str">
        <f t="shared" si="103"/>
        <v>EL MOLINO B</v>
      </c>
      <c r="J626" s="26" t="str">
        <f t="shared" si="104"/>
        <v>SEBASTIAN IRRIBARRA CONA</v>
      </c>
      <c r="K626" s="26">
        <f t="shared" si="110"/>
        <v>0</v>
      </c>
      <c r="L626" s="26">
        <f t="shared" si="105"/>
        <v>516</v>
      </c>
      <c r="M626" s="26">
        <f t="shared" si="106"/>
        <v>0</v>
      </c>
      <c r="N626" s="26" t="str">
        <f t="shared" si="107"/>
        <v>Puntos no considerados</v>
      </c>
      <c r="O626" s="26">
        <f t="shared" si="108"/>
        <v>0</v>
      </c>
      <c r="P626" s="26">
        <f t="shared" si="109"/>
        <v>0</v>
      </c>
    </row>
    <row r="627" spans="3:16" ht="18.600000000000001" customHeight="1" x14ac:dyDescent="0.3">
      <c r="C627"/>
      <c r="D627"/>
      <c r="H627" s="26" t="str">
        <f t="shared" si="102"/>
        <v>LLAYLLAY 21 II</v>
      </c>
      <c r="I627" s="26" t="str">
        <f t="shared" si="103"/>
        <v>EL MOLINO B</v>
      </c>
      <c r="J627" s="26" t="str">
        <f t="shared" si="104"/>
        <v>SEBASTIAN IRRIBARRA CONA</v>
      </c>
      <c r="K627" s="26">
        <f t="shared" si="110"/>
        <v>0</v>
      </c>
      <c r="L627" s="26">
        <f t="shared" si="105"/>
        <v>517</v>
      </c>
      <c r="M627" s="26">
        <f t="shared" si="106"/>
        <v>0</v>
      </c>
      <c r="N627" s="26" t="str">
        <f t="shared" si="107"/>
        <v>Puntos no considerados</v>
      </c>
      <c r="O627" s="26">
        <f t="shared" si="108"/>
        <v>0</v>
      </c>
      <c r="P627" s="26">
        <f t="shared" si="109"/>
        <v>0</v>
      </c>
    </row>
    <row r="628" spans="3:16" ht="18.600000000000001" customHeight="1" x14ac:dyDescent="0.3">
      <c r="C628"/>
      <c r="D628"/>
      <c r="H628" s="26" t="str">
        <f t="shared" si="102"/>
        <v>LLAYLLAY 21 II</v>
      </c>
      <c r="I628" s="26" t="str">
        <f t="shared" si="103"/>
        <v>EL MOLINO B</v>
      </c>
      <c r="J628" s="26" t="str">
        <f t="shared" si="104"/>
        <v>SEBASTIAN IRRIBARRA CONA</v>
      </c>
      <c r="K628" s="26">
        <f t="shared" si="110"/>
        <v>0</v>
      </c>
      <c r="L628" s="26">
        <f t="shared" si="105"/>
        <v>518</v>
      </c>
      <c r="M628" s="26">
        <f t="shared" si="106"/>
        <v>0</v>
      </c>
      <c r="N628" s="26" t="str">
        <f t="shared" si="107"/>
        <v>Puntos no considerados</v>
      </c>
      <c r="O628" s="26">
        <f t="shared" si="108"/>
        <v>0</v>
      </c>
      <c r="P628" s="26">
        <f t="shared" si="109"/>
        <v>0</v>
      </c>
    </row>
    <row r="629" spans="3:16" ht="18.600000000000001" customHeight="1" x14ac:dyDescent="0.3">
      <c r="C629"/>
      <c r="D629"/>
      <c r="H629" s="26" t="str">
        <f t="shared" si="102"/>
        <v>LLAYLLAY 21 II</v>
      </c>
      <c r="I629" s="26" t="str">
        <f t="shared" si="103"/>
        <v>EL MOLINO B</v>
      </c>
      <c r="J629" s="26" t="str">
        <f t="shared" si="104"/>
        <v>SEBASTIAN IRRIBARRA CONA</v>
      </c>
      <c r="K629" s="26">
        <f t="shared" si="110"/>
        <v>0</v>
      </c>
      <c r="L629" s="26">
        <f t="shared" si="105"/>
        <v>519</v>
      </c>
      <c r="M629" s="26">
        <f t="shared" si="106"/>
        <v>0</v>
      </c>
      <c r="N629" s="26" t="str">
        <f t="shared" si="107"/>
        <v>Puntos no considerados</v>
      </c>
      <c r="O629" s="26">
        <f t="shared" si="108"/>
        <v>0</v>
      </c>
      <c r="P629" s="26">
        <f t="shared" si="109"/>
        <v>0</v>
      </c>
    </row>
    <row r="630" spans="3:16" ht="18.600000000000001" customHeight="1" x14ac:dyDescent="0.3">
      <c r="C630"/>
      <c r="D630"/>
      <c r="H630" s="26" t="str">
        <f t="shared" si="102"/>
        <v>LLAYLLAY 21 II</v>
      </c>
      <c r="I630" s="26" t="str">
        <f t="shared" si="103"/>
        <v>EL MOLINO B</v>
      </c>
      <c r="J630" s="26" t="str">
        <f t="shared" si="104"/>
        <v>SEBASTIAN IRRIBARRA CONA</v>
      </c>
      <c r="K630" s="26">
        <f t="shared" si="110"/>
        <v>0</v>
      </c>
      <c r="L630" s="26">
        <f t="shared" si="105"/>
        <v>520</v>
      </c>
      <c r="M630" s="26">
        <f t="shared" si="106"/>
        <v>0</v>
      </c>
      <c r="N630" s="26" t="str">
        <f t="shared" si="107"/>
        <v>Puntos no considerados</v>
      </c>
      <c r="O630" s="26">
        <f t="shared" si="108"/>
        <v>0</v>
      </c>
      <c r="P630" s="26">
        <f t="shared" si="109"/>
        <v>0</v>
      </c>
    </row>
    <row r="631" spans="3:16" ht="18.600000000000001" customHeight="1" x14ac:dyDescent="0.3">
      <c r="C631"/>
      <c r="D631"/>
      <c r="H631" s="26" t="str">
        <f t="shared" si="102"/>
        <v>LLAYLLAY 21 II</v>
      </c>
      <c r="I631" s="26" t="str">
        <f t="shared" si="103"/>
        <v>EL MOLINO B</v>
      </c>
      <c r="J631" s="26" t="str">
        <f t="shared" si="104"/>
        <v>SEBASTIAN IRRIBARRA CONA</v>
      </c>
      <c r="K631" s="26">
        <f t="shared" si="110"/>
        <v>0</v>
      </c>
      <c r="L631" s="26">
        <f t="shared" si="105"/>
        <v>521</v>
      </c>
      <c r="M631" s="26">
        <f t="shared" si="106"/>
        <v>0</v>
      </c>
      <c r="N631" s="26" t="str">
        <f t="shared" si="107"/>
        <v>Puntos no considerados</v>
      </c>
      <c r="O631" s="26">
        <f t="shared" si="108"/>
        <v>0</v>
      </c>
      <c r="P631" s="26">
        <f t="shared" si="109"/>
        <v>0</v>
      </c>
    </row>
    <row r="632" spans="3:16" ht="18.600000000000001" customHeight="1" x14ac:dyDescent="0.3">
      <c r="C632"/>
      <c r="D632"/>
      <c r="H632" s="26" t="str">
        <f t="shared" si="102"/>
        <v>LLAYLLAY 21 II</v>
      </c>
      <c r="I632" s="26" t="str">
        <f t="shared" si="103"/>
        <v>EL MOLINO B</v>
      </c>
      <c r="J632" s="26" t="str">
        <f t="shared" si="104"/>
        <v>SEBASTIAN IRRIBARRA CONA</v>
      </c>
      <c r="K632" s="26">
        <f t="shared" si="110"/>
        <v>0</v>
      </c>
      <c r="L632" s="26">
        <f t="shared" si="105"/>
        <v>522</v>
      </c>
      <c r="M632" s="26">
        <f t="shared" si="106"/>
        <v>0</v>
      </c>
      <c r="N632" s="26" t="str">
        <f t="shared" si="107"/>
        <v>Puntos no considerados</v>
      </c>
      <c r="O632" s="26">
        <f t="shared" si="108"/>
        <v>0</v>
      </c>
      <c r="P632" s="26">
        <f t="shared" si="109"/>
        <v>0</v>
      </c>
    </row>
    <row r="633" spans="3:16" ht="18.600000000000001" customHeight="1" x14ac:dyDescent="0.3">
      <c r="C633"/>
      <c r="D633"/>
      <c r="H633" s="26" t="str">
        <f t="shared" si="102"/>
        <v>LLAYLLAY 21 II</v>
      </c>
      <c r="I633" s="26" t="str">
        <f t="shared" si="103"/>
        <v>EL MOLINO B</v>
      </c>
      <c r="J633" s="26" t="str">
        <f t="shared" si="104"/>
        <v>SEBASTIAN IRRIBARRA CONA</v>
      </c>
      <c r="K633" s="26">
        <f t="shared" si="110"/>
        <v>0</v>
      </c>
      <c r="L633" s="26">
        <f t="shared" si="105"/>
        <v>523</v>
      </c>
      <c r="M633" s="26">
        <f t="shared" si="106"/>
        <v>0</v>
      </c>
      <c r="N633" s="26" t="str">
        <f t="shared" si="107"/>
        <v>Puntos no considerados</v>
      </c>
      <c r="O633" s="26">
        <f t="shared" si="108"/>
        <v>0</v>
      </c>
      <c r="P633" s="26">
        <f t="shared" si="109"/>
        <v>0</v>
      </c>
    </row>
    <row r="634" spans="3:16" ht="18.600000000000001" customHeight="1" x14ac:dyDescent="0.3">
      <c r="C634"/>
      <c r="D634"/>
      <c r="H634" s="26" t="str">
        <f t="shared" si="102"/>
        <v>LLAYLLAY 21 II</v>
      </c>
      <c r="I634" s="26" t="str">
        <f t="shared" si="103"/>
        <v>EL MOLINO B</v>
      </c>
      <c r="J634" s="26" t="str">
        <f t="shared" si="104"/>
        <v>SEBASTIAN IRRIBARRA CONA</v>
      </c>
      <c r="K634" s="26">
        <f t="shared" si="110"/>
        <v>0</v>
      </c>
      <c r="L634" s="26">
        <f t="shared" si="105"/>
        <v>524</v>
      </c>
      <c r="M634" s="26">
        <f t="shared" si="106"/>
        <v>0</v>
      </c>
      <c r="N634" s="26" t="str">
        <f t="shared" si="107"/>
        <v>Puntos no considerados</v>
      </c>
      <c r="O634" s="26">
        <f t="shared" si="108"/>
        <v>0</v>
      </c>
      <c r="P634" s="26">
        <f t="shared" si="109"/>
        <v>0</v>
      </c>
    </row>
    <row r="635" spans="3:16" ht="18.600000000000001" customHeight="1" x14ac:dyDescent="0.3">
      <c r="C635"/>
      <c r="D635"/>
      <c r="H635" s="26" t="str">
        <f t="shared" si="102"/>
        <v>LLAYLLAY 21 II</v>
      </c>
      <c r="I635" s="26" t="str">
        <f t="shared" si="103"/>
        <v>EL MOLINO B</v>
      </c>
      <c r="J635" s="26" t="str">
        <f t="shared" si="104"/>
        <v>SEBASTIAN IRRIBARRA CONA</v>
      </c>
      <c r="K635" s="26">
        <f t="shared" si="110"/>
        <v>0</v>
      </c>
      <c r="L635" s="26">
        <f t="shared" si="105"/>
        <v>525</v>
      </c>
      <c r="M635" s="26">
        <f t="shared" si="106"/>
        <v>0</v>
      </c>
      <c r="N635" s="26" t="str">
        <f t="shared" si="107"/>
        <v>Puntos no considerados</v>
      </c>
      <c r="O635" s="26">
        <f t="shared" si="108"/>
        <v>0</v>
      </c>
      <c r="P635" s="26">
        <f t="shared" si="109"/>
        <v>0</v>
      </c>
    </row>
    <row r="636" spans="3:16" ht="18.600000000000001" customHeight="1" x14ac:dyDescent="0.3">
      <c r="C636"/>
      <c r="D636"/>
      <c r="H636" s="26" t="str">
        <f t="shared" si="102"/>
        <v>LLAYLLAY 21 II</v>
      </c>
      <c r="I636" s="26" t="str">
        <f t="shared" si="103"/>
        <v>EL MOLINO B</v>
      </c>
      <c r="J636" s="26" t="str">
        <f t="shared" si="104"/>
        <v>SEBASTIAN IRRIBARRA CONA</v>
      </c>
      <c r="K636" s="26">
        <f t="shared" si="110"/>
        <v>0</v>
      </c>
      <c r="L636" s="26">
        <f t="shared" si="105"/>
        <v>526</v>
      </c>
      <c r="M636" s="26">
        <f t="shared" si="106"/>
        <v>0</v>
      </c>
      <c r="N636" s="26" t="str">
        <f t="shared" si="107"/>
        <v>Puntos no considerados</v>
      </c>
      <c r="O636" s="26">
        <f t="shared" si="108"/>
        <v>0</v>
      </c>
      <c r="P636" s="26">
        <f t="shared" si="109"/>
        <v>0</v>
      </c>
    </row>
    <row r="637" spans="3:16" ht="18.600000000000001" customHeight="1" x14ac:dyDescent="0.3">
      <c r="C637"/>
      <c r="D637"/>
      <c r="H637" s="26" t="str">
        <f t="shared" ref="H637:H700" si="111">IF(A637="",H636,A637)</f>
        <v>LLAYLLAY 21 II</v>
      </c>
      <c r="I637" s="26" t="str">
        <f t="shared" ref="I637:I700" si="112">IF(B637="",I636,B637)</f>
        <v>EL MOLINO B</v>
      </c>
      <c r="J637" s="26" t="str">
        <f t="shared" ref="J637:J700" si="113">IF(C637="",J636,C637)</f>
        <v>SEBASTIAN IRRIBARRA CONA</v>
      </c>
      <c r="K637" s="26">
        <f t="shared" si="110"/>
        <v>0</v>
      </c>
      <c r="L637" s="26">
        <f t="shared" ref="L637:L700" si="114">IF(H637=H636,IF(I637=I636,L636+1,1),1)</f>
        <v>527</v>
      </c>
      <c r="M637" s="26">
        <f t="shared" ref="M637:M700" si="115">IF(L637&lt;5,1,0)</f>
        <v>0</v>
      </c>
      <c r="N637" s="26" t="str">
        <f t="shared" ref="N637:N700" si="116">IF(M637=1,"Puntos por equipo","Puntos no considerados")</f>
        <v>Puntos no considerados</v>
      </c>
      <c r="O637" s="26">
        <f t="shared" ref="O637:O700" si="117">M637*K637</f>
        <v>0</v>
      </c>
      <c r="P637" s="26">
        <f t="shared" ref="P637:P700" si="118">(1-M637)*K637</f>
        <v>0</v>
      </c>
    </row>
    <row r="638" spans="3:16" ht="18.600000000000001" customHeight="1" x14ac:dyDescent="0.3">
      <c r="C638"/>
      <c r="D638"/>
      <c r="H638" s="26" t="str">
        <f t="shared" si="111"/>
        <v>LLAYLLAY 21 II</v>
      </c>
      <c r="I638" s="26" t="str">
        <f t="shared" si="112"/>
        <v>EL MOLINO B</v>
      </c>
      <c r="J638" s="26" t="str">
        <f t="shared" si="113"/>
        <v>SEBASTIAN IRRIBARRA CONA</v>
      </c>
      <c r="K638" s="26">
        <f t="shared" si="110"/>
        <v>0</v>
      </c>
      <c r="L638" s="26">
        <f t="shared" si="114"/>
        <v>528</v>
      </c>
      <c r="M638" s="26">
        <f t="shared" si="115"/>
        <v>0</v>
      </c>
      <c r="N638" s="26" t="str">
        <f t="shared" si="116"/>
        <v>Puntos no considerados</v>
      </c>
      <c r="O638" s="26">
        <f t="shared" si="117"/>
        <v>0</v>
      </c>
      <c r="P638" s="26">
        <f t="shared" si="118"/>
        <v>0</v>
      </c>
    </row>
    <row r="639" spans="3:16" ht="18.600000000000001" customHeight="1" x14ac:dyDescent="0.3">
      <c r="C639"/>
      <c r="D639"/>
      <c r="H639" s="26" t="str">
        <f t="shared" si="111"/>
        <v>LLAYLLAY 21 II</v>
      </c>
      <c r="I639" s="26" t="str">
        <f t="shared" si="112"/>
        <v>EL MOLINO B</v>
      </c>
      <c r="J639" s="26" t="str">
        <f t="shared" si="113"/>
        <v>SEBASTIAN IRRIBARRA CONA</v>
      </c>
      <c r="K639" s="26">
        <f t="shared" si="110"/>
        <v>0</v>
      </c>
      <c r="L639" s="26">
        <f t="shared" si="114"/>
        <v>529</v>
      </c>
      <c r="M639" s="26">
        <f t="shared" si="115"/>
        <v>0</v>
      </c>
      <c r="N639" s="26" t="str">
        <f t="shared" si="116"/>
        <v>Puntos no considerados</v>
      </c>
      <c r="O639" s="26">
        <f t="shared" si="117"/>
        <v>0</v>
      </c>
      <c r="P639" s="26">
        <f t="shared" si="118"/>
        <v>0</v>
      </c>
    </row>
    <row r="640" spans="3:16" ht="18.600000000000001" customHeight="1" x14ac:dyDescent="0.3">
      <c r="C640"/>
      <c r="D640"/>
      <c r="H640" s="26" t="str">
        <f t="shared" si="111"/>
        <v>LLAYLLAY 21 II</v>
      </c>
      <c r="I640" s="26" t="str">
        <f t="shared" si="112"/>
        <v>EL MOLINO B</v>
      </c>
      <c r="J640" s="26" t="str">
        <f t="shared" si="113"/>
        <v>SEBASTIAN IRRIBARRA CONA</v>
      </c>
      <c r="K640" s="26">
        <f t="shared" si="110"/>
        <v>0</v>
      </c>
      <c r="L640" s="26">
        <f t="shared" si="114"/>
        <v>530</v>
      </c>
      <c r="M640" s="26">
        <f t="shared" si="115"/>
        <v>0</v>
      </c>
      <c r="N640" s="26" t="str">
        <f t="shared" si="116"/>
        <v>Puntos no considerados</v>
      </c>
      <c r="O640" s="26">
        <f t="shared" si="117"/>
        <v>0</v>
      </c>
      <c r="P640" s="26">
        <f t="shared" si="118"/>
        <v>0</v>
      </c>
    </row>
    <row r="641" spans="3:16" ht="18.600000000000001" customHeight="1" x14ac:dyDescent="0.3">
      <c r="C641"/>
      <c r="D641"/>
      <c r="H641" s="26" t="str">
        <f t="shared" si="111"/>
        <v>LLAYLLAY 21 II</v>
      </c>
      <c r="I641" s="26" t="str">
        <f t="shared" si="112"/>
        <v>EL MOLINO B</v>
      </c>
      <c r="J641" s="26" t="str">
        <f t="shared" si="113"/>
        <v>SEBASTIAN IRRIBARRA CONA</v>
      </c>
      <c r="K641" s="26">
        <f t="shared" si="110"/>
        <v>0</v>
      </c>
      <c r="L641" s="26">
        <f t="shared" si="114"/>
        <v>531</v>
      </c>
      <c r="M641" s="26">
        <f t="shared" si="115"/>
        <v>0</v>
      </c>
      <c r="N641" s="26" t="str">
        <f t="shared" si="116"/>
        <v>Puntos no considerados</v>
      </c>
      <c r="O641" s="26">
        <f t="shared" si="117"/>
        <v>0</v>
      </c>
      <c r="P641" s="26">
        <f t="shared" si="118"/>
        <v>0</v>
      </c>
    </row>
    <row r="642" spans="3:16" ht="18.600000000000001" customHeight="1" x14ac:dyDescent="0.3">
      <c r="C642"/>
      <c r="D642"/>
      <c r="H642" s="26" t="str">
        <f t="shared" si="111"/>
        <v>LLAYLLAY 21 II</v>
      </c>
      <c r="I642" s="26" t="str">
        <f t="shared" si="112"/>
        <v>EL MOLINO B</v>
      </c>
      <c r="J642" s="26" t="str">
        <f t="shared" si="113"/>
        <v>SEBASTIAN IRRIBARRA CONA</v>
      </c>
      <c r="K642" s="26">
        <f t="shared" si="110"/>
        <v>0</v>
      </c>
      <c r="L642" s="26">
        <f t="shared" si="114"/>
        <v>532</v>
      </c>
      <c r="M642" s="26">
        <f t="shared" si="115"/>
        <v>0</v>
      </c>
      <c r="N642" s="26" t="str">
        <f t="shared" si="116"/>
        <v>Puntos no considerados</v>
      </c>
      <c r="O642" s="26">
        <f t="shared" si="117"/>
        <v>0</v>
      </c>
      <c r="P642" s="26">
        <f t="shared" si="118"/>
        <v>0</v>
      </c>
    </row>
    <row r="643" spans="3:16" ht="18.600000000000001" customHeight="1" x14ac:dyDescent="0.3">
      <c r="C643"/>
      <c r="D643"/>
      <c r="H643" s="26" t="str">
        <f t="shared" si="111"/>
        <v>LLAYLLAY 21 II</v>
      </c>
      <c r="I643" s="26" t="str">
        <f t="shared" si="112"/>
        <v>EL MOLINO B</v>
      </c>
      <c r="J643" s="26" t="str">
        <f t="shared" si="113"/>
        <v>SEBASTIAN IRRIBARRA CONA</v>
      </c>
      <c r="K643" s="26">
        <f t="shared" si="110"/>
        <v>0</v>
      </c>
      <c r="L643" s="26">
        <f t="shared" si="114"/>
        <v>533</v>
      </c>
      <c r="M643" s="26">
        <f t="shared" si="115"/>
        <v>0</v>
      </c>
      <c r="N643" s="26" t="str">
        <f t="shared" si="116"/>
        <v>Puntos no considerados</v>
      </c>
      <c r="O643" s="26">
        <f t="shared" si="117"/>
        <v>0</v>
      </c>
      <c r="P643" s="26">
        <f t="shared" si="118"/>
        <v>0</v>
      </c>
    </row>
    <row r="644" spans="3:16" ht="18.600000000000001" customHeight="1" x14ac:dyDescent="0.3">
      <c r="C644"/>
      <c r="D644"/>
      <c r="H644" s="26" t="str">
        <f t="shared" si="111"/>
        <v>LLAYLLAY 21 II</v>
      </c>
      <c r="I644" s="26" t="str">
        <f t="shared" si="112"/>
        <v>EL MOLINO B</v>
      </c>
      <c r="J644" s="26" t="str">
        <f t="shared" si="113"/>
        <v>SEBASTIAN IRRIBARRA CONA</v>
      </c>
      <c r="K644" s="26">
        <f t="shared" si="110"/>
        <v>0</v>
      </c>
      <c r="L644" s="26">
        <f t="shared" si="114"/>
        <v>534</v>
      </c>
      <c r="M644" s="26">
        <f t="shared" si="115"/>
        <v>0</v>
      </c>
      <c r="N644" s="26" t="str">
        <f t="shared" si="116"/>
        <v>Puntos no considerados</v>
      </c>
      <c r="O644" s="26">
        <f t="shared" si="117"/>
        <v>0</v>
      </c>
      <c r="P644" s="26">
        <f t="shared" si="118"/>
        <v>0</v>
      </c>
    </row>
    <row r="645" spans="3:16" ht="18.600000000000001" customHeight="1" x14ac:dyDescent="0.3">
      <c r="C645"/>
      <c r="D645"/>
      <c r="H645" s="26" t="str">
        <f t="shared" si="111"/>
        <v>LLAYLLAY 21 II</v>
      </c>
      <c r="I645" s="26" t="str">
        <f t="shared" si="112"/>
        <v>EL MOLINO B</v>
      </c>
      <c r="J645" s="26" t="str">
        <f t="shared" si="113"/>
        <v>SEBASTIAN IRRIBARRA CONA</v>
      </c>
      <c r="K645" s="26">
        <f t="shared" si="110"/>
        <v>0</v>
      </c>
      <c r="L645" s="26">
        <f t="shared" si="114"/>
        <v>535</v>
      </c>
      <c r="M645" s="26">
        <f t="shared" si="115"/>
        <v>0</v>
      </c>
      <c r="N645" s="26" t="str">
        <f t="shared" si="116"/>
        <v>Puntos no considerados</v>
      </c>
      <c r="O645" s="26">
        <f t="shared" si="117"/>
        <v>0</v>
      </c>
      <c r="P645" s="26">
        <f t="shared" si="118"/>
        <v>0</v>
      </c>
    </row>
    <row r="646" spans="3:16" ht="18.600000000000001" customHeight="1" x14ac:dyDescent="0.3">
      <c r="C646"/>
      <c r="D646"/>
      <c r="H646" s="26" t="str">
        <f t="shared" si="111"/>
        <v>LLAYLLAY 21 II</v>
      </c>
      <c r="I646" s="26" t="str">
        <f t="shared" si="112"/>
        <v>EL MOLINO B</v>
      </c>
      <c r="J646" s="26" t="str">
        <f t="shared" si="113"/>
        <v>SEBASTIAN IRRIBARRA CONA</v>
      </c>
      <c r="K646" s="26">
        <f t="shared" si="110"/>
        <v>0</v>
      </c>
      <c r="L646" s="26">
        <f t="shared" si="114"/>
        <v>536</v>
      </c>
      <c r="M646" s="26">
        <f t="shared" si="115"/>
        <v>0</v>
      </c>
      <c r="N646" s="26" t="str">
        <f t="shared" si="116"/>
        <v>Puntos no considerados</v>
      </c>
      <c r="O646" s="26">
        <f t="shared" si="117"/>
        <v>0</v>
      </c>
      <c r="P646" s="26">
        <f t="shared" si="118"/>
        <v>0</v>
      </c>
    </row>
    <row r="647" spans="3:16" ht="18.600000000000001" customHeight="1" x14ac:dyDescent="0.3">
      <c r="C647"/>
      <c r="D647"/>
      <c r="H647" s="26" t="str">
        <f t="shared" si="111"/>
        <v>LLAYLLAY 21 II</v>
      </c>
      <c r="I647" s="26" t="str">
        <f t="shared" si="112"/>
        <v>EL MOLINO B</v>
      </c>
      <c r="J647" s="26" t="str">
        <f t="shared" si="113"/>
        <v>SEBASTIAN IRRIBARRA CONA</v>
      </c>
      <c r="K647" s="26">
        <f t="shared" ref="K647:K710" si="119">D647</f>
        <v>0</v>
      </c>
      <c r="L647" s="26">
        <f t="shared" si="114"/>
        <v>537</v>
      </c>
      <c r="M647" s="26">
        <f t="shared" si="115"/>
        <v>0</v>
      </c>
      <c r="N647" s="26" t="str">
        <f t="shared" si="116"/>
        <v>Puntos no considerados</v>
      </c>
      <c r="O647" s="26">
        <f t="shared" si="117"/>
        <v>0</v>
      </c>
      <c r="P647" s="26">
        <f t="shared" si="118"/>
        <v>0</v>
      </c>
    </row>
    <row r="648" spans="3:16" ht="18.600000000000001" customHeight="1" x14ac:dyDescent="0.3">
      <c r="C648"/>
      <c r="D648"/>
      <c r="H648" s="26" t="str">
        <f t="shared" si="111"/>
        <v>LLAYLLAY 21 II</v>
      </c>
      <c r="I648" s="26" t="str">
        <f t="shared" si="112"/>
        <v>EL MOLINO B</v>
      </c>
      <c r="J648" s="26" t="str">
        <f t="shared" si="113"/>
        <v>SEBASTIAN IRRIBARRA CONA</v>
      </c>
      <c r="K648" s="26">
        <f t="shared" si="119"/>
        <v>0</v>
      </c>
      <c r="L648" s="26">
        <f t="shared" si="114"/>
        <v>538</v>
      </c>
      <c r="M648" s="26">
        <f t="shared" si="115"/>
        <v>0</v>
      </c>
      <c r="N648" s="26" t="str">
        <f t="shared" si="116"/>
        <v>Puntos no considerados</v>
      </c>
      <c r="O648" s="26">
        <f t="shared" si="117"/>
        <v>0</v>
      </c>
      <c r="P648" s="26">
        <f t="shared" si="118"/>
        <v>0</v>
      </c>
    </row>
    <row r="649" spans="3:16" ht="18.600000000000001" customHeight="1" x14ac:dyDescent="0.3">
      <c r="C649"/>
      <c r="D649"/>
      <c r="H649" s="26" t="str">
        <f t="shared" si="111"/>
        <v>LLAYLLAY 21 II</v>
      </c>
      <c r="I649" s="26" t="str">
        <f t="shared" si="112"/>
        <v>EL MOLINO B</v>
      </c>
      <c r="J649" s="26" t="str">
        <f t="shared" si="113"/>
        <v>SEBASTIAN IRRIBARRA CONA</v>
      </c>
      <c r="K649" s="26">
        <f t="shared" si="119"/>
        <v>0</v>
      </c>
      <c r="L649" s="26">
        <f t="shared" si="114"/>
        <v>539</v>
      </c>
      <c r="M649" s="26">
        <f t="shared" si="115"/>
        <v>0</v>
      </c>
      <c r="N649" s="26" t="str">
        <f t="shared" si="116"/>
        <v>Puntos no considerados</v>
      </c>
      <c r="O649" s="26">
        <f t="shared" si="117"/>
        <v>0</v>
      </c>
      <c r="P649" s="26">
        <f t="shared" si="118"/>
        <v>0</v>
      </c>
    </row>
    <row r="650" spans="3:16" ht="18.600000000000001" customHeight="1" x14ac:dyDescent="0.3">
      <c r="C650"/>
      <c r="D650"/>
      <c r="H650" s="26" t="str">
        <f t="shared" si="111"/>
        <v>LLAYLLAY 21 II</v>
      </c>
      <c r="I650" s="26" t="str">
        <f t="shared" si="112"/>
        <v>EL MOLINO B</v>
      </c>
      <c r="J650" s="26" t="str">
        <f t="shared" si="113"/>
        <v>SEBASTIAN IRRIBARRA CONA</v>
      </c>
      <c r="K650" s="26">
        <f t="shared" si="119"/>
        <v>0</v>
      </c>
      <c r="L650" s="26">
        <f t="shared" si="114"/>
        <v>540</v>
      </c>
      <c r="M650" s="26">
        <f t="shared" si="115"/>
        <v>0</v>
      </c>
      <c r="N650" s="26" t="str">
        <f t="shared" si="116"/>
        <v>Puntos no considerados</v>
      </c>
      <c r="O650" s="26">
        <f t="shared" si="117"/>
        <v>0</v>
      </c>
      <c r="P650" s="26">
        <f t="shared" si="118"/>
        <v>0</v>
      </c>
    </row>
    <row r="651" spans="3:16" ht="18.600000000000001" customHeight="1" x14ac:dyDescent="0.3">
      <c r="C651"/>
      <c r="D651"/>
      <c r="H651" s="26" t="str">
        <f t="shared" si="111"/>
        <v>LLAYLLAY 21 II</v>
      </c>
      <c r="I651" s="26" t="str">
        <f t="shared" si="112"/>
        <v>EL MOLINO B</v>
      </c>
      <c r="J651" s="26" t="str">
        <f t="shared" si="113"/>
        <v>SEBASTIAN IRRIBARRA CONA</v>
      </c>
      <c r="K651" s="26">
        <f t="shared" si="119"/>
        <v>0</v>
      </c>
      <c r="L651" s="26">
        <f t="shared" si="114"/>
        <v>541</v>
      </c>
      <c r="M651" s="26">
        <f t="shared" si="115"/>
        <v>0</v>
      </c>
      <c r="N651" s="26" t="str">
        <f t="shared" si="116"/>
        <v>Puntos no considerados</v>
      </c>
      <c r="O651" s="26">
        <f t="shared" si="117"/>
        <v>0</v>
      </c>
      <c r="P651" s="26">
        <f t="shared" si="118"/>
        <v>0</v>
      </c>
    </row>
    <row r="652" spans="3:16" ht="18.600000000000001" customHeight="1" x14ac:dyDescent="0.3">
      <c r="C652"/>
      <c r="D652"/>
      <c r="H652" s="26" t="str">
        <f t="shared" si="111"/>
        <v>LLAYLLAY 21 II</v>
      </c>
      <c r="I652" s="26" t="str">
        <f t="shared" si="112"/>
        <v>EL MOLINO B</v>
      </c>
      <c r="J652" s="26" t="str">
        <f t="shared" si="113"/>
        <v>SEBASTIAN IRRIBARRA CONA</v>
      </c>
      <c r="K652" s="26">
        <f t="shared" si="119"/>
        <v>0</v>
      </c>
      <c r="L652" s="26">
        <f t="shared" si="114"/>
        <v>542</v>
      </c>
      <c r="M652" s="26">
        <f t="shared" si="115"/>
        <v>0</v>
      </c>
      <c r="N652" s="26" t="str">
        <f t="shared" si="116"/>
        <v>Puntos no considerados</v>
      </c>
      <c r="O652" s="26">
        <f t="shared" si="117"/>
        <v>0</v>
      </c>
      <c r="P652" s="26">
        <f t="shared" si="118"/>
        <v>0</v>
      </c>
    </row>
    <row r="653" spans="3:16" ht="18.600000000000001" customHeight="1" x14ac:dyDescent="0.3">
      <c r="C653"/>
      <c r="D653"/>
      <c r="H653" s="26" t="str">
        <f t="shared" si="111"/>
        <v>LLAYLLAY 21 II</v>
      </c>
      <c r="I653" s="26" t="str">
        <f t="shared" si="112"/>
        <v>EL MOLINO B</v>
      </c>
      <c r="J653" s="26" t="str">
        <f t="shared" si="113"/>
        <v>SEBASTIAN IRRIBARRA CONA</v>
      </c>
      <c r="K653" s="26">
        <f t="shared" si="119"/>
        <v>0</v>
      </c>
      <c r="L653" s="26">
        <f t="shared" si="114"/>
        <v>543</v>
      </c>
      <c r="M653" s="26">
        <f t="shared" si="115"/>
        <v>0</v>
      </c>
      <c r="N653" s="26" t="str">
        <f t="shared" si="116"/>
        <v>Puntos no considerados</v>
      </c>
      <c r="O653" s="26">
        <f t="shared" si="117"/>
        <v>0</v>
      </c>
      <c r="P653" s="26">
        <f t="shared" si="118"/>
        <v>0</v>
      </c>
    </row>
    <row r="654" spans="3:16" ht="18.600000000000001" customHeight="1" x14ac:dyDescent="0.3">
      <c r="C654"/>
      <c r="D654"/>
      <c r="H654" s="26" t="str">
        <f t="shared" si="111"/>
        <v>LLAYLLAY 21 II</v>
      </c>
      <c r="I654" s="26" t="str">
        <f t="shared" si="112"/>
        <v>EL MOLINO B</v>
      </c>
      <c r="J654" s="26" t="str">
        <f t="shared" si="113"/>
        <v>SEBASTIAN IRRIBARRA CONA</v>
      </c>
      <c r="K654" s="26">
        <f t="shared" si="119"/>
        <v>0</v>
      </c>
      <c r="L654" s="26">
        <f t="shared" si="114"/>
        <v>544</v>
      </c>
      <c r="M654" s="26">
        <f t="shared" si="115"/>
        <v>0</v>
      </c>
      <c r="N654" s="26" t="str">
        <f t="shared" si="116"/>
        <v>Puntos no considerados</v>
      </c>
      <c r="O654" s="26">
        <f t="shared" si="117"/>
        <v>0</v>
      </c>
      <c r="P654" s="26">
        <f t="shared" si="118"/>
        <v>0</v>
      </c>
    </row>
    <row r="655" spans="3:16" ht="18.600000000000001" customHeight="1" x14ac:dyDescent="0.3">
      <c r="C655"/>
      <c r="D655"/>
      <c r="H655" s="26" t="str">
        <f t="shared" si="111"/>
        <v>LLAYLLAY 21 II</v>
      </c>
      <c r="I655" s="26" t="str">
        <f t="shared" si="112"/>
        <v>EL MOLINO B</v>
      </c>
      <c r="J655" s="26" t="str">
        <f t="shared" si="113"/>
        <v>SEBASTIAN IRRIBARRA CONA</v>
      </c>
      <c r="K655" s="26">
        <f t="shared" si="119"/>
        <v>0</v>
      </c>
      <c r="L655" s="26">
        <f t="shared" si="114"/>
        <v>545</v>
      </c>
      <c r="M655" s="26">
        <f t="shared" si="115"/>
        <v>0</v>
      </c>
      <c r="N655" s="26" t="str">
        <f t="shared" si="116"/>
        <v>Puntos no considerados</v>
      </c>
      <c r="O655" s="26">
        <f t="shared" si="117"/>
        <v>0</v>
      </c>
      <c r="P655" s="26">
        <f t="shared" si="118"/>
        <v>0</v>
      </c>
    </row>
    <row r="656" spans="3:16" ht="18.600000000000001" customHeight="1" x14ac:dyDescent="0.3">
      <c r="C656"/>
      <c r="D656"/>
      <c r="H656" s="26" t="str">
        <f t="shared" si="111"/>
        <v>LLAYLLAY 21 II</v>
      </c>
      <c r="I656" s="26" t="str">
        <f t="shared" si="112"/>
        <v>EL MOLINO B</v>
      </c>
      <c r="J656" s="26" t="str">
        <f t="shared" si="113"/>
        <v>SEBASTIAN IRRIBARRA CONA</v>
      </c>
      <c r="K656" s="26">
        <f t="shared" si="119"/>
        <v>0</v>
      </c>
      <c r="L656" s="26">
        <f t="shared" si="114"/>
        <v>546</v>
      </c>
      <c r="M656" s="26">
        <f t="shared" si="115"/>
        <v>0</v>
      </c>
      <c r="N656" s="26" t="str">
        <f t="shared" si="116"/>
        <v>Puntos no considerados</v>
      </c>
      <c r="O656" s="26">
        <f t="shared" si="117"/>
        <v>0</v>
      </c>
      <c r="P656" s="26">
        <f t="shared" si="118"/>
        <v>0</v>
      </c>
    </row>
    <row r="657" spans="3:16" ht="18.600000000000001" customHeight="1" x14ac:dyDescent="0.3">
      <c r="C657"/>
      <c r="D657"/>
      <c r="H657" s="26" t="str">
        <f t="shared" si="111"/>
        <v>LLAYLLAY 21 II</v>
      </c>
      <c r="I657" s="26" t="str">
        <f t="shared" si="112"/>
        <v>EL MOLINO B</v>
      </c>
      <c r="J657" s="26" t="str">
        <f t="shared" si="113"/>
        <v>SEBASTIAN IRRIBARRA CONA</v>
      </c>
      <c r="K657" s="26">
        <f t="shared" si="119"/>
        <v>0</v>
      </c>
      <c r="L657" s="26">
        <f t="shared" si="114"/>
        <v>547</v>
      </c>
      <c r="M657" s="26">
        <f t="shared" si="115"/>
        <v>0</v>
      </c>
      <c r="N657" s="26" t="str">
        <f t="shared" si="116"/>
        <v>Puntos no considerados</v>
      </c>
      <c r="O657" s="26">
        <f t="shared" si="117"/>
        <v>0</v>
      </c>
      <c r="P657" s="26">
        <f t="shared" si="118"/>
        <v>0</v>
      </c>
    </row>
    <row r="658" spans="3:16" ht="18.600000000000001" customHeight="1" x14ac:dyDescent="0.3">
      <c r="C658"/>
      <c r="D658"/>
      <c r="H658" s="26" t="str">
        <f t="shared" si="111"/>
        <v>LLAYLLAY 21 II</v>
      </c>
      <c r="I658" s="26" t="str">
        <f t="shared" si="112"/>
        <v>EL MOLINO B</v>
      </c>
      <c r="J658" s="26" t="str">
        <f t="shared" si="113"/>
        <v>SEBASTIAN IRRIBARRA CONA</v>
      </c>
      <c r="K658" s="26">
        <f t="shared" si="119"/>
        <v>0</v>
      </c>
      <c r="L658" s="26">
        <f t="shared" si="114"/>
        <v>548</v>
      </c>
      <c r="M658" s="26">
        <f t="shared" si="115"/>
        <v>0</v>
      </c>
      <c r="N658" s="26" t="str">
        <f t="shared" si="116"/>
        <v>Puntos no considerados</v>
      </c>
      <c r="O658" s="26">
        <f t="shared" si="117"/>
        <v>0</v>
      </c>
      <c r="P658" s="26">
        <f t="shared" si="118"/>
        <v>0</v>
      </c>
    </row>
    <row r="659" spans="3:16" ht="18.600000000000001" customHeight="1" x14ac:dyDescent="0.3">
      <c r="C659"/>
      <c r="D659"/>
      <c r="H659" s="26" t="str">
        <f t="shared" si="111"/>
        <v>LLAYLLAY 21 II</v>
      </c>
      <c r="I659" s="26" t="str">
        <f t="shared" si="112"/>
        <v>EL MOLINO B</v>
      </c>
      <c r="J659" s="26" t="str">
        <f t="shared" si="113"/>
        <v>SEBASTIAN IRRIBARRA CONA</v>
      </c>
      <c r="K659" s="26">
        <f t="shared" si="119"/>
        <v>0</v>
      </c>
      <c r="L659" s="26">
        <f t="shared" si="114"/>
        <v>549</v>
      </c>
      <c r="M659" s="26">
        <f t="shared" si="115"/>
        <v>0</v>
      </c>
      <c r="N659" s="26" t="str">
        <f t="shared" si="116"/>
        <v>Puntos no considerados</v>
      </c>
      <c r="O659" s="26">
        <f t="shared" si="117"/>
        <v>0</v>
      </c>
      <c r="P659" s="26">
        <f t="shared" si="118"/>
        <v>0</v>
      </c>
    </row>
    <row r="660" spans="3:16" ht="18.600000000000001" customHeight="1" x14ac:dyDescent="0.3">
      <c r="C660"/>
      <c r="D660"/>
      <c r="H660" s="26" t="str">
        <f t="shared" si="111"/>
        <v>LLAYLLAY 21 II</v>
      </c>
      <c r="I660" s="26" t="str">
        <f t="shared" si="112"/>
        <v>EL MOLINO B</v>
      </c>
      <c r="J660" s="26" t="str">
        <f t="shared" si="113"/>
        <v>SEBASTIAN IRRIBARRA CONA</v>
      </c>
      <c r="K660" s="26">
        <f t="shared" si="119"/>
        <v>0</v>
      </c>
      <c r="L660" s="26">
        <f t="shared" si="114"/>
        <v>550</v>
      </c>
      <c r="M660" s="26">
        <f t="shared" si="115"/>
        <v>0</v>
      </c>
      <c r="N660" s="26" t="str">
        <f t="shared" si="116"/>
        <v>Puntos no considerados</v>
      </c>
      <c r="O660" s="26">
        <f t="shared" si="117"/>
        <v>0</v>
      </c>
      <c r="P660" s="26">
        <f t="shared" si="118"/>
        <v>0</v>
      </c>
    </row>
    <row r="661" spans="3:16" ht="18.600000000000001" customHeight="1" x14ac:dyDescent="0.3">
      <c r="C661"/>
      <c r="D661"/>
      <c r="H661" s="26" t="str">
        <f t="shared" si="111"/>
        <v>LLAYLLAY 21 II</v>
      </c>
      <c r="I661" s="26" t="str">
        <f t="shared" si="112"/>
        <v>EL MOLINO B</v>
      </c>
      <c r="J661" s="26" t="str">
        <f t="shared" si="113"/>
        <v>SEBASTIAN IRRIBARRA CONA</v>
      </c>
      <c r="K661" s="26">
        <f t="shared" si="119"/>
        <v>0</v>
      </c>
      <c r="L661" s="26">
        <f t="shared" si="114"/>
        <v>551</v>
      </c>
      <c r="M661" s="26">
        <f t="shared" si="115"/>
        <v>0</v>
      </c>
      <c r="N661" s="26" t="str">
        <f t="shared" si="116"/>
        <v>Puntos no considerados</v>
      </c>
      <c r="O661" s="26">
        <f t="shared" si="117"/>
        <v>0</v>
      </c>
      <c r="P661" s="26">
        <f t="shared" si="118"/>
        <v>0</v>
      </c>
    </row>
    <row r="662" spans="3:16" ht="18.600000000000001" customHeight="1" x14ac:dyDescent="0.3">
      <c r="C662"/>
      <c r="D662"/>
      <c r="H662" s="26" t="str">
        <f t="shared" si="111"/>
        <v>LLAYLLAY 21 II</v>
      </c>
      <c r="I662" s="26" t="str">
        <f t="shared" si="112"/>
        <v>EL MOLINO B</v>
      </c>
      <c r="J662" s="26" t="str">
        <f t="shared" si="113"/>
        <v>SEBASTIAN IRRIBARRA CONA</v>
      </c>
      <c r="K662" s="26">
        <f t="shared" si="119"/>
        <v>0</v>
      </c>
      <c r="L662" s="26">
        <f t="shared" si="114"/>
        <v>552</v>
      </c>
      <c r="M662" s="26">
        <f t="shared" si="115"/>
        <v>0</v>
      </c>
      <c r="N662" s="26" t="str">
        <f t="shared" si="116"/>
        <v>Puntos no considerados</v>
      </c>
      <c r="O662" s="26">
        <f t="shared" si="117"/>
        <v>0</v>
      </c>
      <c r="P662" s="26">
        <f t="shared" si="118"/>
        <v>0</v>
      </c>
    </row>
    <row r="663" spans="3:16" ht="18.600000000000001" customHeight="1" x14ac:dyDescent="0.3">
      <c r="C663"/>
      <c r="D663"/>
      <c r="H663" s="26" t="str">
        <f t="shared" si="111"/>
        <v>LLAYLLAY 21 II</v>
      </c>
      <c r="I663" s="26" t="str">
        <f t="shared" si="112"/>
        <v>EL MOLINO B</v>
      </c>
      <c r="J663" s="26" t="str">
        <f t="shared" si="113"/>
        <v>SEBASTIAN IRRIBARRA CONA</v>
      </c>
      <c r="K663" s="26">
        <f t="shared" si="119"/>
        <v>0</v>
      </c>
      <c r="L663" s="26">
        <f t="shared" si="114"/>
        <v>553</v>
      </c>
      <c r="M663" s="26">
        <f t="shared" si="115"/>
        <v>0</v>
      </c>
      <c r="N663" s="26" t="str">
        <f t="shared" si="116"/>
        <v>Puntos no considerados</v>
      </c>
      <c r="O663" s="26">
        <f t="shared" si="117"/>
        <v>0</v>
      </c>
      <c r="P663" s="26">
        <f t="shared" si="118"/>
        <v>0</v>
      </c>
    </row>
    <row r="664" spans="3:16" ht="18.600000000000001" customHeight="1" x14ac:dyDescent="0.3">
      <c r="C664"/>
      <c r="D664"/>
      <c r="H664" s="26" t="str">
        <f t="shared" si="111"/>
        <v>LLAYLLAY 21 II</v>
      </c>
      <c r="I664" s="26" t="str">
        <f t="shared" si="112"/>
        <v>EL MOLINO B</v>
      </c>
      <c r="J664" s="26" t="str">
        <f t="shared" si="113"/>
        <v>SEBASTIAN IRRIBARRA CONA</v>
      </c>
      <c r="K664" s="26">
        <f t="shared" si="119"/>
        <v>0</v>
      </c>
      <c r="L664" s="26">
        <f t="shared" si="114"/>
        <v>554</v>
      </c>
      <c r="M664" s="26">
        <f t="shared" si="115"/>
        <v>0</v>
      </c>
      <c r="N664" s="26" t="str">
        <f t="shared" si="116"/>
        <v>Puntos no considerados</v>
      </c>
      <c r="O664" s="26">
        <f t="shared" si="117"/>
        <v>0</v>
      </c>
      <c r="P664" s="26">
        <f t="shared" si="118"/>
        <v>0</v>
      </c>
    </row>
    <row r="665" spans="3:16" ht="18.600000000000001" customHeight="1" x14ac:dyDescent="0.3">
      <c r="C665"/>
      <c r="D665"/>
      <c r="H665" s="26" t="str">
        <f t="shared" si="111"/>
        <v>LLAYLLAY 21 II</v>
      </c>
      <c r="I665" s="26" t="str">
        <f t="shared" si="112"/>
        <v>EL MOLINO B</v>
      </c>
      <c r="J665" s="26" t="str">
        <f t="shared" si="113"/>
        <v>SEBASTIAN IRRIBARRA CONA</v>
      </c>
      <c r="K665" s="26">
        <f t="shared" si="119"/>
        <v>0</v>
      </c>
      <c r="L665" s="26">
        <f t="shared" si="114"/>
        <v>555</v>
      </c>
      <c r="M665" s="26">
        <f t="shared" si="115"/>
        <v>0</v>
      </c>
      <c r="N665" s="26" t="str">
        <f t="shared" si="116"/>
        <v>Puntos no considerados</v>
      </c>
      <c r="O665" s="26">
        <f t="shared" si="117"/>
        <v>0</v>
      </c>
      <c r="P665" s="26">
        <f t="shared" si="118"/>
        <v>0</v>
      </c>
    </row>
    <row r="666" spans="3:16" ht="18.600000000000001" customHeight="1" x14ac:dyDescent="0.3">
      <c r="C666"/>
      <c r="D666"/>
      <c r="H666" s="26" t="str">
        <f t="shared" si="111"/>
        <v>LLAYLLAY 21 II</v>
      </c>
      <c r="I666" s="26" t="str">
        <f t="shared" si="112"/>
        <v>EL MOLINO B</v>
      </c>
      <c r="J666" s="26" t="str">
        <f t="shared" si="113"/>
        <v>SEBASTIAN IRRIBARRA CONA</v>
      </c>
      <c r="K666" s="26">
        <f t="shared" si="119"/>
        <v>0</v>
      </c>
      <c r="L666" s="26">
        <f t="shared" si="114"/>
        <v>556</v>
      </c>
      <c r="M666" s="26">
        <f t="shared" si="115"/>
        <v>0</v>
      </c>
      <c r="N666" s="26" t="str">
        <f t="shared" si="116"/>
        <v>Puntos no considerados</v>
      </c>
      <c r="O666" s="26">
        <f t="shared" si="117"/>
        <v>0</v>
      </c>
      <c r="P666" s="26">
        <f t="shared" si="118"/>
        <v>0</v>
      </c>
    </row>
    <row r="667" spans="3:16" ht="18.600000000000001" customHeight="1" x14ac:dyDescent="0.3">
      <c r="C667"/>
      <c r="D667"/>
      <c r="H667" s="26" t="str">
        <f t="shared" si="111"/>
        <v>LLAYLLAY 21 II</v>
      </c>
      <c r="I667" s="26" t="str">
        <f t="shared" si="112"/>
        <v>EL MOLINO B</v>
      </c>
      <c r="J667" s="26" t="str">
        <f t="shared" si="113"/>
        <v>SEBASTIAN IRRIBARRA CONA</v>
      </c>
      <c r="K667" s="26">
        <f t="shared" si="119"/>
        <v>0</v>
      </c>
      <c r="L667" s="26">
        <f t="shared" si="114"/>
        <v>557</v>
      </c>
      <c r="M667" s="26">
        <f t="shared" si="115"/>
        <v>0</v>
      </c>
      <c r="N667" s="26" t="str">
        <f t="shared" si="116"/>
        <v>Puntos no considerados</v>
      </c>
      <c r="O667" s="26">
        <f t="shared" si="117"/>
        <v>0</v>
      </c>
      <c r="P667" s="26">
        <f t="shared" si="118"/>
        <v>0</v>
      </c>
    </row>
    <row r="668" spans="3:16" ht="18.600000000000001" customHeight="1" x14ac:dyDescent="0.3">
      <c r="C668"/>
      <c r="D668"/>
      <c r="H668" s="26" t="str">
        <f t="shared" si="111"/>
        <v>LLAYLLAY 21 II</v>
      </c>
      <c r="I668" s="26" t="str">
        <f t="shared" si="112"/>
        <v>EL MOLINO B</v>
      </c>
      <c r="J668" s="26" t="str">
        <f t="shared" si="113"/>
        <v>SEBASTIAN IRRIBARRA CONA</v>
      </c>
      <c r="K668" s="26">
        <f t="shared" si="119"/>
        <v>0</v>
      </c>
      <c r="L668" s="26">
        <f t="shared" si="114"/>
        <v>558</v>
      </c>
      <c r="M668" s="26">
        <f t="shared" si="115"/>
        <v>0</v>
      </c>
      <c r="N668" s="26" t="str">
        <f t="shared" si="116"/>
        <v>Puntos no considerados</v>
      </c>
      <c r="O668" s="26">
        <f t="shared" si="117"/>
        <v>0</v>
      </c>
      <c r="P668" s="26">
        <f t="shared" si="118"/>
        <v>0</v>
      </c>
    </row>
    <row r="669" spans="3:16" ht="18.600000000000001" customHeight="1" x14ac:dyDescent="0.3">
      <c r="C669"/>
      <c r="D669"/>
      <c r="H669" s="26" t="str">
        <f t="shared" si="111"/>
        <v>LLAYLLAY 21 II</v>
      </c>
      <c r="I669" s="26" t="str">
        <f t="shared" si="112"/>
        <v>EL MOLINO B</v>
      </c>
      <c r="J669" s="26" t="str">
        <f t="shared" si="113"/>
        <v>SEBASTIAN IRRIBARRA CONA</v>
      </c>
      <c r="K669" s="26">
        <f t="shared" si="119"/>
        <v>0</v>
      </c>
      <c r="L669" s="26">
        <f t="shared" si="114"/>
        <v>559</v>
      </c>
      <c r="M669" s="26">
        <f t="shared" si="115"/>
        <v>0</v>
      </c>
      <c r="N669" s="26" t="str">
        <f t="shared" si="116"/>
        <v>Puntos no considerados</v>
      </c>
      <c r="O669" s="26">
        <f t="shared" si="117"/>
        <v>0</v>
      </c>
      <c r="P669" s="26">
        <f t="shared" si="118"/>
        <v>0</v>
      </c>
    </row>
    <row r="670" spans="3:16" ht="18.600000000000001" customHeight="1" x14ac:dyDescent="0.3">
      <c r="C670"/>
      <c r="D670"/>
      <c r="H670" s="26" t="str">
        <f t="shared" si="111"/>
        <v>LLAYLLAY 21 II</v>
      </c>
      <c r="I670" s="26" t="str">
        <f t="shared" si="112"/>
        <v>EL MOLINO B</v>
      </c>
      <c r="J670" s="26" t="str">
        <f t="shared" si="113"/>
        <v>SEBASTIAN IRRIBARRA CONA</v>
      </c>
      <c r="K670" s="26">
        <f t="shared" si="119"/>
        <v>0</v>
      </c>
      <c r="L670" s="26">
        <f t="shared" si="114"/>
        <v>560</v>
      </c>
      <c r="M670" s="26">
        <f t="shared" si="115"/>
        <v>0</v>
      </c>
      <c r="N670" s="26" t="str">
        <f t="shared" si="116"/>
        <v>Puntos no considerados</v>
      </c>
      <c r="O670" s="26">
        <f t="shared" si="117"/>
        <v>0</v>
      </c>
      <c r="P670" s="26">
        <f t="shared" si="118"/>
        <v>0</v>
      </c>
    </row>
    <row r="671" spans="3:16" ht="18.600000000000001" customHeight="1" x14ac:dyDescent="0.3">
      <c r="C671"/>
      <c r="D671"/>
      <c r="H671" s="26" t="str">
        <f t="shared" si="111"/>
        <v>LLAYLLAY 21 II</v>
      </c>
      <c r="I671" s="26" t="str">
        <f t="shared" si="112"/>
        <v>EL MOLINO B</v>
      </c>
      <c r="J671" s="26" t="str">
        <f t="shared" si="113"/>
        <v>SEBASTIAN IRRIBARRA CONA</v>
      </c>
      <c r="K671" s="26">
        <f t="shared" si="119"/>
        <v>0</v>
      </c>
      <c r="L671" s="26">
        <f t="shared" si="114"/>
        <v>561</v>
      </c>
      <c r="M671" s="26">
        <f t="shared" si="115"/>
        <v>0</v>
      </c>
      <c r="N671" s="26" t="str">
        <f t="shared" si="116"/>
        <v>Puntos no considerados</v>
      </c>
      <c r="O671" s="26">
        <f t="shared" si="117"/>
        <v>0</v>
      </c>
      <c r="P671" s="26">
        <f t="shared" si="118"/>
        <v>0</v>
      </c>
    </row>
    <row r="672" spans="3:16" ht="18.600000000000001" customHeight="1" x14ac:dyDescent="0.3">
      <c r="C672"/>
      <c r="D672"/>
      <c r="H672" s="26" t="str">
        <f t="shared" si="111"/>
        <v>LLAYLLAY 21 II</v>
      </c>
      <c r="I672" s="26" t="str">
        <f t="shared" si="112"/>
        <v>EL MOLINO B</v>
      </c>
      <c r="J672" s="26" t="str">
        <f t="shared" si="113"/>
        <v>SEBASTIAN IRRIBARRA CONA</v>
      </c>
      <c r="K672" s="26">
        <f t="shared" si="119"/>
        <v>0</v>
      </c>
      <c r="L672" s="26">
        <f t="shared" si="114"/>
        <v>562</v>
      </c>
      <c r="M672" s="26">
        <f t="shared" si="115"/>
        <v>0</v>
      </c>
      <c r="N672" s="26" t="str">
        <f t="shared" si="116"/>
        <v>Puntos no considerados</v>
      </c>
      <c r="O672" s="26">
        <f t="shared" si="117"/>
        <v>0</v>
      </c>
      <c r="P672" s="26">
        <f t="shared" si="118"/>
        <v>0</v>
      </c>
    </row>
    <row r="673" spans="3:16" ht="18.600000000000001" customHeight="1" x14ac:dyDescent="0.3">
      <c r="C673"/>
      <c r="D673"/>
      <c r="H673" s="26" t="str">
        <f t="shared" si="111"/>
        <v>LLAYLLAY 21 II</v>
      </c>
      <c r="I673" s="26" t="str">
        <f t="shared" si="112"/>
        <v>EL MOLINO B</v>
      </c>
      <c r="J673" s="26" t="str">
        <f t="shared" si="113"/>
        <v>SEBASTIAN IRRIBARRA CONA</v>
      </c>
      <c r="K673" s="26">
        <f t="shared" si="119"/>
        <v>0</v>
      </c>
      <c r="L673" s="26">
        <f t="shared" si="114"/>
        <v>563</v>
      </c>
      <c r="M673" s="26">
        <f t="shared" si="115"/>
        <v>0</v>
      </c>
      <c r="N673" s="26" t="str">
        <f t="shared" si="116"/>
        <v>Puntos no considerados</v>
      </c>
      <c r="O673" s="26">
        <f t="shared" si="117"/>
        <v>0</v>
      </c>
      <c r="P673" s="26">
        <f t="shared" si="118"/>
        <v>0</v>
      </c>
    </row>
    <row r="674" spans="3:16" ht="18.600000000000001" customHeight="1" x14ac:dyDescent="0.3">
      <c r="C674"/>
      <c r="D674"/>
      <c r="H674" s="26" t="str">
        <f t="shared" si="111"/>
        <v>LLAYLLAY 21 II</v>
      </c>
      <c r="I674" s="26" t="str">
        <f t="shared" si="112"/>
        <v>EL MOLINO B</v>
      </c>
      <c r="J674" s="26" t="str">
        <f t="shared" si="113"/>
        <v>SEBASTIAN IRRIBARRA CONA</v>
      </c>
      <c r="K674" s="26">
        <f t="shared" si="119"/>
        <v>0</v>
      </c>
      <c r="L674" s="26">
        <f t="shared" si="114"/>
        <v>564</v>
      </c>
      <c r="M674" s="26">
        <f t="shared" si="115"/>
        <v>0</v>
      </c>
      <c r="N674" s="26" t="str">
        <f t="shared" si="116"/>
        <v>Puntos no considerados</v>
      </c>
      <c r="O674" s="26">
        <f t="shared" si="117"/>
        <v>0</v>
      </c>
      <c r="P674" s="26">
        <f t="shared" si="118"/>
        <v>0</v>
      </c>
    </row>
    <row r="675" spans="3:16" ht="18.600000000000001" customHeight="1" x14ac:dyDescent="0.3">
      <c r="C675"/>
      <c r="D675"/>
      <c r="H675" s="26" t="str">
        <f t="shared" si="111"/>
        <v>LLAYLLAY 21 II</v>
      </c>
      <c r="I675" s="26" t="str">
        <f t="shared" si="112"/>
        <v>EL MOLINO B</v>
      </c>
      <c r="J675" s="26" t="str">
        <f t="shared" si="113"/>
        <v>SEBASTIAN IRRIBARRA CONA</v>
      </c>
      <c r="K675" s="26">
        <f t="shared" si="119"/>
        <v>0</v>
      </c>
      <c r="L675" s="26">
        <f t="shared" si="114"/>
        <v>565</v>
      </c>
      <c r="M675" s="26">
        <f t="shared" si="115"/>
        <v>0</v>
      </c>
      <c r="N675" s="26" t="str">
        <f t="shared" si="116"/>
        <v>Puntos no considerados</v>
      </c>
      <c r="O675" s="26">
        <f t="shared" si="117"/>
        <v>0</v>
      </c>
      <c r="P675" s="26">
        <f t="shared" si="118"/>
        <v>0</v>
      </c>
    </row>
    <row r="676" spans="3:16" ht="18.600000000000001" customHeight="1" x14ac:dyDescent="0.3">
      <c r="C676"/>
      <c r="D676"/>
      <c r="H676" s="26" t="str">
        <f t="shared" si="111"/>
        <v>LLAYLLAY 21 II</v>
      </c>
      <c r="I676" s="26" t="str">
        <f t="shared" si="112"/>
        <v>EL MOLINO B</v>
      </c>
      <c r="J676" s="26" t="str">
        <f t="shared" si="113"/>
        <v>SEBASTIAN IRRIBARRA CONA</v>
      </c>
      <c r="K676" s="26">
        <f t="shared" si="119"/>
        <v>0</v>
      </c>
      <c r="L676" s="26">
        <f t="shared" si="114"/>
        <v>566</v>
      </c>
      <c r="M676" s="26">
        <f t="shared" si="115"/>
        <v>0</v>
      </c>
      <c r="N676" s="26" t="str">
        <f t="shared" si="116"/>
        <v>Puntos no considerados</v>
      </c>
      <c r="O676" s="26">
        <f t="shared" si="117"/>
        <v>0</v>
      </c>
      <c r="P676" s="26">
        <f t="shared" si="118"/>
        <v>0</v>
      </c>
    </row>
    <row r="677" spans="3:16" ht="18.600000000000001" customHeight="1" x14ac:dyDescent="0.3">
      <c r="C677"/>
      <c r="D677"/>
      <c r="H677" s="26" t="str">
        <f t="shared" si="111"/>
        <v>LLAYLLAY 21 II</v>
      </c>
      <c r="I677" s="26" t="str">
        <f t="shared" si="112"/>
        <v>EL MOLINO B</v>
      </c>
      <c r="J677" s="26" t="str">
        <f t="shared" si="113"/>
        <v>SEBASTIAN IRRIBARRA CONA</v>
      </c>
      <c r="K677" s="26">
        <f t="shared" si="119"/>
        <v>0</v>
      </c>
      <c r="L677" s="26">
        <f t="shared" si="114"/>
        <v>567</v>
      </c>
      <c r="M677" s="26">
        <f t="shared" si="115"/>
        <v>0</v>
      </c>
      <c r="N677" s="26" t="str">
        <f t="shared" si="116"/>
        <v>Puntos no considerados</v>
      </c>
      <c r="O677" s="26">
        <f t="shared" si="117"/>
        <v>0</v>
      </c>
      <c r="P677" s="26">
        <f t="shared" si="118"/>
        <v>0</v>
      </c>
    </row>
    <row r="678" spans="3:16" ht="18.600000000000001" customHeight="1" x14ac:dyDescent="0.3">
      <c r="C678"/>
      <c r="D678"/>
      <c r="H678" s="26" t="str">
        <f t="shared" si="111"/>
        <v>LLAYLLAY 21 II</v>
      </c>
      <c r="I678" s="26" t="str">
        <f t="shared" si="112"/>
        <v>EL MOLINO B</v>
      </c>
      <c r="J678" s="26" t="str">
        <f t="shared" si="113"/>
        <v>SEBASTIAN IRRIBARRA CONA</v>
      </c>
      <c r="K678" s="26">
        <f t="shared" si="119"/>
        <v>0</v>
      </c>
      <c r="L678" s="26">
        <f t="shared" si="114"/>
        <v>568</v>
      </c>
      <c r="M678" s="26">
        <f t="shared" si="115"/>
        <v>0</v>
      </c>
      <c r="N678" s="26" t="str">
        <f t="shared" si="116"/>
        <v>Puntos no considerados</v>
      </c>
      <c r="O678" s="26">
        <f t="shared" si="117"/>
        <v>0</v>
      </c>
      <c r="P678" s="26">
        <f t="shared" si="118"/>
        <v>0</v>
      </c>
    </row>
    <row r="679" spans="3:16" ht="18.600000000000001" customHeight="1" x14ac:dyDescent="0.3">
      <c r="C679"/>
      <c r="D679"/>
      <c r="H679" s="26" t="str">
        <f t="shared" si="111"/>
        <v>LLAYLLAY 21 II</v>
      </c>
      <c r="I679" s="26" t="str">
        <f t="shared" si="112"/>
        <v>EL MOLINO B</v>
      </c>
      <c r="J679" s="26" t="str">
        <f t="shared" si="113"/>
        <v>SEBASTIAN IRRIBARRA CONA</v>
      </c>
      <c r="K679" s="26">
        <f t="shared" si="119"/>
        <v>0</v>
      </c>
      <c r="L679" s="26">
        <f t="shared" si="114"/>
        <v>569</v>
      </c>
      <c r="M679" s="26">
        <f t="shared" si="115"/>
        <v>0</v>
      </c>
      <c r="N679" s="26" t="str">
        <f t="shared" si="116"/>
        <v>Puntos no considerados</v>
      </c>
      <c r="O679" s="26">
        <f t="shared" si="117"/>
        <v>0</v>
      </c>
      <c r="P679" s="26">
        <f t="shared" si="118"/>
        <v>0</v>
      </c>
    </row>
    <row r="680" spans="3:16" ht="18.600000000000001" customHeight="1" x14ac:dyDescent="0.3">
      <c r="C680"/>
      <c r="D680"/>
      <c r="H680" s="26" t="str">
        <f t="shared" si="111"/>
        <v>LLAYLLAY 21 II</v>
      </c>
      <c r="I680" s="26" t="str">
        <f t="shared" si="112"/>
        <v>EL MOLINO B</v>
      </c>
      <c r="J680" s="26" t="str">
        <f t="shared" si="113"/>
        <v>SEBASTIAN IRRIBARRA CONA</v>
      </c>
      <c r="K680" s="26">
        <f t="shared" si="119"/>
        <v>0</v>
      </c>
      <c r="L680" s="26">
        <f t="shared" si="114"/>
        <v>570</v>
      </c>
      <c r="M680" s="26">
        <f t="shared" si="115"/>
        <v>0</v>
      </c>
      <c r="N680" s="26" t="str">
        <f t="shared" si="116"/>
        <v>Puntos no considerados</v>
      </c>
      <c r="O680" s="26">
        <f t="shared" si="117"/>
        <v>0</v>
      </c>
      <c r="P680" s="26">
        <f t="shared" si="118"/>
        <v>0</v>
      </c>
    </row>
    <row r="681" spans="3:16" ht="18.600000000000001" customHeight="1" x14ac:dyDescent="0.3">
      <c r="C681"/>
      <c r="D681"/>
      <c r="H681" s="26" t="str">
        <f t="shared" si="111"/>
        <v>LLAYLLAY 21 II</v>
      </c>
      <c r="I681" s="26" t="str">
        <f t="shared" si="112"/>
        <v>EL MOLINO B</v>
      </c>
      <c r="J681" s="26" t="str">
        <f t="shared" si="113"/>
        <v>SEBASTIAN IRRIBARRA CONA</v>
      </c>
      <c r="K681" s="26">
        <f t="shared" si="119"/>
        <v>0</v>
      </c>
      <c r="L681" s="26">
        <f t="shared" si="114"/>
        <v>571</v>
      </c>
      <c r="M681" s="26">
        <f t="shared" si="115"/>
        <v>0</v>
      </c>
      <c r="N681" s="26" t="str">
        <f t="shared" si="116"/>
        <v>Puntos no considerados</v>
      </c>
      <c r="O681" s="26">
        <f t="shared" si="117"/>
        <v>0</v>
      </c>
      <c r="P681" s="26">
        <f t="shared" si="118"/>
        <v>0</v>
      </c>
    </row>
    <row r="682" spans="3:16" ht="18.600000000000001" customHeight="1" x14ac:dyDescent="0.3">
      <c r="C682"/>
      <c r="D682"/>
      <c r="H682" s="26" t="str">
        <f t="shared" si="111"/>
        <v>LLAYLLAY 21 II</v>
      </c>
      <c r="I682" s="26" t="str">
        <f t="shared" si="112"/>
        <v>EL MOLINO B</v>
      </c>
      <c r="J682" s="26" t="str">
        <f t="shared" si="113"/>
        <v>SEBASTIAN IRRIBARRA CONA</v>
      </c>
      <c r="K682" s="26">
        <f t="shared" si="119"/>
        <v>0</v>
      </c>
      <c r="L682" s="26">
        <f t="shared" si="114"/>
        <v>572</v>
      </c>
      <c r="M682" s="26">
        <f t="shared" si="115"/>
        <v>0</v>
      </c>
      <c r="N682" s="26" t="str">
        <f t="shared" si="116"/>
        <v>Puntos no considerados</v>
      </c>
      <c r="O682" s="26">
        <f t="shared" si="117"/>
        <v>0</v>
      </c>
      <c r="P682" s="26">
        <f t="shared" si="118"/>
        <v>0</v>
      </c>
    </row>
    <row r="683" spans="3:16" ht="18.600000000000001" customHeight="1" x14ac:dyDescent="0.3">
      <c r="C683"/>
      <c r="D683"/>
      <c r="H683" s="26" t="str">
        <f t="shared" si="111"/>
        <v>LLAYLLAY 21 II</v>
      </c>
      <c r="I683" s="26" t="str">
        <f t="shared" si="112"/>
        <v>EL MOLINO B</v>
      </c>
      <c r="J683" s="26" t="str">
        <f t="shared" si="113"/>
        <v>SEBASTIAN IRRIBARRA CONA</v>
      </c>
      <c r="K683" s="26">
        <f t="shared" si="119"/>
        <v>0</v>
      </c>
      <c r="L683" s="26">
        <f t="shared" si="114"/>
        <v>573</v>
      </c>
      <c r="M683" s="26">
        <f t="shared" si="115"/>
        <v>0</v>
      </c>
      <c r="N683" s="26" t="str">
        <f t="shared" si="116"/>
        <v>Puntos no considerados</v>
      </c>
      <c r="O683" s="26">
        <f t="shared" si="117"/>
        <v>0</v>
      </c>
      <c r="P683" s="26">
        <f t="shared" si="118"/>
        <v>0</v>
      </c>
    </row>
    <row r="684" spans="3:16" ht="18.600000000000001" customHeight="1" x14ac:dyDescent="0.3">
      <c r="C684"/>
      <c r="D684"/>
      <c r="H684" s="26" t="str">
        <f t="shared" si="111"/>
        <v>LLAYLLAY 21 II</v>
      </c>
      <c r="I684" s="26" t="str">
        <f t="shared" si="112"/>
        <v>EL MOLINO B</v>
      </c>
      <c r="J684" s="26" t="str">
        <f t="shared" si="113"/>
        <v>SEBASTIAN IRRIBARRA CONA</v>
      </c>
      <c r="K684" s="26">
        <f t="shared" si="119"/>
        <v>0</v>
      </c>
      <c r="L684" s="26">
        <f t="shared" si="114"/>
        <v>574</v>
      </c>
      <c r="M684" s="26">
        <f t="shared" si="115"/>
        <v>0</v>
      </c>
      <c r="N684" s="26" t="str">
        <f t="shared" si="116"/>
        <v>Puntos no considerados</v>
      </c>
      <c r="O684" s="26">
        <f t="shared" si="117"/>
        <v>0</v>
      </c>
      <c r="P684" s="26">
        <f t="shared" si="118"/>
        <v>0</v>
      </c>
    </row>
    <row r="685" spans="3:16" ht="18.600000000000001" customHeight="1" x14ac:dyDescent="0.3">
      <c r="C685"/>
      <c r="D685"/>
      <c r="H685" s="26" t="str">
        <f t="shared" si="111"/>
        <v>LLAYLLAY 21 II</v>
      </c>
      <c r="I685" s="26" t="str">
        <f t="shared" si="112"/>
        <v>EL MOLINO B</v>
      </c>
      <c r="J685" s="26" t="str">
        <f t="shared" si="113"/>
        <v>SEBASTIAN IRRIBARRA CONA</v>
      </c>
      <c r="K685" s="26">
        <f t="shared" si="119"/>
        <v>0</v>
      </c>
      <c r="L685" s="26">
        <f t="shared" si="114"/>
        <v>575</v>
      </c>
      <c r="M685" s="26">
        <f t="shared" si="115"/>
        <v>0</v>
      </c>
      <c r="N685" s="26" t="str">
        <f t="shared" si="116"/>
        <v>Puntos no considerados</v>
      </c>
      <c r="O685" s="26">
        <f t="shared" si="117"/>
        <v>0</v>
      </c>
      <c r="P685" s="26">
        <f t="shared" si="118"/>
        <v>0</v>
      </c>
    </row>
    <row r="686" spans="3:16" ht="18.600000000000001" customHeight="1" x14ac:dyDescent="0.3">
      <c r="C686"/>
      <c r="D686"/>
      <c r="H686" s="26" t="str">
        <f t="shared" si="111"/>
        <v>LLAYLLAY 21 II</v>
      </c>
      <c r="I686" s="26" t="str">
        <f t="shared" si="112"/>
        <v>EL MOLINO B</v>
      </c>
      <c r="J686" s="26" t="str">
        <f t="shared" si="113"/>
        <v>SEBASTIAN IRRIBARRA CONA</v>
      </c>
      <c r="K686" s="26">
        <f t="shared" si="119"/>
        <v>0</v>
      </c>
      <c r="L686" s="26">
        <f t="shared" si="114"/>
        <v>576</v>
      </c>
      <c r="M686" s="26">
        <f t="shared" si="115"/>
        <v>0</v>
      </c>
      <c r="N686" s="26" t="str">
        <f t="shared" si="116"/>
        <v>Puntos no considerados</v>
      </c>
      <c r="O686" s="26">
        <f t="shared" si="117"/>
        <v>0</v>
      </c>
      <c r="P686" s="26">
        <f t="shared" si="118"/>
        <v>0</v>
      </c>
    </row>
    <row r="687" spans="3:16" ht="18.600000000000001" customHeight="1" x14ac:dyDescent="0.3">
      <c r="C687"/>
      <c r="D687"/>
      <c r="H687" s="26" t="str">
        <f t="shared" si="111"/>
        <v>LLAYLLAY 21 II</v>
      </c>
      <c r="I687" s="26" t="str">
        <f t="shared" si="112"/>
        <v>EL MOLINO B</v>
      </c>
      <c r="J687" s="26" t="str">
        <f t="shared" si="113"/>
        <v>SEBASTIAN IRRIBARRA CONA</v>
      </c>
      <c r="K687" s="26">
        <f t="shared" si="119"/>
        <v>0</v>
      </c>
      <c r="L687" s="26">
        <f t="shared" si="114"/>
        <v>577</v>
      </c>
      <c r="M687" s="26">
        <f t="shared" si="115"/>
        <v>0</v>
      </c>
      <c r="N687" s="26" t="str">
        <f t="shared" si="116"/>
        <v>Puntos no considerados</v>
      </c>
      <c r="O687" s="26">
        <f t="shared" si="117"/>
        <v>0</v>
      </c>
      <c r="P687" s="26">
        <f t="shared" si="118"/>
        <v>0</v>
      </c>
    </row>
    <row r="688" spans="3:16" ht="18.600000000000001" customHeight="1" x14ac:dyDescent="0.3">
      <c r="C688"/>
      <c r="D688"/>
      <c r="H688" s="26" t="str">
        <f t="shared" si="111"/>
        <v>LLAYLLAY 21 II</v>
      </c>
      <c r="I688" s="26" t="str">
        <f t="shared" si="112"/>
        <v>EL MOLINO B</v>
      </c>
      <c r="J688" s="26" t="str">
        <f t="shared" si="113"/>
        <v>SEBASTIAN IRRIBARRA CONA</v>
      </c>
      <c r="K688" s="26">
        <f t="shared" si="119"/>
        <v>0</v>
      </c>
      <c r="L688" s="26">
        <f t="shared" si="114"/>
        <v>578</v>
      </c>
      <c r="M688" s="26">
        <f t="shared" si="115"/>
        <v>0</v>
      </c>
      <c r="N688" s="26" t="str">
        <f t="shared" si="116"/>
        <v>Puntos no considerados</v>
      </c>
      <c r="O688" s="26">
        <f t="shared" si="117"/>
        <v>0</v>
      </c>
      <c r="P688" s="26">
        <f t="shared" si="118"/>
        <v>0</v>
      </c>
    </row>
    <row r="689" spans="3:16" ht="18.600000000000001" customHeight="1" x14ac:dyDescent="0.3">
      <c r="C689"/>
      <c r="D689"/>
      <c r="H689" s="26" t="str">
        <f t="shared" si="111"/>
        <v>LLAYLLAY 21 II</v>
      </c>
      <c r="I689" s="26" t="str">
        <f t="shared" si="112"/>
        <v>EL MOLINO B</v>
      </c>
      <c r="J689" s="26" t="str">
        <f t="shared" si="113"/>
        <v>SEBASTIAN IRRIBARRA CONA</v>
      </c>
      <c r="K689" s="26">
        <f t="shared" si="119"/>
        <v>0</v>
      </c>
      <c r="L689" s="26">
        <f t="shared" si="114"/>
        <v>579</v>
      </c>
      <c r="M689" s="26">
        <f t="shared" si="115"/>
        <v>0</v>
      </c>
      <c r="N689" s="26" t="str">
        <f t="shared" si="116"/>
        <v>Puntos no considerados</v>
      </c>
      <c r="O689" s="26">
        <f t="shared" si="117"/>
        <v>0</v>
      </c>
      <c r="P689" s="26">
        <f t="shared" si="118"/>
        <v>0</v>
      </c>
    </row>
    <row r="690" spans="3:16" ht="18.600000000000001" customHeight="1" x14ac:dyDescent="0.3">
      <c r="C690"/>
      <c r="D690"/>
      <c r="H690" s="26" t="str">
        <f t="shared" si="111"/>
        <v>LLAYLLAY 21 II</v>
      </c>
      <c r="I690" s="26" t="str">
        <f t="shared" si="112"/>
        <v>EL MOLINO B</v>
      </c>
      <c r="J690" s="26" t="str">
        <f t="shared" si="113"/>
        <v>SEBASTIAN IRRIBARRA CONA</v>
      </c>
      <c r="K690" s="26">
        <f t="shared" si="119"/>
        <v>0</v>
      </c>
      <c r="L690" s="26">
        <f t="shared" si="114"/>
        <v>580</v>
      </c>
      <c r="M690" s="26">
        <f t="shared" si="115"/>
        <v>0</v>
      </c>
      <c r="N690" s="26" t="str">
        <f t="shared" si="116"/>
        <v>Puntos no considerados</v>
      </c>
      <c r="O690" s="26">
        <f t="shared" si="117"/>
        <v>0</v>
      </c>
      <c r="P690" s="26">
        <f t="shared" si="118"/>
        <v>0</v>
      </c>
    </row>
    <row r="691" spans="3:16" ht="18.600000000000001" customHeight="1" x14ac:dyDescent="0.3">
      <c r="C691"/>
      <c r="D691"/>
      <c r="H691" s="26" t="str">
        <f t="shared" si="111"/>
        <v>LLAYLLAY 21 II</v>
      </c>
      <c r="I691" s="26" t="str">
        <f t="shared" si="112"/>
        <v>EL MOLINO B</v>
      </c>
      <c r="J691" s="26" t="str">
        <f t="shared" si="113"/>
        <v>SEBASTIAN IRRIBARRA CONA</v>
      </c>
      <c r="K691" s="26">
        <f t="shared" si="119"/>
        <v>0</v>
      </c>
      <c r="L691" s="26">
        <f t="shared" si="114"/>
        <v>581</v>
      </c>
      <c r="M691" s="26">
        <f t="shared" si="115"/>
        <v>0</v>
      </c>
      <c r="N691" s="26" t="str">
        <f t="shared" si="116"/>
        <v>Puntos no considerados</v>
      </c>
      <c r="O691" s="26">
        <f t="shared" si="117"/>
        <v>0</v>
      </c>
      <c r="P691" s="26">
        <f t="shared" si="118"/>
        <v>0</v>
      </c>
    </row>
    <row r="692" spans="3:16" ht="18.600000000000001" customHeight="1" x14ac:dyDescent="0.3">
      <c r="C692"/>
      <c r="D692"/>
      <c r="H692" s="26" t="str">
        <f t="shared" si="111"/>
        <v>LLAYLLAY 21 II</v>
      </c>
      <c r="I692" s="26" t="str">
        <f t="shared" si="112"/>
        <v>EL MOLINO B</v>
      </c>
      <c r="J692" s="26" t="str">
        <f t="shared" si="113"/>
        <v>SEBASTIAN IRRIBARRA CONA</v>
      </c>
      <c r="K692" s="26">
        <f t="shared" si="119"/>
        <v>0</v>
      </c>
      <c r="L692" s="26">
        <f t="shared" si="114"/>
        <v>582</v>
      </c>
      <c r="M692" s="26">
        <f t="shared" si="115"/>
        <v>0</v>
      </c>
      <c r="N692" s="26" t="str">
        <f t="shared" si="116"/>
        <v>Puntos no considerados</v>
      </c>
      <c r="O692" s="26">
        <f t="shared" si="117"/>
        <v>0</v>
      </c>
      <c r="P692" s="26">
        <f t="shared" si="118"/>
        <v>0</v>
      </c>
    </row>
    <row r="693" spans="3:16" ht="18.600000000000001" customHeight="1" x14ac:dyDescent="0.3">
      <c r="C693"/>
      <c r="D693"/>
      <c r="H693" s="26" t="str">
        <f t="shared" si="111"/>
        <v>LLAYLLAY 21 II</v>
      </c>
      <c r="I693" s="26" t="str">
        <f t="shared" si="112"/>
        <v>EL MOLINO B</v>
      </c>
      <c r="J693" s="26" t="str">
        <f t="shared" si="113"/>
        <v>SEBASTIAN IRRIBARRA CONA</v>
      </c>
      <c r="K693" s="26">
        <f t="shared" si="119"/>
        <v>0</v>
      </c>
      <c r="L693" s="26">
        <f t="shared" si="114"/>
        <v>583</v>
      </c>
      <c r="M693" s="26">
        <f t="shared" si="115"/>
        <v>0</v>
      </c>
      <c r="N693" s="26" t="str">
        <f t="shared" si="116"/>
        <v>Puntos no considerados</v>
      </c>
      <c r="O693" s="26">
        <f t="shared" si="117"/>
        <v>0</v>
      </c>
      <c r="P693" s="26">
        <f t="shared" si="118"/>
        <v>0</v>
      </c>
    </row>
    <row r="694" spans="3:16" ht="18.600000000000001" customHeight="1" x14ac:dyDescent="0.3">
      <c r="C694"/>
      <c r="D694"/>
      <c r="H694" s="26" t="str">
        <f t="shared" si="111"/>
        <v>LLAYLLAY 21 II</v>
      </c>
      <c r="I694" s="26" t="str">
        <f t="shared" si="112"/>
        <v>EL MOLINO B</v>
      </c>
      <c r="J694" s="26" t="str">
        <f t="shared" si="113"/>
        <v>SEBASTIAN IRRIBARRA CONA</v>
      </c>
      <c r="K694" s="26">
        <f t="shared" si="119"/>
        <v>0</v>
      </c>
      <c r="L694" s="26">
        <f t="shared" si="114"/>
        <v>584</v>
      </c>
      <c r="M694" s="26">
        <f t="shared" si="115"/>
        <v>0</v>
      </c>
      <c r="N694" s="26" t="str">
        <f t="shared" si="116"/>
        <v>Puntos no considerados</v>
      </c>
      <c r="O694" s="26">
        <f t="shared" si="117"/>
        <v>0</v>
      </c>
      <c r="P694" s="26">
        <f t="shared" si="118"/>
        <v>0</v>
      </c>
    </row>
    <row r="695" spans="3:16" ht="18.600000000000001" customHeight="1" x14ac:dyDescent="0.3">
      <c r="C695"/>
      <c r="D695"/>
      <c r="H695" s="26" t="str">
        <f t="shared" si="111"/>
        <v>LLAYLLAY 21 II</v>
      </c>
      <c r="I695" s="26" t="str">
        <f t="shared" si="112"/>
        <v>EL MOLINO B</v>
      </c>
      <c r="J695" s="26" t="str">
        <f t="shared" si="113"/>
        <v>SEBASTIAN IRRIBARRA CONA</v>
      </c>
      <c r="K695" s="26">
        <f t="shared" si="119"/>
        <v>0</v>
      </c>
      <c r="L695" s="26">
        <f t="shared" si="114"/>
        <v>585</v>
      </c>
      <c r="M695" s="26">
        <f t="shared" si="115"/>
        <v>0</v>
      </c>
      <c r="N695" s="26" t="str">
        <f t="shared" si="116"/>
        <v>Puntos no considerados</v>
      </c>
      <c r="O695" s="26">
        <f t="shared" si="117"/>
        <v>0</v>
      </c>
      <c r="P695" s="26">
        <f t="shared" si="118"/>
        <v>0</v>
      </c>
    </row>
    <row r="696" spans="3:16" ht="18.600000000000001" customHeight="1" x14ac:dyDescent="0.3">
      <c r="C696"/>
      <c r="D696"/>
      <c r="H696" s="26" t="str">
        <f t="shared" si="111"/>
        <v>LLAYLLAY 21 II</v>
      </c>
      <c r="I696" s="26" t="str">
        <f t="shared" si="112"/>
        <v>EL MOLINO B</v>
      </c>
      <c r="J696" s="26" t="str">
        <f t="shared" si="113"/>
        <v>SEBASTIAN IRRIBARRA CONA</v>
      </c>
      <c r="K696" s="26">
        <f t="shared" si="119"/>
        <v>0</v>
      </c>
      <c r="L696" s="26">
        <f t="shared" si="114"/>
        <v>586</v>
      </c>
      <c r="M696" s="26">
        <f t="shared" si="115"/>
        <v>0</v>
      </c>
      <c r="N696" s="26" t="str">
        <f t="shared" si="116"/>
        <v>Puntos no considerados</v>
      </c>
      <c r="O696" s="26">
        <f t="shared" si="117"/>
        <v>0</v>
      </c>
      <c r="P696" s="26">
        <f t="shared" si="118"/>
        <v>0</v>
      </c>
    </row>
    <row r="697" spans="3:16" ht="18.600000000000001" customHeight="1" x14ac:dyDescent="0.3">
      <c r="C697"/>
      <c r="D697"/>
      <c r="H697" s="26" t="str">
        <f t="shared" si="111"/>
        <v>LLAYLLAY 21 II</v>
      </c>
      <c r="I697" s="26" t="str">
        <f t="shared" si="112"/>
        <v>EL MOLINO B</v>
      </c>
      <c r="J697" s="26" t="str">
        <f t="shared" si="113"/>
        <v>SEBASTIAN IRRIBARRA CONA</v>
      </c>
      <c r="K697" s="26">
        <f t="shared" si="119"/>
        <v>0</v>
      </c>
      <c r="L697" s="26">
        <f t="shared" si="114"/>
        <v>587</v>
      </c>
      <c r="M697" s="26">
        <f t="shared" si="115"/>
        <v>0</v>
      </c>
      <c r="N697" s="26" t="str">
        <f t="shared" si="116"/>
        <v>Puntos no considerados</v>
      </c>
      <c r="O697" s="26">
        <f t="shared" si="117"/>
        <v>0</v>
      </c>
      <c r="P697" s="26">
        <f t="shared" si="118"/>
        <v>0</v>
      </c>
    </row>
    <row r="698" spans="3:16" ht="18.600000000000001" customHeight="1" x14ac:dyDescent="0.3">
      <c r="C698"/>
      <c r="D698"/>
      <c r="H698" s="26" t="str">
        <f t="shared" si="111"/>
        <v>LLAYLLAY 21 II</v>
      </c>
      <c r="I698" s="26" t="str">
        <f t="shared" si="112"/>
        <v>EL MOLINO B</v>
      </c>
      <c r="J698" s="26" t="str">
        <f t="shared" si="113"/>
        <v>SEBASTIAN IRRIBARRA CONA</v>
      </c>
      <c r="K698" s="26">
        <f t="shared" si="119"/>
        <v>0</v>
      </c>
      <c r="L698" s="26">
        <f t="shared" si="114"/>
        <v>588</v>
      </c>
      <c r="M698" s="26">
        <f t="shared" si="115"/>
        <v>0</v>
      </c>
      <c r="N698" s="26" t="str">
        <f t="shared" si="116"/>
        <v>Puntos no considerados</v>
      </c>
      <c r="O698" s="26">
        <f t="shared" si="117"/>
        <v>0</v>
      </c>
      <c r="P698" s="26">
        <f t="shared" si="118"/>
        <v>0</v>
      </c>
    </row>
    <row r="699" spans="3:16" ht="18.600000000000001" customHeight="1" x14ac:dyDescent="0.3">
      <c r="C699"/>
      <c r="D699"/>
      <c r="H699" s="26" t="str">
        <f t="shared" si="111"/>
        <v>LLAYLLAY 21 II</v>
      </c>
      <c r="I699" s="26" t="str">
        <f t="shared" si="112"/>
        <v>EL MOLINO B</v>
      </c>
      <c r="J699" s="26" t="str">
        <f t="shared" si="113"/>
        <v>SEBASTIAN IRRIBARRA CONA</v>
      </c>
      <c r="K699" s="26">
        <f t="shared" si="119"/>
        <v>0</v>
      </c>
      <c r="L699" s="26">
        <f t="shared" si="114"/>
        <v>589</v>
      </c>
      <c r="M699" s="26">
        <f t="shared" si="115"/>
        <v>0</v>
      </c>
      <c r="N699" s="26" t="str">
        <f t="shared" si="116"/>
        <v>Puntos no considerados</v>
      </c>
      <c r="O699" s="26">
        <f t="shared" si="117"/>
        <v>0</v>
      </c>
      <c r="P699" s="26">
        <f t="shared" si="118"/>
        <v>0</v>
      </c>
    </row>
    <row r="700" spans="3:16" ht="18.600000000000001" customHeight="1" x14ac:dyDescent="0.3">
      <c r="C700"/>
      <c r="D700"/>
      <c r="H700" s="26" t="str">
        <f t="shared" si="111"/>
        <v>LLAYLLAY 21 II</v>
      </c>
      <c r="I700" s="26" t="str">
        <f t="shared" si="112"/>
        <v>EL MOLINO B</v>
      </c>
      <c r="J700" s="26" t="str">
        <f t="shared" si="113"/>
        <v>SEBASTIAN IRRIBARRA CONA</v>
      </c>
      <c r="K700" s="26">
        <f t="shared" si="119"/>
        <v>0</v>
      </c>
      <c r="L700" s="26">
        <f t="shared" si="114"/>
        <v>590</v>
      </c>
      <c r="M700" s="26">
        <f t="shared" si="115"/>
        <v>0</v>
      </c>
      <c r="N700" s="26" t="str">
        <f t="shared" si="116"/>
        <v>Puntos no considerados</v>
      </c>
      <c r="O700" s="26">
        <f t="shared" si="117"/>
        <v>0</v>
      </c>
      <c r="P700" s="26">
        <f t="shared" si="118"/>
        <v>0</v>
      </c>
    </row>
    <row r="701" spans="3:16" ht="18.600000000000001" customHeight="1" x14ac:dyDescent="0.3">
      <c r="C701"/>
      <c r="D701"/>
      <c r="H701" s="26" t="str">
        <f t="shared" ref="H701:H764" si="120">IF(A701="",H700,A701)</f>
        <v>LLAYLLAY 21 II</v>
      </c>
      <c r="I701" s="26" t="str">
        <f t="shared" ref="I701:I764" si="121">IF(B701="",I700,B701)</f>
        <v>EL MOLINO B</v>
      </c>
      <c r="J701" s="26" t="str">
        <f t="shared" ref="J701:J764" si="122">IF(C701="",J700,C701)</f>
        <v>SEBASTIAN IRRIBARRA CONA</v>
      </c>
      <c r="K701" s="26">
        <f t="shared" si="119"/>
        <v>0</v>
      </c>
      <c r="L701" s="26">
        <f t="shared" ref="L701:L764" si="123">IF(H701=H700,IF(I701=I700,L700+1,1),1)</f>
        <v>591</v>
      </c>
      <c r="M701" s="26">
        <f t="shared" ref="M701:M764" si="124">IF(L701&lt;5,1,0)</f>
        <v>0</v>
      </c>
      <c r="N701" s="26" t="str">
        <f t="shared" ref="N701:N764" si="125">IF(M701=1,"Puntos por equipo","Puntos no considerados")</f>
        <v>Puntos no considerados</v>
      </c>
      <c r="O701" s="26">
        <f t="shared" ref="O701:O764" si="126">M701*K701</f>
        <v>0</v>
      </c>
      <c r="P701" s="26">
        <f t="shared" ref="P701:P764" si="127">(1-M701)*K701</f>
        <v>0</v>
      </c>
    </row>
    <row r="702" spans="3:16" ht="18.600000000000001" customHeight="1" x14ac:dyDescent="0.3">
      <c r="C702"/>
      <c r="D702"/>
      <c r="H702" s="26" t="str">
        <f t="shared" si="120"/>
        <v>LLAYLLAY 21 II</v>
      </c>
      <c r="I702" s="26" t="str">
        <f t="shared" si="121"/>
        <v>EL MOLINO B</v>
      </c>
      <c r="J702" s="26" t="str">
        <f t="shared" si="122"/>
        <v>SEBASTIAN IRRIBARRA CONA</v>
      </c>
      <c r="K702" s="26">
        <f t="shared" si="119"/>
        <v>0</v>
      </c>
      <c r="L702" s="26">
        <f t="shared" si="123"/>
        <v>592</v>
      </c>
      <c r="M702" s="26">
        <f t="shared" si="124"/>
        <v>0</v>
      </c>
      <c r="N702" s="26" t="str">
        <f t="shared" si="125"/>
        <v>Puntos no considerados</v>
      </c>
      <c r="O702" s="26">
        <f t="shared" si="126"/>
        <v>0</v>
      </c>
      <c r="P702" s="26">
        <f t="shared" si="127"/>
        <v>0</v>
      </c>
    </row>
    <row r="703" spans="3:16" ht="18.600000000000001" customHeight="1" x14ac:dyDescent="0.3">
      <c r="C703"/>
      <c r="D703"/>
      <c r="H703" s="26" t="str">
        <f t="shared" si="120"/>
        <v>LLAYLLAY 21 II</v>
      </c>
      <c r="I703" s="26" t="str">
        <f t="shared" si="121"/>
        <v>EL MOLINO B</v>
      </c>
      <c r="J703" s="26" t="str">
        <f t="shared" si="122"/>
        <v>SEBASTIAN IRRIBARRA CONA</v>
      </c>
      <c r="K703" s="26">
        <f t="shared" si="119"/>
        <v>0</v>
      </c>
      <c r="L703" s="26">
        <f t="shared" si="123"/>
        <v>593</v>
      </c>
      <c r="M703" s="26">
        <f t="shared" si="124"/>
        <v>0</v>
      </c>
      <c r="N703" s="26" t="str">
        <f t="shared" si="125"/>
        <v>Puntos no considerados</v>
      </c>
      <c r="O703" s="26">
        <f t="shared" si="126"/>
        <v>0</v>
      </c>
      <c r="P703" s="26">
        <f t="shared" si="127"/>
        <v>0</v>
      </c>
    </row>
    <row r="704" spans="3:16" ht="18.600000000000001" customHeight="1" x14ac:dyDescent="0.3">
      <c r="C704"/>
      <c r="D704"/>
      <c r="H704" s="26" t="str">
        <f t="shared" si="120"/>
        <v>LLAYLLAY 21 II</v>
      </c>
      <c r="I704" s="26" t="str">
        <f t="shared" si="121"/>
        <v>EL MOLINO B</v>
      </c>
      <c r="J704" s="26" t="str">
        <f t="shared" si="122"/>
        <v>SEBASTIAN IRRIBARRA CONA</v>
      </c>
      <c r="K704" s="26">
        <f t="shared" si="119"/>
        <v>0</v>
      </c>
      <c r="L704" s="26">
        <f t="shared" si="123"/>
        <v>594</v>
      </c>
      <c r="M704" s="26">
        <f t="shared" si="124"/>
        <v>0</v>
      </c>
      <c r="N704" s="26" t="str">
        <f t="shared" si="125"/>
        <v>Puntos no considerados</v>
      </c>
      <c r="O704" s="26">
        <f t="shared" si="126"/>
        <v>0</v>
      </c>
      <c r="P704" s="26">
        <f t="shared" si="127"/>
        <v>0</v>
      </c>
    </row>
    <row r="705" spans="3:16" ht="18.600000000000001" customHeight="1" x14ac:dyDescent="0.3">
      <c r="C705"/>
      <c r="D705"/>
      <c r="H705" s="26" t="str">
        <f t="shared" si="120"/>
        <v>LLAYLLAY 21 II</v>
      </c>
      <c r="I705" s="26" t="str">
        <f t="shared" si="121"/>
        <v>EL MOLINO B</v>
      </c>
      <c r="J705" s="26" t="str">
        <f t="shared" si="122"/>
        <v>SEBASTIAN IRRIBARRA CONA</v>
      </c>
      <c r="K705" s="26">
        <f t="shared" si="119"/>
        <v>0</v>
      </c>
      <c r="L705" s="26">
        <f t="shared" si="123"/>
        <v>595</v>
      </c>
      <c r="M705" s="26">
        <f t="shared" si="124"/>
        <v>0</v>
      </c>
      <c r="N705" s="26" t="str">
        <f t="shared" si="125"/>
        <v>Puntos no considerados</v>
      </c>
      <c r="O705" s="26">
        <f t="shared" si="126"/>
        <v>0</v>
      </c>
      <c r="P705" s="26">
        <f t="shared" si="127"/>
        <v>0</v>
      </c>
    </row>
    <row r="706" spans="3:16" ht="18.600000000000001" customHeight="1" x14ac:dyDescent="0.3">
      <c r="C706"/>
      <c r="D706"/>
      <c r="H706" s="26" t="str">
        <f t="shared" si="120"/>
        <v>LLAYLLAY 21 II</v>
      </c>
      <c r="I706" s="26" t="str">
        <f t="shared" si="121"/>
        <v>EL MOLINO B</v>
      </c>
      <c r="J706" s="26" t="str">
        <f t="shared" si="122"/>
        <v>SEBASTIAN IRRIBARRA CONA</v>
      </c>
      <c r="K706" s="26">
        <f t="shared" si="119"/>
        <v>0</v>
      </c>
      <c r="L706" s="26">
        <f t="shared" si="123"/>
        <v>596</v>
      </c>
      <c r="M706" s="26">
        <f t="shared" si="124"/>
        <v>0</v>
      </c>
      <c r="N706" s="26" t="str">
        <f t="shared" si="125"/>
        <v>Puntos no considerados</v>
      </c>
      <c r="O706" s="26">
        <f t="shared" si="126"/>
        <v>0</v>
      </c>
      <c r="P706" s="26">
        <f t="shared" si="127"/>
        <v>0</v>
      </c>
    </row>
    <row r="707" spans="3:16" ht="18.600000000000001" customHeight="1" x14ac:dyDescent="0.3">
      <c r="C707"/>
      <c r="D707"/>
      <c r="H707" s="26" t="str">
        <f t="shared" si="120"/>
        <v>LLAYLLAY 21 II</v>
      </c>
      <c r="I707" s="26" t="str">
        <f t="shared" si="121"/>
        <v>EL MOLINO B</v>
      </c>
      <c r="J707" s="26" t="str">
        <f t="shared" si="122"/>
        <v>SEBASTIAN IRRIBARRA CONA</v>
      </c>
      <c r="K707" s="26">
        <f t="shared" si="119"/>
        <v>0</v>
      </c>
      <c r="L707" s="26">
        <f t="shared" si="123"/>
        <v>597</v>
      </c>
      <c r="M707" s="26">
        <f t="shared" si="124"/>
        <v>0</v>
      </c>
      <c r="N707" s="26" t="str">
        <f t="shared" si="125"/>
        <v>Puntos no considerados</v>
      </c>
      <c r="O707" s="26">
        <f t="shared" si="126"/>
        <v>0</v>
      </c>
      <c r="P707" s="26">
        <f t="shared" si="127"/>
        <v>0</v>
      </c>
    </row>
    <row r="708" spans="3:16" ht="18.600000000000001" customHeight="1" x14ac:dyDescent="0.3">
      <c r="C708"/>
      <c r="D708"/>
      <c r="H708" s="26" t="str">
        <f t="shared" si="120"/>
        <v>LLAYLLAY 21 II</v>
      </c>
      <c r="I708" s="26" t="str">
        <f t="shared" si="121"/>
        <v>EL MOLINO B</v>
      </c>
      <c r="J708" s="26" t="str">
        <f t="shared" si="122"/>
        <v>SEBASTIAN IRRIBARRA CONA</v>
      </c>
      <c r="K708" s="26">
        <f t="shared" si="119"/>
        <v>0</v>
      </c>
      <c r="L708" s="26">
        <f t="shared" si="123"/>
        <v>598</v>
      </c>
      <c r="M708" s="26">
        <f t="shared" si="124"/>
        <v>0</v>
      </c>
      <c r="N708" s="26" t="str">
        <f t="shared" si="125"/>
        <v>Puntos no considerados</v>
      </c>
      <c r="O708" s="26">
        <f t="shared" si="126"/>
        <v>0</v>
      </c>
      <c r="P708" s="26">
        <f t="shared" si="127"/>
        <v>0</v>
      </c>
    </row>
    <row r="709" spans="3:16" ht="18.600000000000001" customHeight="1" x14ac:dyDescent="0.3">
      <c r="C709"/>
      <c r="D709"/>
      <c r="H709" s="26" t="str">
        <f t="shared" si="120"/>
        <v>LLAYLLAY 21 II</v>
      </c>
      <c r="I709" s="26" t="str">
        <f t="shared" si="121"/>
        <v>EL MOLINO B</v>
      </c>
      <c r="J709" s="26" t="str">
        <f t="shared" si="122"/>
        <v>SEBASTIAN IRRIBARRA CONA</v>
      </c>
      <c r="K709" s="26">
        <f t="shared" si="119"/>
        <v>0</v>
      </c>
      <c r="L709" s="26">
        <f t="shared" si="123"/>
        <v>599</v>
      </c>
      <c r="M709" s="26">
        <f t="shared" si="124"/>
        <v>0</v>
      </c>
      <c r="N709" s="26" t="str">
        <f t="shared" si="125"/>
        <v>Puntos no considerados</v>
      </c>
      <c r="O709" s="26">
        <f t="shared" si="126"/>
        <v>0</v>
      </c>
      <c r="P709" s="26">
        <f t="shared" si="127"/>
        <v>0</v>
      </c>
    </row>
    <row r="710" spans="3:16" ht="18.600000000000001" customHeight="1" x14ac:dyDescent="0.3">
      <c r="C710"/>
      <c r="D710"/>
      <c r="H710" s="26" t="str">
        <f t="shared" si="120"/>
        <v>LLAYLLAY 21 II</v>
      </c>
      <c r="I710" s="26" t="str">
        <f t="shared" si="121"/>
        <v>EL MOLINO B</v>
      </c>
      <c r="J710" s="26" t="str">
        <f t="shared" si="122"/>
        <v>SEBASTIAN IRRIBARRA CONA</v>
      </c>
      <c r="K710" s="26">
        <f t="shared" si="119"/>
        <v>0</v>
      </c>
      <c r="L710" s="26">
        <f t="shared" si="123"/>
        <v>600</v>
      </c>
      <c r="M710" s="26">
        <f t="shared" si="124"/>
        <v>0</v>
      </c>
      <c r="N710" s="26" t="str">
        <f t="shared" si="125"/>
        <v>Puntos no considerados</v>
      </c>
      <c r="O710" s="26">
        <f t="shared" si="126"/>
        <v>0</v>
      </c>
      <c r="P710" s="26">
        <f t="shared" si="127"/>
        <v>0</v>
      </c>
    </row>
    <row r="711" spans="3:16" ht="18.600000000000001" customHeight="1" x14ac:dyDescent="0.3">
      <c r="C711"/>
      <c r="D711"/>
      <c r="H711" s="26" t="str">
        <f t="shared" si="120"/>
        <v>LLAYLLAY 21 II</v>
      </c>
      <c r="I711" s="26" t="str">
        <f t="shared" si="121"/>
        <v>EL MOLINO B</v>
      </c>
      <c r="J711" s="26" t="str">
        <f t="shared" si="122"/>
        <v>SEBASTIAN IRRIBARRA CONA</v>
      </c>
      <c r="K711" s="26">
        <f t="shared" ref="K711:K774" si="128">D711</f>
        <v>0</v>
      </c>
      <c r="L711" s="26">
        <f t="shared" si="123"/>
        <v>601</v>
      </c>
      <c r="M711" s="26">
        <f t="shared" si="124"/>
        <v>0</v>
      </c>
      <c r="N711" s="26" t="str">
        <f t="shared" si="125"/>
        <v>Puntos no considerados</v>
      </c>
      <c r="O711" s="26">
        <f t="shared" si="126"/>
        <v>0</v>
      </c>
      <c r="P711" s="26">
        <f t="shared" si="127"/>
        <v>0</v>
      </c>
    </row>
    <row r="712" spans="3:16" ht="18.600000000000001" customHeight="1" x14ac:dyDescent="0.3">
      <c r="C712"/>
      <c r="D712"/>
      <c r="H712" s="26" t="str">
        <f t="shared" si="120"/>
        <v>LLAYLLAY 21 II</v>
      </c>
      <c r="I712" s="26" t="str">
        <f t="shared" si="121"/>
        <v>EL MOLINO B</v>
      </c>
      <c r="J712" s="26" t="str">
        <f t="shared" si="122"/>
        <v>SEBASTIAN IRRIBARRA CONA</v>
      </c>
      <c r="K712" s="26">
        <f t="shared" si="128"/>
        <v>0</v>
      </c>
      <c r="L712" s="26">
        <f t="shared" si="123"/>
        <v>602</v>
      </c>
      <c r="M712" s="26">
        <f t="shared" si="124"/>
        <v>0</v>
      </c>
      <c r="N712" s="26" t="str">
        <f t="shared" si="125"/>
        <v>Puntos no considerados</v>
      </c>
      <c r="O712" s="26">
        <f t="shared" si="126"/>
        <v>0</v>
      </c>
      <c r="P712" s="26">
        <f t="shared" si="127"/>
        <v>0</v>
      </c>
    </row>
    <row r="713" spans="3:16" ht="18.600000000000001" customHeight="1" x14ac:dyDescent="0.3">
      <c r="C713"/>
      <c r="D713"/>
      <c r="H713" s="26" t="str">
        <f t="shared" si="120"/>
        <v>LLAYLLAY 21 II</v>
      </c>
      <c r="I713" s="26" t="str">
        <f t="shared" si="121"/>
        <v>EL MOLINO B</v>
      </c>
      <c r="J713" s="26" t="str">
        <f t="shared" si="122"/>
        <v>SEBASTIAN IRRIBARRA CONA</v>
      </c>
      <c r="K713" s="26">
        <f t="shared" si="128"/>
        <v>0</v>
      </c>
      <c r="L713" s="26">
        <f t="shared" si="123"/>
        <v>603</v>
      </c>
      <c r="M713" s="26">
        <f t="shared" si="124"/>
        <v>0</v>
      </c>
      <c r="N713" s="26" t="str">
        <f t="shared" si="125"/>
        <v>Puntos no considerados</v>
      </c>
      <c r="O713" s="26">
        <f t="shared" si="126"/>
        <v>0</v>
      </c>
      <c r="P713" s="26">
        <f t="shared" si="127"/>
        <v>0</v>
      </c>
    </row>
    <row r="714" spans="3:16" ht="18.600000000000001" customHeight="1" x14ac:dyDescent="0.3">
      <c r="C714"/>
      <c r="D714"/>
      <c r="H714" s="26" t="str">
        <f t="shared" si="120"/>
        <v>LLAYLLAY 21 II</v>
      </c>
      <c r="I714" s="26" t="str">
        <f t="shared" si="121"/>
        <v>EL MOLINO B</v>
      </c>
      <c r="J714" s="26" t="str">
        <f t="shared" si="122"/>
        <v>SEBASTIAN IRRIBARRA CONA</v>
      </c>
      <c r="K714" s="26">
        <f t="shared" si="128"/>
        <v>0</v>
      </c>
      <c r="L714" s="26">
        <f t="shared" si="123"/>
        <v>604</v>
      </c>
      <c r="M714" s="26">
        <f t="shared" si="124"/>
        <v>0</v>
      </c>
      <c r="N714" s="26" t="str">
        <f t="shared" si="125"/>
        <v>Puntos no considerados</v>
      </c>
      <c r="O714" s="26">
        <f t="shared" si="126"/>
        <v>0</v>
      </c>
      <c r="P714" s="26">
        <f t="shared" si="127"/>
        <v>0</v>
      </c>
    </row>
    <row r="715" spans="3:16" ht="18.600000000000001" customHeight="1" x14ac:dyDescent="0.3">
      <c r="C715"/>
      <c r="D715"/>
      <c r="H715" s="26" t="str">
        <f t="shared" si="120"/>
        <v>LLAYLLAY 21 II</v>
      </c>
      <c r="I715" s="26" t="str">
        <f t="shared" si="121"/>
        <v>EL MOLINO B</v>
      </c>
      <c r="J715" s="26" t="str">
        <f t="shared" si="122"/>
        <v>SEBASTIAN IRRIBARRA CONA</v>
      </c>
      <c r="K715" s="26">
        <f t="shared" si="128"/>
        <v>0</v>
      </c>
      <c r="L715" s="26">
        <f t="shared" si="123"/>
        <v>605</v>
      </c>
      <c r="M715" s="26">
        <f t="shared" si="124"/>
        <v>0</v>
      </c>
      <c r="N715" s="26" t="str">
        <f t="shared" si="125"/>
        <v>Puntos no considerados</v>
      </c>
      <c r="O715" s="26">
        <f t="shared" si="126"/>
        <v>0</v>
      </c>
      <c r="P715" s="26">
        <f t="shared" si="127"/>
        <v>0</v>
      </c>
    </row>
    <row r="716" spans="3:16" ht="18.600000000000001" customHeight="1" x14ac:dyDescent="0.3">
      <c r="C716"/>
      <c r="D716"/>
      <c r="H716" s="26" t="str">
        <f t="shared" si="120"/>
        <v>LLAYLLAY 21 II</v>
      </c>
      <c r="I716" s="26" t="str">
        <f t="shared" si="121"/>
        <v>EL MOLINO B</v>
      </c>
      <c r="J716" s="26" t="str">
        <f t="shared" si="122"/>
        <v>SEBASTIAN IRRIBARRA CONA</v>
      </c>
      <c r="K716" s="26">
        <f t="shared" si="128"/>
        <v>0</v>
      </c>
      <c r="L716" s="26">
        <f t="shared" si="123"/>
        <v>606</v>
      </c>
      <c r="M716" s="26">
        <f t="shared" si="124"/>
        <v>0</v>
      </c>
      <c r="N716" s="26" t="str">
        <f t="shared" si="125"/>
        <v>Puntos no considerados</v>
      </c>
      <c r="O716" s="26">
        <f t="shared" si="126"/>
        <v>0</v>
      </c>
      <c r="P716" s="26">
        <f t="shared" si="127"/>
        <v>0</v>
      </c>
    </row>
    <row r="717" spans="3:16" ht="18.600000000000001" customHeight="1" x14ac:dyDescent="0.3">
      <c r="C717"/>
      <c r="D717"/>
      <c r="H717" s="26" t="str">
        <f t="shared" si="120"/>
        <v>LLAYLLAY 21 II</v>
      </c>
      <c r="I717" s="26" t="str">
        <f t="shared" si="121"/>
        <v>EL MOLINO B</v>
      </c>
      <c r="J717" s="26" t="str">
        <f t="shared" si="122"/>
        <v>SEBASTIAN IRRIBARRA CONA</v>
      </c>
      <c r="K717" s="26">
        <f t="shared" si="128"/>
        <v>0</v>
      </c>
      <c r="L717" s="26">
        <f t="shared" si="123"/>
        <v>607</v>
      </c>
      <c r="M717" s="26">
        <f t="shared" si="124"/>
        <v>0</v>
      </c>
      <c r="N717" s="26" t="str">
        <f t="shared" si="125"/>
        <v>Puntos no considerados</v>
      </c>
      <c r="O717" s="26">
        <f t="shared" si="126"/>
        <v>0</v>
      </c>
      <c r="P717" s="26">
        <f t="shared" si="127"/>
        <v>0</v>
      </c>
    </row>
    <row r="718" spans="3:16" ht="18.600000000000001" customHeight="1" x14ac:dyDescent="0.3">
      <c r="C718"/>
      <c r="D718"/>
      <c r="H718" s="26" t="str">
        <f t="shared" si="120"/>
        <v>LLAYLLAY 21 II</v>
      </c>
      <c r="I718" s="26" t="str">
        <f t="shared" si="121"/>
        <v>EL MOLINO B</v>
      </c>
      <c r="J718" s="26" t="str">
        <f t="shared" si="122"/>
        <v>SEBASTIAN IRRIBARRA CONA</v>
      </c>
      <c r="K718" s="26">
        <f t="shared" si="128"/>
        <v>0</v>
      </c>
      <c r="L718" s="26">
        <f t="shared" si="123"/>
        <v>608</v>
      </c>
      <c r="M718" s="26">
        <f t="shared" si="124"/>
        <v>0</v>
      </c>
      <c r="N718" s="26" t="str">
        <f t="shared" si="125"/>
        <v>Puntos no considerados</v>
      </c>
      <c r="O718" s="26">
        <f t="shared" si="126"/>
        <v>0</v>
      </c>
      <c r="P718" s="26">
        <f t="shared" si="127"/>
        <v>0</v>
      </c>
    </row>
    <row r="719" spans="3:16" ht="18.600000000000001" customHeight="1" x14ac:dyDescent="0.3">
      <c r="C719"/>
      <c r="D719"/>
      <c r="H719" s="26" t="str">
        <f t="shared" si="120"/>
        <v>LLAYLLAY 21 II</v>
      </c>
      <c r="I719" s="26" t="str">
        <f t="shared" si="121"/>
        <v>EL MOLINO B</v>
      </c>
      <c r="J719" s="26" t="str">
        <f t="shared" si="122"/>
        <v>SEBASTIAN IRRIBARRA CONA</v>
      </c>
      <c r="K719" s="26">
        <f t="shared" si="128"/>
        <v>0</v>
      </c>
      <c r="L719" s="26">
        <f t="shared" si="123"/>
        <v>609</v>
      </c>
      <c r="M719" s="26">
        <f t="shared" si="124"/>
        <v>0</v>
      </c>
      <c r="N719" s="26" t="str">
        <f t="shared" si="125"/>
        <v>Puntos no considerados</v>
      </c>
      <c r="O719" s="26">
        <f t="shared" si="126"/>
        <v>0</v>
      </c>
      <c r="P719" s="26">
        <f t="shared" si="127"/>
        <v>0</v>
      </c>
    </row>
    <row r="720" spans="3:16" ht="18.600000000000001" customHeight="1" x14ac:dyDescent="0.3">
      <c r="C720"/>
      <c r="D720"/>
      <c r="H720" s="26" t="str">
        <f t="shared" si="120"/>
        <v>LLAYLLAY 21 II</v>
      </c>
      <c r="I720" s="26" t="str">
        <f t="shared" si="121"/>
        <v>EL MOLINO B</v>
      </c>
      <c r="J720" s="26" t="str">
        <f t="shared" si="122"/>
        <v>SEBASTIAN IRRIBARRA CONA</v>
      </c>
      <c r="K720" s="26">
        <f t="shared" si="128"/>
        <v>0</v>
      </c>
      <c r="L720" s="26">
        <f t="shared" si="123"/>
        <v>610</v>
      </c>
      <c r="M720" s="26">
        <f t="shared" si="124"/>
        <v>0</v>
      </c>
      <c r="N720" s="26" t="str">
        <f t="shared" si="125"/>
        <v>Puntos no considerados</v>
      </c>
      <c r="O720" s="26">
        <f t="shared" si="126"/>
        <v>0</v>
      </c>
      <c r="P720" s="26">
        <f t="shared" si="127"/>
        <v>0</v>
      </c>
    </row>
    <row r="721" spans="3:16" ht="18.600000000000001" customHeight="1" x14ac:dyDescent="0.3">
      <c r="C721"/>
      <c r="D721"/>
      <c r="H721" s="26" t="str">
        <f t="shared" si="120"/>
        <v>LLAYLLAY 21 II</v>
      </c>
      <c r="I721" s="26" t="str">
        <f t="shared" si="121"/>
        <v>EL MOLINO B</v>
      </c>
      <c r="J721" s="26" t="str">
        <f t="shared" si="122"/>
        <v>SEBASTIAN IRRIBARRA CONA</v>
      </c>
      <c r="K721" s="26">
        <f t="shared" si="128"/>
        <v>0</v>
      </c>
      <c r="L721" s="26">
        <f t="shared" si="123"/>
        <v>611</v>
      </c>
      <c r="M721" s="26">
        <f t="shared" si="124"/>
        <v>0</v>
      </c>
      <c r="N721" s="26" t="str">
        <f t="shared" si="125"/>
        <v>Puntos no considerados</v>
      </c>
      <c r="O721" s="26">
        <f t="shared" si="126"/>
        <v>0</v>
      </c>
      <c r="P721" s="26">
        <f t="shared" si="127"/>
        <v>0</v>
      </c>
    </row>
    <row r="722" spans="3:16" ht="18.600000000000001" customHeight="1" x14ac:dyDescent="0.3">
      <c r="C722"/>
      <c r="D722"/>
      <c r="H722" s="26" t="str">
        <f t="shared" si="120"/>
        <v>LLAYLLAY 21 II</v>
      </c>
      <c r="I722" s="26" t="str">
        <f t="shared" si="121"/>
        <v>EL MOLINO B</v>
      </c>
      <c r="J722" s="26" t="str">
        <f t="shared" si="122"/>
        <v>SEBASTIAN IRRIBARRA CONA</v>
      </c>
      <c r="K722" s="26">
        <f t="shared" si="128"/>
        <v>0</v>
      </c>
      <c r="L722" s="26">
        <f t="shared" si="123"/>
        <v>612</v>
      </c>
      <c r="M722" s="26">
        <f t="shared" si="124"/>
        <v>0</v>
      </c>
      <c r="N722" s="26" t="str">
        <f t="shared" si="125"/>
        <v>Puntos no considerados</v>
      </c>
      <c r="O722" s="26">
        <f t="shared" si="126"/>
        <v>0</v>
      </c>
      <c r="P722" s="26">
        <f t="shared" si="127"/>
        <v>0</v>
      </c>
    </row>
    <row r="723" spans="3:16" ht="18.600000000000001" customHeight="1" x14ac:dyDescent="0.3">
      <c r="C723"/>
      <c r="D723"/>
      <c r="H723" s="26" t="str">
        <f t="shared" si="120"/>
        <v>LLAYLLAY 21 II</v>
      </c>
      <c r="I723" s="26" t="str">
        <f t="shared" si="121"/>
        <v>EL MOLINO B</v>
      </c>
      <c r="J723" s="26" t="str">
        <f t="shared" si="122"/>
        <v>SEBASTIAN IRRIBARRA CONA</v>
      </c>
      <c r="K723" s="26">
        <f t="shared" si="128"/>
        <v>0</v>
      </c>
      <c r="L723" s="26">
        <f t="shared" si="123"/>
        <v>613</v>
      </c>
      <c r="M723" s="26">
        <f t="shared" si="124"/>
        <v>0</v>
      </c>
      <c r="N723" s="26" t="str">
        <f t="shared" si="125"/>
        <v>Puntos no considerados</v>
      </c>
      <c r="O723" s="26">
        <f t="shared" si="126"/>
        <v>0</v>
      </c>
      <c r="P723" s="26">
        <f t="shared" si="127"/>
        <v>0</v>
      </c>
    </row>
    <row r="724" spans="3:16" ht="18.600000000000001" customHeight="1" x14ac:dyDescent="0.3">
      <c r="C724"/>
      <c r="D724"/>
      <c r="H724" s="26" t="str">
        <f t="shared" si="120"/>
        <v>LLAYLLAY 21 II</v>
      </c>
      <c r="I724" s="26" t="str">
        <f t="shared" si="121"/>
        <v>EL MOLINO B</v>
      </c>
      <c r="J724" s="26" t="str">
        <f t="shared" si="122"/>
        <v>SEBASTIAN IRRIBARRA CONA</v>
      </c>
      <c r="K724" s="26">
        <f t="shared" si="128"/>
        <v>0</v>
      </c>
      <c r="L724" s="26">
        <f t="shared" si="123"/>
        <v>614</v>
      </c>
      <c r="M724" s="26">
        <f t="shared" si="124"/>
        <v>0</v>
      </c>
      <c r="N724" s="26" t="str">
        <f t="shared" si="125"/>
        <v>Puntos no considerados</v>
      </c>
      <c r="O724" s="26">
        <f t="shared" si="126"/>
        <v>0</v>
      </c>
      <c r="P724" s="26">
        <f t="shared" si="127"/>
        <v>0</v>
      </c>
    </row>
    <row r="725" spans="3:16" ht="18.600000000000001" customHeight="1" x14ac:dyDescent="0.3">
      <c r="C725"/>
      <c r="D725"/>
      <c r="H725" s="26" t="str">
        <f t="shared" si="120"/>
        <v>LLAYLLAY 21 II</v>
      </c>
      <c r="I725" s="26" t="str">
        <f t="shared" si="121"/>
        <v>EL MOLINO B</v>
      </c>
      <c r="J725" s="26" t="str">
        <f t="shared" si="122"/>
        <v>SEBASTIAN IRRIBARRA CONA</v>
      </c>
      <c r="K725" s="26">
        <f t="shared" si="128"/>
        <v>0</v>
      </c>
      <c r="L725" s="26">
        <f t="shared" si="123"/>
        <v>615</v>
      </c>
      <c r="M725" s="26">
        <f t="shared" si="124"/>
        <v>0</v>
      </c>
      <c r="N725" s="26" t="str">
        <f t="shared" si="125"/>
        <v>Puntos no considerados</v>
      </c>
      <c r="O725" s="26">
        <f t="shared" si="126"/>
        <v>0</v>
      </c>
      <c r="P725" s="26">
        <f t="shared" si="127"/>
        <v>0</v>
      </c>
    </row>
    <row r="726" spans="3:16" ht="18.600000000000001" customHeight="1" x14ac:dyDescent="0.3">
      <c r="C726"/>
      <c r="D726"/>
      <c r="H726" s="26" t="str">
        <f t="shared" si="120"/>
        <v>LLAYLLAY 21 II</v>
      </c>
      <c r="I726" s="26" t="str">
        <f t="shared" si="121"/>
        <v>EL MOLINO B</v>
      </c>
      <c r="J726" s="26" t="str">
        <f t="shared" si="122"/>
        <v>SEBASTIAN IRRIBARRA CONA</v>
      </c>
      <c r="K726" s="26">
        <f t="shared" si="128"/>
        <v>0</v>
      </c>
      <c r="L726" s="26">
        <f t="shared" si="123"/>
        <v>616</v>
      </c>
      <c r="M726" s="26">
        <f t="shared" si="124"/>
        <v>0</v>
      </c>
      <c r="N726" s="26" t="str">
        <f t="shared" si="125"/>
        <v>Puntos no considerados</v>
      </c>
      <c r="O726" s="26">
        <f t="shared" si="126"/>
        <v>0</v>
      </c>
      <c r="P726" s="26">
        <f t="shared" si="127"/>
        <v>0</v>
      </c>
    </row>
    <row r="727" spans="3:16" ht="18.600000000000001" customHeight="1" x14ac:dyDescent="0.3">
      <c r="C727"/>
      <c r="D727"/>
      <c r="H727" s="26" t="str">
        <f t="shared" si="120"/>
        <v>LLAYLLAY 21 II</v>
      </c>
      <c r="I727" s="26" t="str">
        <f t="shared" si="121"/>
        <v>EL MOLINO B</v>
      </c>
      <c r="J727" s="26" t="str">
        <f t="shared" si="122"/>
        <v>SEBASTIAN IRRIBARRA CONA</v>
      </c>
      <c r="K727" s="26">
        <f t="shared" si="128"/>
        <v>0</v>
      </c>
      <c r="L727" s="26">
        <f t="shared" si="123"/>
        <v>617</v>
      </c>
      <c r="M727" s="26">
        <f t="shared" si="124"/>
        <v>0</v>
      </c>
      <c r="N727" s="26" t="str">
        <f t="shared" si="125"/>
        <v>Puntos no considerados</v>
      </c>
      <c r="O727" s="26">
        <f t="shared" si="126"/>
        <v>0</v>
      </c>
      <c r="P727" s="26">
        <f t="shared" si="127"/>
        <v>0</v>
      </c>
    </row>
    <row r="728" spans="3:16" ht="18.600000000000001" customHeight="1" x14ac:dyDescent="0.3">
      <c r="C728"/>
      <c r="D728"/>
      <c r="H728" s="26" t="str">
        <f t="shared" si="120"/>
        <v>LLAYLLAY 21 II</v>
      </c>
      <c r="I728" s="26" t="str">
        <f t="shared" si="121"/>
        <v>EL MOLINO B</v>
      </c>
      <c r="J728" s="26" t="str">
        <f t="shared" si="122"/>
        <v>SEBASTIAN IRRIBARRA CONA</v>
      </c>
      <c r="K728" s="26">
        <f t="shared" si="128"/>
        <v>0</v>
      </c>
      <c r="L728" s="26">
        <f t="shared" si="123"/>
        <v>618</v>
      </c>
      <c r="M728" s="26">
        <f t="shared" si="124"/>
        <v>0</v>
      </c>
      <c r="N728" s="26" t="str">
        <f t="shared" si="125"/>
        <v>Puntos no considerados</v>
      </c>
      <c r="O728" s="26">
        <f t="shared" si="126"/>
        <v>0</v>
      </c>
      <c r="P728" s="26">
        <f t="shared" si="127"/>
        <v>0</v>
      </c>
    </row>
    <row r="729" spans="3:16" ht="18.600000000000001" customHeight="1" x14ac:dyDescent="0.3">
      <c r="C729"/>
      <c r="D729"/>
      <c r="H729" s="26" t="str">
        <f t="shared" si="120"/>
        <v>LLAYLLAY 21 II</v>
      </c>
      <c r="I729" s="26" t="str">
        <f t="shared" si="121"/>
        <v>EL MOLINO B</v>
      </c>
      <c r="J729" s="26" t="str">
        <f t="shared" si="122"/>
        <v>SEBASTIAN IRRIBARRA CONA</v>
      </c>
      <c r="K729" s="26">
        <f t="shared" si="128"/>
        <v>0</v>
      </c>
      <c r="L729" s="26">
        <f t="shared" si="123"/>
        <v>619</v>
      </c>
      <c r="M729" s="26">
        <f t="shared" si="124"/>
        <v>0</v>
      </c>
      <c r="N729" s="26" t="str">
        <f t="shared" si="125"/>
        <v>Puntos no considerados</v>
      </c>
      <c r="O729" s="26">
        <f t="shared" si="126"/>
        <v>0</v>
      </c>
      <c r="P729" s="26">
        <f t="shared" si="127"/>
        <v>0</v>
      </c>
    </row>
    <row r="730" spans="3:16" ht="18.600000000000001" customHeight="1" x14ac:dyDescent="0.3">
      <c r="C730"/>
      <c r="D730"/>
      <c r="H730" s="26" t="str">
        <f t="shared" si="120"/>
        <v>LLAYLLAY 21 II</v>
      </c>
      <c r="I730" s="26" t="str">
        <f t="shared" si="121"/>
        <v>EL MOLINO B</v>
      </c>
      <c r="J730" s="26" t="str">
        <f t="shared" si="122"/>
        <v>SEBASTIAN IRRIBARRA CONA</v>
      </c>
      <c r="K730" s="26">
        <f t="shared" si="128"/>
        <v>0</v>
      </c>
      <c r="L730" s="26">
        <f t="shared" si="123"/>
        <v>620</v>
      </c>
      <c r="M730" s="26">
        <f t="shared" si="124"/>
        <v>0</v>
      </c>
      <c r="N730" s="26" t="str">
        <f t="shared" si="125"/>
        <v>Puntos no considerados</v>
      </c>
      <c r="O730" s="26">
        <f t="shared" si="126"/>
        <v>0</v>
      </c>
      <c r="P730" s="26">
        <f t="shared" si="127"/>
        <v>0</v>
      </c>
    </row>
    <row r="731" spans="3:16" ht="18.600000000000001" customHeight="1" x14ac:dyDescent="0.3">
      <c r="C731"/>
      <c r="D731"/>
      <c r="H731" s="26" t="str">
        <f t="shared" si="120"/>
        <v>LLAYLLAY 21 II</v>
      </c>
      <c r="I731" s="26" t="str">
        <f t="shared" si="121"/>
        <v>EL MOLINO B</v>
      </c>
      <c r="J731" s="26" t="str">
        <f t="shared" si="122"/>
        <v>SEBASTIAN IRRIBARRA CONA</v>
      </c>
      <c r="K731" s="26">
        <f t="shared" si="128"/>
        <v>0</v>
      </c>
      <c r="L731" s="26">
        <f t="shared" si="123"/>
        <v>621</v>
      </c>
      <c r="M731" s="26">
        <f t="shared" si="124"/>
        <v>0</v>
      </c>
      <c r="N731" s="26" t="str">
        <f t="shared" si="125"/>
        <v>Puntos no considerados</v>
      </c>
      <c r="O731" s="26">
        <f t="shared" si="126"/>
        <v>0</v>
      </c>
      <c r="P731" s="26">
        <f t="shared" si="127"/>
        <v>0</v>
      </c>
    </row>
    <row r="732" spans="3:16" ht="18.600000000000001" customHeight="1" x14ac:dyDescent="0.3">
      <c r="C732"/>
      <c r="D732"/>
      <c r="H732" s="26" t="str">
        <f t="shared" si="120"/>
        <v>LLAYLLAY 21 II</v>
      </c>
      <c r="I732" s="26" t="str">
        <f t="shared" si="121"/>
        <v>EL MOLINO B</v>
      </c>
      <c r="J732" s="26" t="str">
        <f t="shared" si="122"/>
        <v>SEBASTIAN IRRIBARRA CONA</v>
      </c>
      <c r="K732" s="26">
        <f t="shared" si="128"/>
        <v>0</v>
      </c>
      <c r="L732" s="26">
        <f t="shared" si="123"/>
        <v>622</v>
      </c>
      <c r="M732" s="26">
        <f t="shared" si="124"/>
        <v>0</v>
      </c>
      <c r="N732" s="26" t="str">
        <f t="shared" si="125"/>
        <v>Puntos no considerados</v>
      </c>
      <c r="O732" s="26">
        <f t="shared" si="126"/>
        <v>0</v>
      </c>
      <c r="P732" s="26">
        <f t="shared" si="127"/>
        <v>0</v>
      </c>
    </row>
    <row r="733" spans="3:16" ht="18.600000000000001" customHeight="1" x14ac:dyDescent="0.3">
      <c r="C733"/>
      <c r="D733"/>
      <c r="H733" s="26" t="str">
        <f t="shared" si="120"/>
        <v>LLAYLLAY 21 II</v>
      </c>
      <c r="I733" s="26" t="str">
        <f t="shared" si="121"/>
        <v>EL MOLINO B</v>
      </c>
      <c r="J733" s="26" t="str">
        <f t="shared" si="122"/>
        <v>SEBASTIAN IRRIBARRA CONA</v>
      </c>
      <c r="K733" s="26">
        <f t="shared" si="128"/>
        <v>0</v>
      </c>
      <c r="L733" s="26">
        <f t="shared" si="123"/>
        <v>623</v>
      </c>
      <c r="M733" s="26">
        <f t="shared" si="124"/>
        <v>0</v>
      </c>
      <c r="N733" s="26" t="str">
        <f t="shared" si="125"/>
        <v>Puntos no considerados</v>
      </c>
      <c r="O733" s="26">
        <f t="shared" si="126"/>
        <v>0</v>
      </c>
      <c r="P733" s="26">
        <f t="shared" si="127"/>
        <v>0</v>
      </c>
    </row>
    <row r="734" spans="3:16" ht="18.600000000000001" customHeight="1" x14ac:dyDescent="0.3">
      <c r="C734"/>
      <c r="D734"/>
      <c r="H734" s="26" t="str">
        <f t="shared" si="120"/>
        <v>LLAYLLAY 21 II</v>
      </c>
      <c r="I734" s="26" t="str">
        <f t="shared" si="121"/>
        <v>EL MOLINO B</v>
      </c>
      <c r="J734" s="26" t="str">
        <f t="shared" si="122"/>
        <v>SEBASTIAN IRRIBARRA CONA</v>
      </c>
      <c r="K734" s="26">
        <f t="shared" si="128"/>
        <v>0</v>
      </c>
      <c r="L734" s="26">
        <f t="shared" si="123"/>
        <v>624</v>
      </c>
      <c r="M734" s="26">
        <f t="shared" si="124"/>
        <v>0</v>
      </c>
      <c r="N734" s="26" t="str">
        <f t="shared" si="125"/>
        <v>Puntos no considerados</v>
      </c>
      <c r="O734" s="26">
        <f t="shared" si="126"/>
        <v>0</v>
      </c>
      <c r="P734" s="26">
        <f t="shared" si="127"/>
        <v>0</v>
      </c>
    </row>
    <row r="735" spans="3:16" ht="18.600000000000001" customHeight="1" x14ac:dyDescent="0.3">
      <c r="C735"/>
      <c r="D735"/>
      <c r="H735" s="26" t="str">
        <f t="shared" si="120"/>
        <v>LLAYLLAY 21 II</v>
      </c>
      <c r="I735" s="26" t="str">
        <f t="shared" si="121"/>
        <v>EL MOLINO B</v>
      </c>
      <c r="J735" s="26" t="str">
        <f t="shared" si="122"/>
        <v>SEBASTIAN IRRIBARRA CONA</v>
      </c>
      <c r="K735" s="26">
        <f t="shared" si="128"/>
        <v>0</v>
      </c>
      <c r="L735" s="26">
        <f t="shared" si="123"/>
        <v>625</v>
      </c>
      <c r="M735" s="26">
        <f t="shared" si="124"/>
        <v>0</v>
      </c>
      <c r="N735" s="26" t="str">
        <f t="shared" si="125"/>
        <v>Puntos no considerados</v>
      </c>
      <c r="O735" s="26">
        <f t="shared" si="126"/>
        <v>0</v>
      </c>
      <c r="P735" s="26">
        <f t="shared" si="127"/>
        <v>0</v>
      </c>
    </row>
    <row r="736" spans="3:16" ht="18.600000000000001" customHeight="1" x14ac:dyDescent="0.3">
      <c r="C736"/>
      <c r="D736"/>
      <c r="H736" s="26" t="str">
        <f t="shared" si="120"/>
        <v>LLAYLLAY 21 II</v>
      </c>
      <c r="I736" s="26" t="str">
        <f t="shared" si="121"/>
        <v>EL MOLINO B</v>
      </c>
      <c r="J736" s="26" t="str">
        <f t="shared" si="122"/>
        <v>SEBASTIAN IRRIBARRA CONA</v>
      </c>
      <c r="K736" s="26">
        <f t="shared" si="128"/>
        <v>0</v>
      </c>
      <c r="L736" s="26">
        <f t="shared" si="123"/>
        <v>626</v>
      </c>
      <c r="M736" s="26">
        <f t="shared" si="124"/>
        <v>0</v>
      </c>
      <c r="N736" s="26" t="str">
        <f t="shared" si="125"/>
        <v>Puntos no considerados</v>
      </c>
      <c r="O736" s="26">
        <f t="shared" si="126"/>
        <v>0</v>
      </c>
      <c r="P736" s="26">
        <f t="shared" si="127"/>
        <v>0</v>
      </c>
    </row>
    <row r="737" spans="3:16" ht="18.600000000000001" customHeight="1" x14ac:dyDescent="0.3">
      <c r="C737"/>
      <c r="D737"/>
      <c r="H737" s="26" t="str">
        <f t="shared" si="120"/>
        <v>LLAYLLAY 21 II</v>
      </c>
      <c r="I737" s="26" t="str">
        <f t="shared" si="121"/>
        <v>EL MOLINO B</v>
      </c>
      <c r="J737" s="26" t="str">
        <f t="shared" si="122"/>
        <v>SEBASTIAN IRRIBARRA CONA</v>
      </c>
      <c r="K737" s="26">
        <f t="shared" si="128"/>
        <v>0</v>
      </c>
      <c r="L737" s="26">
        <f t="shared" si="123"/>
        <v>627</v>
      </c>
      <c r="M737" s="26">
        <f t="shared" si="124"/>
        <v>0</v>
      </c>
      <c r="N737" s="26" t="str">
        <f t="shared" si="125"/>
        <v>Puntos no considerados</v>
      </c>
      <c r="O737" s="26">
        <f t="shared" si="126"/>
        <v>0</v>
      </c>
      <c r="P737" s="26">
        <f t="shared" si="127"/>
        <v>0</v>
      </c>
    </row>
    <row r="738" spans="3:16" ht="18.600000000000001" customHeight="1" x14ac:dyDescent="0.3">
      <c r="C738"/>
      <c r="D738"/>
      <c r="H738" s="26" t="str">
        <f t="shared" si="120"/>
        <v>LLAYLLAY 21 II</v>
      </c>
      <c r="I738" s="26" t="str">
        <f t="shared" si="121"/>
        <v>EL MOLINO B</v>
      </c>
      <c r="J738" s="26" t="str">
        <f t="shared" si="122"/>
        <v>SEBASTIAN IRRIBARRA CONA</v>
      </c>
      <c r="K738" s="26">
        <f t="shared" si="128"/>
        <v>0</v>
      </c>
      <c r="L738" s="26">
        <f t="shared" si="123"/>
        <v>628</v>
      </c>
      <c r="M738" s="26">
        <f t="shared" si="124"/>
        <v>0</v>
      </c>
      <c r="N738" s="26" t="str">
        <f t="shared" si="125"/>
        <v>Puntos no considerados</v>
      </c>
      <c r="O738" s="26">
        <f t="shared" si="126"/>
        <v>0</v>
      </c>
      <c r="P738" s="26">
        <f t="shared" si="127"/>
        <v>0</v>
      </c>
    </row>
    <row r="739" spans="3:16" ht="18.600000000000001" customHeight="1" x14ac:dyDescent="0.3">
      <c r="C739"/>
      <c r="D739"/>
      <c r="H739" s="26" t="str">
        <f t="shared" si="120"/>
        <v>LLAYLLAY 21 II</v>
      </c>
      <c r="I739" s="26" t="str">
        <f t="shared" si="121"/>
        <v>EL MOLINO B</v>
      </c>
      <c r="J739" s="26" t="str">
        <f t="shared" si="122"/>
        <v>SEBASTIAN IRRIBARRA CONA</v>
      </c>
      <c r="K739" s="26">
        <f t="shared" si="128"/>
        <v>0</v>
      </c>
      <c r="L739" s="26">
        <f t="shared" si="123"/>
        <v>629</v>
      </c>
      <c r="M739" s="26">
        <f t="shared" si="124"/>
        <v>0</v>
      </c>
      <c r="N739" s="26" t="str">
        <f t="shared" si="125"/>
        <v>Puntos no considerados</v>
      </c>
      <c r="O739" s="26">
        <f t="shared" si="126"/>
        <v>0</v>
      </c>
      <c r="P739" s="26">
        <f t="shared" si="127"/>
        <v>0</v>
      </c>
    </row>
    <row r="740" spans="3:16" ht="18.600000000000001" customHeight="1" x14ac:dyDescent="0.3">
      <c r="C740"/>
      <c r="D740"/>
      <c r="H740" s="26" t="str">
        <f t="shared" si="120"/>
        <v>LLAYLLAY 21 II</v>
      </c>
      <c r="I740" s="26" t="str">
        <f t="shared" si="121"/>
        <v>EL MOLINO B</v>
      </c>
      <c r="J740" s="26" t="str">
        <f t="shared" si="122"/>
        <v>SEBASTIAN IRRIBARRA CONA</v>
      </c>
      <c r="K740" s="26">
        <f t="shared" si="128"/>
        <v>0</v>
      </c>
      <c r="L740" s="26">
        <f t="shared" si="123"/>
        <v>630</v>
      </c>
      <c r="M740" s="26">
        <f t="shared" si="124"/>
        <v>0</v>
      </c>
      <c r="N740" s="26" t="str">
        <f t="shared" si="125"/>
        <v>Puntos no considerados</v>
      </c>
      <c r="O740" s="26">
        <f t="shared" si="126"/>
        <v>0</v>
      </c>
      <c r="P740" s="26">
        <f t="shared" si="127"/>
        <v>0</v>
      </c>
    </row>
    <row r="741" spans="3:16" ht="18.600000000000001" customHeight="1" x14ac:dyDescent="0.3">
      <c r="C741"/>
      <c r="D741"/>
      <c r="H741" s="26" t="str">
        <f t="shared" si="120"/>
        <v>LLAYLLAY 21 II</v>
      </c>
      <c r="I741" s="26" t="str">
        <f t="shared" si="121"/>
        <v>EL MOLINO B</v>
      </c>
      <c r="J741" s="26" t="str">
        <f t="shared" si="122"/>
        <v>SEBASTIAN IRRIBARRA CONA</v>
      </c>
      <c r="K741" s="26">
        <f t="shared" si="128"/>
        <v>0</v>
      </c>
      <c r="L741" s="26">
        <f t="shared" si="123"/>
        <v>631</v>
      </c>
      <c r="M741" s="26">
        <f t="shared" si="124"/>
        <v>0</v>
      </c>
      <c r="N741" s="26" t="str">
        <f t="shared" si="125"/>
        <v>Puntos no considerados</v>
      </c>
      <c r="O741" s="26">
        <f t="shared" si="126"/>
        <v>0</v>
      </c>
      <c r="P741" s="26">
        <f t="shared" si="127"/>
        <v>0</v>
      </c>
    </row>
    <row r="742" spans="3:16" ht="18.600000000000001" customHeight="1" x14ac:dyDescent="0.3">
      <c r="C742"/>
      <c r="D742"/>
      <c r="H742" s="26" t="str">
        <f t="shared" si="120"/>
        <v>LLAYLLAY 21 II</v>
      </c>
      <c r="I742" s="26" t="str">
        <f t="shared" si="121"/>
        <v>EL MOLINO B</v>
      </c>
      <c r="J742" s="26" t="str">
        <f t="shared" si="122"/>
        <v>SEBASTIAN IRRIBARRA CONA</v>
      </c>
      <c r="K742" s="26">
        <f t="shared" si="128"/>
        <v>0</v>
      </c>
      <c r="L742" s="26">
        <f t="shared" si="123"/>
        <v>632</v>
      </c>
      <c r="M742" s="26">
        <f t="shared" si="124"/>
        <v>0</v>
      </c>
      <c r="N742" s="26" t="str">
        <f t="shared" si="125"/>
        <v>Puntos no considerados</v>
      </c>
      <c r="O742" s="26">
        <f t="shared" si="126"/>
        <v>0</v>
      </c>
      <c r="P742" s="26">
        <f t="shared" si="127"/>
        <v>0</v>
      </c>
    </row>
    <row r="743" spans="3:16" ht="18.600000000000001" customHeight="1" x14ac:dyDescent="0.3">
      <c r="C743"/>
      <c r="D743"/>
      <c r="H743" s="26" t="str">
        <f t="shared" si="120"/>
        <v>LLAYLLAY 21 II</v>
      </c>
      <c r="I743" s="26" t="str">
        <f t="shared" si="121"/>
        <v>EL MOLINO B</v>
      </c>
      <c r="J743" s="26" t="str">
        <f t="shared" si="122"/>
        <v>SEBASTIAN IRRIBARRA CONA</v>
      </c>
      <c r="K743" s="26">
        <f t="shared" si="128"/>
        <v>0</v>
      </c>
      <c r="L743" s="26">
        <f t="shared" si="123"/>
        <v>633</v>
      </c>
      <c r="M743" s="26">
        <f t="shared" si="124"/>
        <v>0</v>
      </c>
      <c r="N743" s="26" t="str">
        <f t="shared" si="125"/>
        <v>Puntos no considerados</v>
      </c>
      <c r="O743" s="26">
        <f t="shared" si="126"/>
        <v>0</v>
      </c>
      <c r="P743" s="26">
        <f t="shared" si="127"/>
        <v>0</v>
      </c>
    </row>
    <row r="744" spans="3:16" ht="18.600000000000001" customHeight="1" x14ac:dyDescent="0.3">
      <c r="C744"/>
      <c r="D744"/>
      <c r="H744" s="26" t="str">
        <f t="shared" si="120"/>
        <v>LLAYLLAY 21 II</v>
      </c>
      <c r="I744" s="26" t="str">
        <f t="shared" si="121"/>
        <v>EL MOLINO B</v>
      </c>
      <c r="J744" s="26" t="str">
        <f t="shared" si="122"/>
        <v>SEBASTIAN IRRIBARRA CONA</v>
      </c>
      <c r="K744" s="26">
        <f t="shared" si="128"/>
        <v>0</v>
      </c>
      <c r="L744" s="26">
        <f t="shared" si="123"/>
        <v>634</v>
      </c>
      <c r="M744" s="26">
        <f t="shared" si="124"/>
        <v>0</v>
      </c>
      <c r="N744" s="26" t="str">
        <f t="shared" si="125"/>
        <v>Puntos no considerados</v>
      </c>
      <c r="O744" s="26">
        <f t="shared" si="126"/>
        <v>0</v>
      </c>
      <c r="P744" s="26">
        <f t="shared" si="127"/>
        <v>0</v>
      </c>
    </row>
    <row r="745" spans="3:16" ht="18.600000000000001" customHeight="1" x14ac:dyDescent="0.3">
      <c r="C745"/>
      <c r="D745"/>
      <c r="H745" s="26" t="str">
        <f t="shared" si="120"/>
        <v>LLAYLLAY 21 II</v>
      </c>
      <c r="I745" s="26" t="str">
        <f t="shared" si="121"/>
        <v>EL MOLINO B</v>
      </c>
      <c r="J745" s="26" t="str">
        <f t="shared" si="122"/>
        <v>SEBASTIAN IRRIBARRA CONA</v>
      </c>
      <c r="K745" s="26">
        <f t="shared" si="128"/>
        <v>0</v>
      </c>
      <c r="L745" s="26">
        <f t="shared" si="123"/>
        <v>635</v>
      </c>
      <c r="M745" s="26">
        <f t="shared" si="124"/>
        <v>0</v>
      </c>
      <c r="N745" s="26" t="str">
        <f t="shared" si="125"/>
        <v>Puntos no considerados</v>
      </c>
      <c r="O745" s="26">
        <f t="shared" si="126"/>
        <v>0</v>
      </c>
      <c r="P745" s="26">
        <f t="shared" si="127"/>
        <v>0</v>
      </c>
    </row>
    <row r="746" spans="3:16" ht="18.600000000000001" customHeight="1" x14ac:dyDescent="0.3">
      <c r="C746"/>
      <c r="D746"/>
      <c r="H746" s="26" t="str">
        <f t="shared" si="120"/>
        <v>LLAYLLAY 21 II</v>
      </c>
      <c r="I746" s="26" t="str">
        <f t="shared" si="121"/>
        <v>EL MOLINO B</v>
      </c>
      <c r="J746" s="26" t="str">
        <f t="shared" si="122"/>
        <v>SEBASTIAN IRRIBARRA CONA</v>
      </c>
      <c r="K746" s="26">
        <f t="shared" si="128"/>
        <v>0</v>
      </c>
      <c r="L746" s="26">
        <f t="shared" si="123"/>
        <v>636</v>
      </c>
      <c r="M746" s="26">
        <f t="shared" si="124"/>
        <v>0</v>
      </c>
      <c r="N746" s="26" t="str">
        <f t="shared" si="125"/>
        <v>Puntos no considerados</v>
      </c>
      <c r="O746" s="26">
        <f t="shared" si="126"/>
        <v>0</v>
      </c>
      <c r="P746" s="26">
        <f t="shared" si="127"/>
        <v>0</v>
      </c>
    </row>
    <row r="747" spans="3:16" ht="18.600000000000001" customHeight="1" x14ac:dyDescent="0.3">
      <c r="C747"/>
      <c r="D747"/>
      <c r="H747" s="26" t="str">
        <f t="shared" si="120"/>
        <v>LLAYLLAY 21 II</v>
      </c>
      <c r="I747" s="26" t="str">
        <f t="shared" si="121"/>
        <v>EL MOLINO B</v>
      </c>
      <c r="J747" s="26" t="str">
        <f t="shared" si="122"/>
        <v>SEBASTIAN IRRIBARRA CONA</v>
      </c>
      <c r="K747" s="26">
        <f t="shared" si="128"/>
        <v>0</v>
      </c>
      <c r="L747" s="26">
        <f t="shared" si="123"/>
        <v>637</v>
      </c>
      <c r="M747" s="26">
        <f t="shared" si="124"/>
        <v>0</v>
      </c>
      <c r="N747" s="26" t="str">
        <f t="shared" si="125"/>
        <v>Puntos no considerados</v>
      </c>
      <c r="O747" s="26">
        <f t="shared" si="126"/>
        <v>0</v>
      </c>
      <c r="P747" s="26">
        <f t="shared" si="127"/>
        <v>0</v>
      </c>
    </row>
    <row r="748" spans="3:16" ht="18.600000000000001" customHeight="1" x14ac:dyDescent="0.3">
      <c r="C748"/>
      <c r="D748"/>
      <c r="H748" s="26" t="str">
        <f t="shared" si="120"/>
        <v>LLAYLLAY 21 II</v>
      </c>
      <c r="I748" s="26" t="str">
        <f t="shared" si="121"/>
        <v>EL MOLINO B</v>
      </c>
      <c r="J748" s="26" t="str">
        <f t="shared" si="122"/>
        <v>SEBASTIAN IRRIBARRA CONA</v>
      </c>
      <c r="K748" s="26">
        <f t="shared" si="128"/>
        <v>0</v>
      </c>
      <c r="L748" s="26">
        <f t="shared" si="123"/>
        <v>638</v>
      </c>
      <c r="M748" s="26">
        <f t="shared" si="124"/>
        <v>0</v>
      </c>
      <c r="N748" s="26" t="str">
        <f t="shared" si="125"/>
        <v>Puntos no considerados</v>
      </c>
      <c r="O748" s="26">
        <f t="shared" si="126"/>
        <v>0</v>
      </c>
      <c r="P748" s="26">
        <f t="shared" si="127"/>
        <v>0</v>
      </c>
    </row>
    <row r="749" spans="3:16" ht="18.600000000000001" customHeight="1" x14ac:dyDescent="0.3">
      <c r="C749"/>
      <c r="D749"/>
      <c r="H749" s="26" t="str">
        <f t="shared" si="120"/>
        <v>LLAYLLAY 21 II</v>
      </c>
      <c r="I749" s="26" t="str">
        <f t="shared" si="121"/>
        <v>EL MOLINO B</v>
      </c>
      <c r="J749" s="26" t="str">
        <f t="shared" si="122"/>
        <v>SEBASTIAN IRRIBARRA CONA</v>
      </c>
      <c r="K749" s="26">
        <f t="shared" si="128"/>
        <v>0</v>
      </c>
      <c r="L749" s="26">
        <f t="shared" si="123"/>
        <v>639</v>
      </c>
      <c r="M749" s="26">
        <f t="shared" si="124"/>
        <v>0</v>
      </c>
      <c r="N749" s="26" t="str">
        <f t="shared" si="125"/>
        <v>Puntos no considerados</v>
      </c>
      <c r="O749" s="26">
        <f t="shared" si="126"/>
        <v>0</v>
      </c>
      <c r="P749" s="26">
        <f t="shared" si="127"/>
        <v>0</v>
      </c>
    </row>
    <row r="750" spans="3:16" ht="18.600000000000001" customHeight="1" x14ac:dyDescent="0.3">
      <c r="C750"/>
      <c r="D750"/>
      <c r="H750" s="26" t="str">
        <f t="shared" si="120"/>
        <v>LLAYLLAY 21 II</v>
      </c>
      <c r="I750" s="26" t="str">
        <f t="shared" si="121"/>
        <v>EL MOLINO B</v>
      </c>
      <c r="J750" s="26" t="str">
        <f t="shared" si="122"/>
        <v>SEBASTIAN IRRIBARRA CONA</v>
      </c>
      <c r="K750" s="26">
        <f t="shared" si="128"/>
        <v>0</v>
      </c>
      <c r="L750" s="26">
        <f t="shared" si="123"/>
        <v>640</v>
      </c>
      <c r="M750" s="26">
        <f t="shared" si="124"/>
        <v>0</v>
      </c>
      <c r="N750" s="26" t="str">
        <f t="shared" si="125"/>
        <v>Puntos no considerados</v>
      </c>
      <c r="O750" s="26">
        <f t="shared" si="126"/>
        <v>0</v>
      </c>
      <c r="P750" s="26">
        <f t="shared" si="127"/>
        <v>0</v>
      </c>
    </row>
    <row r="751" spans="3:16" ht="18.600000000000001" customHeight="1" x14ac:dyDescent="0.3">
      <c r="C751"/>
      <c r="D751"/>
      <c r="H751" s="26" t="str">
        <f t="shared" si="120"/>
        <v>LLAYLLAY 21 II</v>
      </c>
      <c r="I751" s="26" t="str">
        <f t="shared" si="121"/>
        <v>EL MOLINO B</v>
      </c>
      <c r="J751" s="26" t="str">
        <f t="shared" si="122"/>
        <v>SEBASTIAN IRRIBARRA CONA</v>
      </c>
      <c r="K751" s="26">
        <f t="shared" si="128"/>
        <v>0</v>
      </c>
      <c r="L751" s="26">
        <f t="shared" si="123"/>
        <v>641</v>
      </c>
      <c r="M751" s="26">
        <f t="shared" si="124"/>
        <v>0</v>
      </c>
      <c r="N751" s="26" t="str">
        <f t="shared" si="125"/>
        <v>Puntos no considerados</v>
      </c>
      <c r="O751" s="26">
        <f t="shared" si="126"/>
        <v>0</v>
      </c>
      <c r="P751" s="26">
        <f t="shared" si="127"/>
        <v>0</v>
      </c>
    </row>
    <row r="752" spans="3:16" ht="18.600000000000001" customHeight="1" x14ac:dyDescent="0.3">
      <c r="C752"/>
      <c r="D752"/>
      <c r="H752" s="26" t="str">
        <f t="shared" si="120"/>
        <v>LLAYLLAY 21 II</v>
      </c>
      <c r="I752" s="26" t="str">
        <f t="shared" si="121"/>
        <v>EL MOLINO B</v>
      </c>
      <c r="J752" s="26" t="str">
        <f t="shared" si="122"/>
        <v>SEBASTIAN IRRIBARRA CONA</v>
      </c>
      <c r="K752" s="26">
        <f t="shared" si="128"/>
        <v>0</v>
      </c>
      <c r="L752" s="26">
        <f t="shared" si="123"/>
        <v>642</v>
      </c>
      <c r="M752" s="26">
        <f t="shared" si="124"/>
        <v>0</v>
      </c>
      <c r="N752" s="26" t="str">
        <f t="shared" si="125"/>
        <v>Puntos no considerados</v>
      </c>
      <c r="O752" s="26">
        <f t="shared" si="126"/>
        <v>0</v>
      </c>
      <c r="P752" s="26">
        <f t="shared" si="127"/>
        <v>0</v>
      </c>
    </row>
    <row r="753" spans="3:16" ht="18.600000000000001" customHeight="1" x14ac:dyDescent="0.3">
      <c r="C753"/>
      <c r="D753"/>
      <c r="H753" s="26" t="str">
        <f t="shared" si="120"/>
        <v>LLAYLLAY 21 II</v>
      </c>
      <c r="I753" s="26" t="str">
        <f t="shared" si="121"/>
        <v>EL MOLINO B</v>
      </c>
      <c r="J753" s="26" t="str">
        <f t="shared" si="122"/>
        <v>SEBASTIAN IRRIBARRA CONA</v>
      </c>
      <c r="K753" s="26">
        <f t="shared" si="128"/>
        <v>0</v>
      </c>
      <c r="L753" s="26">
        <f t="shared" si="123"/>
        <v>643</v>
      </c>
      <c r="M753" s="26">
        <f t="shared" si="124"/>
        <v>0</v>
      </c>
      <c r="N753" s="26" t="str">
        <f t="shared" si="125"/>
        <v>Puntos no considerados</v>
      </c>
      <c r="O753" s="26">
        <f t="shared" si="126"/>
        <v>0</v>
      </c>
      <c r="P753" s="26">
        <f t="shared" si="127"/>
        <v>0</v>
      </c>
    </row>
    <row r="754" spans="3:16" ht="18.600000000000001" customHeight="1" x14ac:dyDescent="0.3">
      <c r="C754"/>
      <c r="D754"/>
      <c r="H754" s="26" t="str">
        <f t="shared" si="120"/>
        <v>LLAYLLAY 21 II</v>
      </c>
      <c r="I754" s="26" t="str">
        <f t="shared" si="121"/>
        <v>EL MOLINO B</v>
      </c>
      <c r="J754" s="26" t="str">
        <f t="shared" si="122"/>
        <v>SEBASTIAN IRRIBARRA CONA</v>
      </c>
      <c r="K754" s="26">
        <f t="shared" si="128"/>
        <v>0</v>
      </c>
      <c r="L754" s="26">
        <f t="shared" si="123"/>
        <v>644</v>
      </c>
      <c r="M754" s="26">
        <f t="shared" si="124"/>
        <v>0</v>
      </c>
      <c r="N754" s="26" t="str">
        <f t="shared" si="125"/>
        <v>Puntos no considerados</v>
      </c>
      <c r="O754" s="26">
        <f t="shared" si="126"/>
        <v>0</v>
      </c>
      <c r="P754" s="26">
        <f t="shared" si="127"/>
        <v>0</v>
      </c>
    </row>
    <row r="755" spans="3:16" ht="18.600000000000001" customHeight="1" x14ac:dyDescent="0.3">
      <c r="C755"/>
      <c r="D755"/>
      <c r="H755" s="26" t="str">
        <f t="shared" si="120"/>
        <v>LLAYLLAY 21 II</v>
      </c>
      <c r="I755" s="26" t="str">
        <f t="shared" si="121"/>
        <v>EL MOLINO B</v>
      </c>
      <c r="J755" s="26" t="str">
        <f t="shared" si="122"/>
        <v>SEBASTIAN IRRIBARRA CONA</v>
      </c>
      <c r="K755" s="26">
        <f t="shared" si="128"/>
        <v>0</v>
      </c>
      <c r="L755" s="26">
        <f t="shared" si="123"/>
        <v>645</v>
      </c>
      <c r="M755" s="26">
        <f t="shared" si="124"/>
        <v>0</v>
      </c>
      <c r="N755" s="26" t="str">
        <f t="shared" si="125"/>
        <v>Puntos no considerados</v>
      </c>
      <c r="O755" s="26">
        <f t="shared" si="126"/>
        <v>0</v>
      </c>
      <c r="P755" s="26">
        <f t="shared" si="127"/>
        <v>0</v>
      </c>
    </row>
    <row r="756" spans="3:16" ht="18.600000000000001" customHeight="1" x14ac:dyDescent="0.3">
      <c r="C756"/>
      <c r="D756"/>
      <c r="H756" s="26" t="str">
        <f t="shared" si="120"/>
        <v>LLAYLLAY 21 II</v>
      </c>
      <c r="I756" s="26" t="str">
        <f t="shared" si="121"/>
        <v>EL MOLINO B</v>
      </c>
      <c r="J756" s="26" t="str">
        <f t="shared" si="122"/>
        <v>SEBASTIAN IRRIBARRA CONA</v>
      </c>
      <c r="K756" s="26">
        <f t="shared" si="128"/>
        <v>0</v>
      </c>
      <c r="L756" s="26">
        <f t="shared" si="123"/>
        <v>646</v>
      </c>
      <c r="M756" s="26">
        <f t="shared" si="124"/>
        <v>0</v>
      </c>
      <c r="N756" s="26" t="str">
        <f t="shared" si="125"/>
        <v>Puntos no considerados</v>
      </c>
      <c r="O756" s="26">
        <f t="shared" si="126"/>
        <v>0</v>
      </c>
      <c r="P756" s="26">
        <f t="shared" si="127"/>
        <v>0</v>
      </c>
    </row>
    <row r="757" spans="3:16" ht="18.600000000000001" customHeight="1" x14ac:dyDescent="0.3">
      <c r="C757"/>
      <c r="D757"/>
      <c r="H757" s="26" t="str">
        <f t="shared" si="120"/>
        <v>LLAYLLAY 21 II</v>
      </c>
      <c r="I757" s="26" t="str">
        <f t="shared" si="121"/>
        <v>EL MOLINO B</v>
      </c>
      <c r="J757" s="26" t="str">
        <f t="shared" si="122"/>
        <v>SEBASTIAN IRRIBARRA CONA</v>
      </c>
      <c r="K757" s="26">
        <f t="shared" si="128"/>
        <v>0</v>
      </c>
      <c r="L757" s="26">
        <f t="shared" si="123"/>
        <v>647</v>
      </c>
      <c r="M757" s="26">
        <f t="shared" si="124"/>
        <v>0</v>
      </c>
      <c r="N757" s="26" t="str">
        <f t="shared" si="125"/>
        <v>Puntos no considerados</v>
      </c>
      <c r="O757" s="26">
        <f t="shared" si="126"/>
        <v>0</v>
      </c>
      <c r="P757" s="26">
        <f t="shared" si="127"/>
        <v>0</v>
      </c>
    </row>
    <row r="758" spans="3:16" ht="18.600000000000001" customHeight="1" x14ac:dyDescent="0.3">
      <c r="C758"/>
      <c r="D758"/>
      <c r="H758" s="26" t="str">
        <f t="shared" si="120"/>
        <v>LLAYLLAY 21 II</v>
      </c>
      <c r="I758" s="26" t="str">
        <f t="shared" si="121"/>
        <v>EL MOLINO B</v>
      </c>
      <c r="J758" s="26" t="str">
        <f t="shared" si="122"/>
        <v>SEBASTIAN IRRIBARRA CONA</v>
      </c>
      <c r="K758" s="26">
        <f t="shared" si="128"/>
        <v>0</v>
      </c>
      <c r="L758" s="26">
        <f t="shared" si="123"/>
        <v>648</v>
      </c>
      <c r="M758" s="26">
        <f t="shared" si="124"/>
        <v>0</v>
      </c>
      <c r="N758" s="26" t="str">
        <f t="shared" si="125"/>
        <v>Puntos no considerados</v>
      </c>
      <c r="O758" s="26">
        <f t="shared" si="126"/>
        <v>0</v>
      </c>
      <c r="P758" s="26">
        <f t="shared" si="127"/>
        <v>0</v>
      </c>
    </row>
    <row r="759" spans="3:16" ht="18.600000000000001" customHeight="1" x14ac:dyDescent="0.3">
      <c r="C759"/>
      <c r="D759"/>
      <c r="H759" s="26" t="str">
        <f t="shared" si="120"/>
        <v>LLAYLLAY 21 II</v>
      </c>
      <c r="I759" s="26" t="str">
        <f t="shared" si="121"/>
        <v>EL MOLINO B</v>
      </c>
      <c r="J759" s="26" t="str">
        <f t="shared" si="122"/>
        <v>SEBASTIAN IRRIBARRA CONA</v>
      </c>
      <c r="K759" s="26">
        <f t="shared" si="128"/>
        <v>0</v>
      </c>
      <c r="L759" s="26">
        <f t="shared" si="123"/>
        <v>649</v>
      </c>
      <c r="M759" s="26">
        <f t="shared" si="124"/>
        <v>0</v>
      </c>
      <c r="N759" s="26" t="str">
        <f t="shared" si="125"/>
        <v>Puntos no considerados</v>
      </c>
      <c r="O759" s="26">
        <f t="shared" si="126"/>
        <v>0</v>
      </c>
      <c r="P759" s="26">
        <f t="shared" si="127"/>
        <v>0</v>
      </c>
    </row>
    <row r="760" spans="3:16" ht="18.600000000000001" customHeight="1" x14ac:dyDescent="0.3">
      <c r="C760"/>
      <c r="D760"/>
      <c r="H760" s="26" t="str">
        <f t="shared" si="120"/>
        <v>LLAYLLAY 21 II</v>
      </c>
      <c r="I760" s="26" t="str">
        <f t="shared" si="121"/>
        <v>EL MOLINO B</v>
      </c>
      <c r="J760" s="26" t="str">
        <f t="shared" si="122"/>
        <v>SEBASTIAN IRRIBARRA CONA</v>
      </c>
      <c r="K760" s="26">
        <f t="shared" si="128"/>
        <v>0</v>
      </c>
      <c r="L760" s="26">
        <f t="shared" si="123"/>
        <v>650</v>
      </c>
      <c r="M760" s="26">
        <f t="shared" si="124"/>
        <v>0</v>
      </c>
      <c r="N760" s="26" t="str">
        <f t="shared" si="125"/>
        <v>Puntos no considerados</v>
      </c>
      <c r="O760" s="26">
        <f t="shared" si="126"/>
        <v>0</v>
      </c>
      <c r="P760" s="26">
        <f t="shared" si="127"/>
        <v>0</v>
      </c>
    </row>
    <row r="761" spans="3:16" ht="18.600000000000001" customHeight="1" x14ac:dyDescent="0.3">
      <c r="C761"/>
      <c r="D761"/>
      <c r="H761" s="26" t="str">
        <f t="shared" si="120"/>
        <v>LLAYLLAY 21 II</v>
      </c>
      <c r="I761" s="26" t="str">
        <f t="shared" si="121"/>
        <v>EL MOLINO B</v>
      </c>
      <c r="J761" s="26" t="str">
        <f t="shared" si="122"/>
        <v>SEBASTIAN IRRIBARRA CONA</v>
      </c>
      <c r="K761" s="26">
        <f t="shared" si="128"/>
        <v>0</v>
      </c>
      <c r="L761" s="26">
        <f t="shared" si="123"/>
        <v>651</v>
      </c>
      <c r="M761" s="26">
        <f t="shared" si="124"/>
        <v>0</v>
      </c>
      <c r="N761" s="26" t="str">
        <f t="shared" si="125"/>
        <v>Puntos no considerados</v>
      </c>
      <c r="O761" s="26">
        <f t="shared" si="126"/>
        <v>0</v>
      </c>
      <c r="P761" s="26">
        <f t="shared" si="127"/>
        <v>0</v>
      </c>
    </row>
    <row r="762" spans="3:16" ht="18.600000000000001" customHeight="1" x14ac:dyDescent="0.3">
      <c r="C762"/>
      <c r="D762"/>
      <c r="H762" s="26" t="str">
        <f t="shared" si="120"/>
        <v>LLAYLLAY 21 II</v>
      </c>
      <c r="I762" s="26" t="str">
        <f t="shared" si="121"/>
        <v>EL MOLINO B</v>
      </c>
      <c r="J762" s="26" t="str">
        <f t="shared" si="122"/>
        <v>SEBASTIAN IRRIBARRA CONA</v>
      </c>
      <c r="K762" s="26">
        <f t="shared" si="128"/>
        <v>0</v>
      </c>
      <c r="L762" s="26">
        <f t="shared" si="123"/>
        <v>652</v>
      </c>
      <c r="M762" s="26">
        <f t="shared" si="124"/>
        <v>0</v>
      </c>
      <c r="N762" s="26" t="str">
        <f t="shared" si="125"/>
        <v>Puntos no considerados</v>
      </c>
      <c r="O762" s="26">
        <f t="shared" si="126"/>
        <v>0</v>
      </c>
      <c r="P762" s="26">
        <f t="shared" si="127"/>
        <v>0</v>
      </c>
    </row>
    <row r="763" spans="3:16" ht="18.600000000000001" customHeight="1" x14ac:dyDescent="0.3">
      <c r="C763"/>
      <c r="D763"/>
      <c r="H763" s="26" t="str">
        <f t="shared" si="120"/>
        <v>LLAYLLAY 21 II</v>
      </c>
      <c r="I763" s="26" t="str">
        <f t="shared" si="121"/>
        <v>EL MOLINO B</v>
      </c>
      <c r="J763" s="26" t="str">
        <f t="shared" si="122"/>
        <v>SEBASTIAN IRRIBARRA CONA</v>
      </c>
      <c r="K763" s="26">
        <f t="shared" si="128"/>
        <v>0</v>
      </c>
      <c r="L763" s="26">
        <f t="shared" si="123"/>
        <v>653</v>
      </c>
      <c r="M763" s="26">
        <f t="shared" si="124"/>
        <v>0</v>
      </c>
      <c r="N763" s="26" t="str">
        <f t="shared" si="125"/>
        <v>Puntos no considerados</v>
      </c>
      <c r="O763" s="26">
        <f t="shared" si="126"/>
        <v>0</v>
      </c>
      <c r="P763" s="26">
        <f t="shared" si="127"/>
        <v>0</v>
      </c>
    </row>
    <row r="764" spans="3:16" ht="18.600000000000001" customHeight="1" x14ac:dyDescent="0.3">
      <c r="C764"/>
      <c r="D764"/>
      <c r="H764" s="26" t="str">
        <f t="shared" si="120"/>
        <v>LLAYLLAY 21 II</v>
      </c>
      <c r="I764" s="26" t="str">
        <f t="shared" si="121"/>
        <v>EL MOLINO B</v>
      </c>
      <c r="J764" s="26" t="str">
        <f t="shared" si="122"/>
        <v>SEBASTIAN IRRIBARRA CONA</v>
      </c>
      <c r="K764" s="26">
        <f t="shared" si="128"/>
        <v>0</v>
      </c>
      <c r="L764" s="26">
        <f t="shared" si="123"/>
        <v>654</v>
      </c>
      <c r="M764" s="26">
        <f t="shared" si="124"/>
        <v>0</v>
      </c>
      <c r="N764" s="26" t="str">
        <f t="shared" si="125"/>
        <v>Puntos no considerados</v>
      </c>
      <c r="O764" s="26">
        <f t="shared" si="126"/>
        <v>0</v>
      </c>
      <c r="P764" s="26">
        <f t="shared" si="127"/>
        <v>0</v>
      </c>
    </row>
    <row r="765" spans="3:16" ht="18.600000000000001" customHeight="1" x14ac:dyDescent="0.3">
      <c r="C765"/>
      <c r="D765"/>
      <c r="H765" s="26" t="str">
        <f t="shared" ref="H765:H828" si="129">IF(A765="",H764,A765)</f>
        <v>LLAYLLAY 21 II</v>
      </c>
      <c r="I765" s="26" t="str">
        <f t="shared" ref="I765:I828" si="130">IF(B765="",I764,B765)</f>
        <v>EL MOLINO B</v>
      </c>
      <c r="J765" s="26" t="str">
        <f t="shared" ref="J765:J828" si="131">IF(C765="",J764,C765)</f>
        <v>SEBASTIAN IRRIBARRA CONA</v>
      </c>
      <c r="K765" s="26">
        <f t="shared" si="128"/>
        <v>0</v>
      </c>
      <c r="L765" s="26">
        <f t="shared" ref="L765:L828" si="132">IF(H765=H764,IF(I765=I764,L764+1,1),1)</f>
        <v>655</v>
      </c>
      <c r="M765" s="26">
        <f t="shared" ref="M765:M828" si="133">IF(L765&lt;5,1,0)</f>
        <v>0</v>
      </c>
      <c r="N765" s="26" t="str">
        <f t="shared" ref="N765:N828" si="134">IF(M765=1,"Puntos por equipo","Puntos no considerados")</f>
        <v>Puntos no considerados</v>
      </c>
      <c r="O765" s="26">
        <f t="shared" ref="O765:O828" si="135">M765*K765</f>
        <v>0</v>
      </c>
      <c r="P765" s="26">
        <f t="shared" ref="P765:P828" si="136">(1-M765)*K765</f>
        <v>0</v>
      </c>
    </row>
    <row r="766" spans="3:16" ht="18.600000000000001" customHeight="1" x14ac:dyDescent="0.3">
      <c r="C766"/>
      <c r="D766"/>
      <c r="H766" s="26" t="str">
        <f t="shared" si="129"/>
        <v>LLAYLLAY 21 II</v>
      </c>
      <c r="I766" s="26" t="str">
        <f t="shared" si="130"/>
        <v>EL MOLINO B</v>
      </c>
      <c r="J766" s="26" t="str">
        <f t="shared" si="131"/>
        <v>SEBASTIAN IRRIBARRA CONA</v>
      </c>
      <c r="K766" s="26">
        <f t="shared" si="128"/>
        <v>0</v>
      </c>
      <c r="L766" s="26">
        <f t="shared" si="132"/>
        <v>656</v>
      </c>
      <c r="M766" s="26">
        <f t="shared" si="133"/>
        <v>0</v>
      </c>
      <c r="N766" s="26" t="str">
        <f t="shared" si="134"/>
        <v>Puntos no considerados</v>
      </c>
      <c r="O766" s="26">
        <f t="shared" si="135"/>
        <v>0</v>
      </c>
      <c r="P766" s="26">
        <f t="shared" si="136"/>
        <v>0</v>
      </c>
    </row>
    <row r="767" spans="3:16" ht="18.600000000000001" customHeight="1" x14ac:dyDescent="0.3">
      <c r="C767"/>
      <c r="D767"/>
      <c r="H767" s="26" t="str">
        <f t="shared" si="129"/>
        <v>LLAYLLAY 21 II</v>
      </c>
      <c r="I767" s="26" t="str">
        <f t="shared" si="130"/>
        <v>EL MOLINO B</v>
      </c>
      <c r="J767" s="26" t="str">
        <f t="shared" si="131"/>
        <v>SEBASTIAN IRRIBARRA CONA</v>
      </c>
      <c r="K767" s="26">
        <f t="shared" si="128"/>
        <v>0</v>
      </c>
      <c r="L767" s="26">
        <f t="shared" si="132"/>
        <v>657</v>
      </c>
      <c r="M767" s="26">
        <f t="shared" si="133"/>
        <v>0</v>
      </c>
      <c r="N767" s="26" t="str">
        <f t="shared" si="134"/>
        <v>Puntos no considerados</v>
      </c>
      <c r="O767" s="26">
        <f t="shared" si="135"/>
        <v>0</v>
      </c>
      <c r="P767" s="26">
        <f t="shared" si="136"/>
        <v>0</v>
      </c>
    </row>
    <row r="768" spans="3:16" ht="18.600000000000001" customHeight="1" x14ac:dyDescent="0.3">
      <c r="C768"/>
      <c r="D768"/>
      <c r="H768" s="26" t="str">
        <f t="shared" si="129"/>
        <v>LLAYLLAY 21 II</v>
      </c>
      <c r="I768" s="26" t="str">
        <f t="shared" si="130"/>
        <v>EL MOLINO B</v>
      </c>
      <c r="J768" s="26" t="str">
        <f t="shared" si="131"/>
        <v>SEBASTIAN IRRIBARRA CONA</v>
      </c>
      <c r="K768" s="26">
        <f t="shared" si="128"/>
        <v>0</v>
      </c>
      <c r="L768" s="26">
        <f t="shared" si="132"/>
        <v>658</v>
      </c>
      <c r="M768" s="26">
        <f t="shared" si="133"/>
        <v>0</v>
      </c>
      <c r="N768" s="26" t="str">
        <f t="shared" si="134"/>
        <v>Puntos no considerados</v>
      </c>
      <c r="O768" s="26">
        <f t="shared" si="135"/>
        <v>0</v>
      </c>
      <c r="P768" s="26">
        <f t="shared" si="136"/>
        <v>0</v>
      </c>
    </row>
    <row r="769" spans="3:16" ht="18.600000000000001" customHeight="1" x14ac:dyDescent="0.3">
      <c r="C769"/>
      <c r="D769"/>
      <c r="H769" s="26" t="str">
        <f t="shared" si="129"/>
        <v>LLAYLLAY 21 II</v>
      </c>
      <c r="I769" s="26" t="str">
        <f t="shared" si="130"/>
        <v>EL MOLINO B</v>
      </c>
      <c r="J769" s="26" t="str">
        <f t="shared" si="131"/>
        <v>SEBASTIAN IRRIBARRA CONA</v>
      </c>
      <c r="K769" s="26">
        <f t="shared" si="128"/>
        <v>0</v>
      </c>
      <c r="L769" s="26">
        <f t="shared" si="132"/>
        <v>659</v>
      </c>
      <c r="M769" s="26">
        <f t="shared" si="133"/>
        <v>0</v>
      </c>
      <c r="N769" s="26" t="str">
        <f t="shared" si="134"/>
        <v>Puntos no considerados</v>
      </c>
      <c r="O769" s="26">
        <f t="shared" si="135"/>
        <v>0</v>
      </c>
      <c r="P769" s="26">
        <f t="shared" si="136"/>
        <v>0</v>
      </c>
    </row>
    <row r="770" spans="3:16" ht="18.600000000000001" customHeight="1" x14ac:dyDescent="0.3">
      <c r="C770"/>
      <c r="D770"/>
      <c r="H770" s="26" t="str">
        <f t="shared" si="129"/>
        <v>LLAYLLAY 21 II</v>
      </c>
      <c r="I770" s="26" t="str">
        <f t="shared" si="130"/>
        <v>EL MOLINO B</v>
      </c>
      <c r="J770" s="26" t="str">
        <f t="shared" si="131"/>
        <v>SEBASTIAN IRRIBARRA CONA</v>
      </c>
      <c r="K770" s="26">
        <f t="shared" si="128"/>
        <v>0</v>
      </c>
      <c r="L770" s="26">
        <f t="shared" si="132"/>
        <v>660</v>
      </c>
      <c r="M770" s="26">
        <f t="shared" si="133"/>
        <v>0</v>
      </c>
      <c r="N770" s="26" t="str">
        <f t="shared" si="134"/>
        <v>Puntos no considerados</v>
      </c>
      <c r="O770" s="26">
        <f t="shared" si="135"/>
        <v>0</v>
      </c>
      <c r="P770" s="26">
        <f t="shared" si="136"/>
        <v>0</v>
      </c>
    </row>
    <row r="771" spans="3:16" ht="18.600000000000001" customHeight="1" x14ac:dyDescent="0.3">
      <c r="C771"/>
      <c r="D771"/>
      <c r="H771" s="26" t="str">
        <f t="shared" si="129"/>
        <v>LLAYLLAY 21 II</v>
      </c>
      <c r="I771" s="26" t="str">
        <f t="shared" si="130"/>
        <v>EL MOLINO B</v>
      </c>
      <c r="J771" s="26" t="str">
        <f t="shared" si="131"/>
        <v>SEBASTIAN IRRIBARRA CONA</v>
      </c>
      <c r="K771" s="26">
        <f t="shared" si="128"/>
        <v>0</v>
      </c>
      <c r="L771" s="26">
        <f t="shared" si="132"/>
        <v>661</v>
      </c>
      <c r="M771" s="26">
        <f t="shared" si="133"/>
        <v>0</v>
      </c>
      <c r="N771" s="26" t="str">
        <f t="shared" si="134"/>
        <v>Puntos no considerados</v>
      </c>
      <c r="O771" s="26">
        <f t="shared" si="135"/>
        <v>0</v>
      </c>
      <c r="P771" s="26">
        <f t="shared" si="136"/>
        <v>0</v>
      </c>
    </row>
    <row r="772" spans="3:16" ht="18.600000000000001" customHeight="1" x14ac:dyDescent="0.3">
      <c r="C772"/>
      <c r="D772"/>
      <c r="H772" s="26" t="str">
        <f t="shared" si="129"/>
        <v>LLAYLLAY 21 II</v>
      </c>
      <c r="I772" s="26" t="str">
        <f t="shared" si="130"/>
        <v>EL MOLINO B</v>
      </c>
      <c r="J772" s="26" t="str">
        <f t="shared" si="131"/>
        <v>SEBASTIAN IRRIBARRA CONA</v>
      </c>
      <c r="K772" s="26">
        <f t="shared" si="128"/>
        <v>0</v>
      </c>
      <c r="L772" s="26">
        <f t="shared" si="132"/>
        <v>662</v>
      </c>
      <c r="M772" s="26">
        <f t="shared" si="133"/>
        <v>0</v>
      </c>
      <c r="N772" s="26" t="str">
        <f t="shared" si="134"/>
        <v>Puntos no considerados</v>
      </c>
      <c r="O772" s="26">
        <f t="shared" si="135"/>
        <v>0</v>
      </c>
      <c r="P772" s="26">
        <f t="shared" si="136"/>
        <v>0</v>
      </c>
    </row>
    <row r="773" spans="3:16" ht="18.600000000000001" customHeight="1" x14ac:dyDescent="0.3">
      <c r="C773"/>
      <c r="D773"/>
      <c r="H773" s="26" t="str">
        <f t="shared" si="129"/>
        <v>LLAYLLAY 21 II</v>
      </c>
      <c r="I773" s="26" t="str">
        <f t="shared" si="130"/>
        <v>EL MOLINO B</v>
      </c>
      <c r="J773" s="26" t="str">
        <f t="shared" si="131"/>
        <v>SEBASTIAN IRRIBARRA CONA</v>
      </c>
      <c r="K773" s="26">
        <f t="shared" si="128"/>
        <v>0</v>
      </c>
      <c r="L773" s="26">
        <f t="shared" si="132"/>
        <v>663</v>
      </c>
      <c r="M773" s="26">
        <f t="shared" si="133"/>
        <v>0</v>
      </c>
      <c r="N773" s="26" t="str">
        <f t="shared" si="134"/>
        <v>Puntos no considerados</v>
      </c>
      <c r="O773" s="26">
        <f t="shared" si="135"/>
        <v>0</v>
      </c>
      <c r="P773" s="26">
        <f t="shared" si="136"/>
        <v>0</v>
      </c>
    </row>
    <row r="774" spans="3:16" ht="18.600000000000001" customHeight="1" x14ac:dyDescent="0.3">
      <c r="C774"/>
      <c r="D774"/>
      <c r="H774" s="26" t="str">
        <f t="shared" si="129"/>
        <v>LLAYLLAY 21 II</v>
      </c>
      <c r="I774" s="26" t="str">
        <f t="shared" si="130"/>
        <v>EL MOLINO B</v>
      </c>
      <c r="J774" s="26" t="str">
        <f t="shared" si="131"/>
        <v>SEBASTIAN IRRIBARRA CONA</v>
      </c>
      <c r="K774" s="26">
        <f t="shared" si="128"/>
        <v>0</v>
      </c>
      <c r="L774" s="26">
        <f t="shared" si="132"/>
        <v>664</v>
      </c>
      <c r="M774" s="26">
        <f t="shared" si="133"/>
        <v>0</v>
      </c>
      <c r="N774" s="26" t="str">
        <f t="shared" si="134"/>
        <v>Puntos no considerados</v>
      </c>
      <c r="O774" s="26">
        <f t="shared" si="135"/>
        <v>0</v>
      </c>
      <c r="P774" s="26">
        <f t="shared" si="136"/>
        <v>0</v>
      </c>
    </row>
    <row r="775" spans="3:16" ht="18.600000000000001" customHeight="1" x14ac:dyDescent="0.3">
      <c r="C775"/>
      <c r="D775"/>
      <c r="H775" s="26" t="str">
        <f t="shared" si="129"/>
        <v>LLAYLLAY 21 II</v>
      </c>
      <c r="I775" s="26" t="str">
        <f t="shared" si="130"/>
        <v>EL MOLINO B</v>
      </c>
      <c r="J775" s="26" t="str">
        <f t="shared" si="131"/>
        <v>SEBASTIAN IRRIBARRA CONA</v>
      </c>
      <c r="K775" s="26">
        <f t="shared" ref="K775:K838" si="137">D775</f>
        <v>0</v>
      </c>
      <c r="L775" s="26">
        <f t="shared" si="132"/>
        <v>665</v>
      </c>
      <c r="M775" s="26">
        <f t="shared" si="133"/>
        <v>0</v>
      </c>
      <c r="N775" s="26" t="str">
        <f t="shared" si="134"/>
        <v>Puntos no considerados</v>
      </c>
      <c r="O775" s="26">
        <f t="shared" si="135"/>
        <v>0</v>
      </c>
      <c r="P775" s="26">
        <f t="shared" si="136"/>
        <v>0</v>
      </c>
    </row>
    <row r="776" spans="3:16" ht="18.600000000000001" customHeight="1" x14ac:dyDescent="0.3">
      <c r="C776"/>
      <c r="D776"/>
      <c r="H776" s="26" t="str">
        <f t="shared" si="129"/>
        <v>LLAYLLAY 21 II</v>
      </c>
      <c r="I776" s="26" t="str">
        <f t="shared" si="130"/>
        <v>EL MOLINO B</v>
      </c>
      <c r="J776" s="26" t="str">
        <f t="shared" si="131"/>
        <v>SEBASTIAN IRRIBARRA CONA</v>
      </c>
      <c r="K776" s="26">
        <f t="shared" si="137"/>
        <v>0</v>
      </c>
      <c r="L776" s="26">
        <f t="shared" si="132"/>
        <v>666</v>
      </c>
      <c r="M776" s="26">
        <f t="shared" si="133"/>
        <v>0</v>
      </c>
      <c r="N776" s="26" t="str">
        <f t="shared" si="134"/>
        <v>Puntos no considerados</v>
      </c>
      <c r="O776" s="26">
        <f t="shared" si="135"/>
        <v>0</v>
      </c>
      <c r="P776" s="26">
        <f t="shared" si="136"/>
        <v>0</v>
      </c>
    </row>
    <row r="777" spans="3:16" ht="18.600000000000001" customHeight="1" x14ac:dyDescent="0.3">
      <c r="C777"/>
      <c r="D777"/>
      <c r="H777" s="26" t="str">
        <f t="shared" si="129"/>
        <v>LLAYLLAY 21 II</v>
      </c>
      <c r="I777" s="26" t="str">
        <f t="shared" si="130"/>
        <v>EL MOLINO B</v>
      </c>
      <c r="J777" s="26" t="str">
        <f t="shared" si="131"/>
        <v>SEBASTIAN IRRIBARRA CONA</v>
      </c>
      <c r="K777" s="26">
        <f t="shared" si="137"/>
        <v>0</v>
      </c>
      <c r="L777" s="26">
        <f t="shared" si="132"/>
        <v>667</v>
      </c>
      <c r="M777" s="26">
        <f t="shared" si="133"/>
        <v>0</v>
      </c>
      <c r="N777" s="26" t="str">
        <f t="shared" si="134"/>
        <v>Puntos no considerados</v>
      </c>
      <c r="O777" s="26">
        <f t="shared" si="135"/>
        <v>0</v>
      </c>
      <c r="P777" s="26">
        <f t="shared" si="136"/>
        <v>0</v>
      </c>
    </row>
    <row r="778" spans="3:16" ht="18.600000000000001" customHeight="1" x14ac:dyDescent="0.3">
      <c r="C778"/>
      <c r="D778"/>
      <c r="H778" s="26" t="str">
        <f t="shared" si="129"/>
        <v>LLAYLLAY 21 II</v>
      </c>
      <c r="I778" s="26" t="str">
        <f t="shared" si="130"/>
        <v>EL MOLINO B</v>
      </c>
      <c r="J778" s="26" t="str">
        <f t="shared" si="131"/>
        <v>SEBASTIAN IRRIBARRA CONA</v>
      </c>
      <c r="K778" s="26">
        <f t="shared" si="137"/>
        <v>0</v>
      </c>
      <c r="L778" s="26">
        <f t="shared" si="132"/>
        <v>668</v>
      </c>
      <c r="M778" s="26">
        <f t="shared" si="133"/>
        <v>0</v>
      </c>
      <c r="N778" s="26" t="str">
        <f t="shared" si="134"/>
        <v>Puntos no considerados</v>
      </c>
      <c r="O778" s="26">
        <f t="shared" si="135"/>
        <v>0</v>
      </c>
      <c r="P778" s="26">
        <f t="shared" si="136"/>
        <v>0</v>
      </c>
    </row>
    <row r="779" spans="3:16" ht="18.600000000000001" customHeight="1" x14ac:dyDescent="0.3">
      <c r="C779"/>
      <c r="D779"/>
      <c r="H779" s="26" t="str">
        <f t="shared" si="129"/>
        <v>LLAYLLAY 21 II</v>
      </c>
      <c r="I779" s="26" t="str">
        <f t="shared" si="130"/>
        <v>EL MOLINO B</v>
      </c>
      <c r="J779" s="26" t="str">
        <f t="shared" si="131"/>
        <v>SEBASTIAN IRRIBARRA CONA</v>
      </c>
      <c r="K779" s="26">
        <f t="shared" si="137"/>
        <v>0</v>
      </c>
      <c r="L779" s="26">
        <f t="shared" si="132"/>
        <v>669</v>
      </c>
      <c r="M779" s="26">
        <f t="shared" si="133"/>
        <v>0</v>
      </c>
      <c r="N779" s="26" t="str">
        <f t="shared" si="134"/>
        <v>Puntos no considerados</v>
      </c>
      <c r="O779" s="26">
        <f t="shared" si="135"/>
        <v>0</v>
      </c>
      <c r="P779" s="26">
        <f t="shared" si="136"/>
        <v>0</v>
      </c>
    </row>
    <row r="780" spans="3:16" ht="18.600000000000001" customHeight="1" x14ac:dyDescent="0.3">
      <c r="C780"/>
      <c r="D780"/>
      <c r="H780" s="26" t="str">
        <f t="shared" si="129"/>
        <v>LLAYLLAY 21 II</v>
      </c>
      <c r="I780" s="26" t="str">
        <f t="shared" si="130"/>
        <v>EL MOLINO B</v>
      </c>
      <c r="J780" s="26" t="str">
        <f t="shared" si="131"/>
        <v>SEBASTIAN IRRIBARRA CONA</v>
      </c>
      <c r="K780" s="26">
        <f t="shared" si="137"/>
        <v>0</v>
      </c>
      <c r="L780" s="26">
        <f t="shared" si="132"/>
        <v>670</v>
      </c>
      <c r="M780" s="26">
        <f t="shared" si="133"/>
        <v>0</v>
      </c>
      <c r="N780" s="26" t="str">
        <f t="shared" si="134"/>
        <v>Puntos no considerados</v>
      </c>
      <c r="O780" s="26">
        <f t="shared" si="135"/>
        <v>0</v>
      </c>
      <c r="P780" s="26">
        <f t="shared" si="136"/>
        <v>0</v>
      </c>
    </row>
    <row r="781" spans="3:16" ht="18.600000000000001" customHeight="1" x14ac:dyDescent="0.3">
      <c r="C781"/>
      <c r="D781"/>
      <c r="H781" s="26" t="str">
        <f t="shared" si="129"/>
        <v>LLAYLLAY 21 II</v>
      </c>
      <c r="I781" s="26" t="str">
        <f t="shared" si="130"/>
        <v>EL MOLINO B</v>
      </c>
      <c r="J781" s="26" t="str">
        <f t="shared" si="131"/>
        <v>SEBASTIAN IRRIBARRA CONA</v>
      </c>
      <c r="K781" s="26">
        <f t="shared" si="137"/>
        <v>0</v>
      </c>
      <c r="L781" s="26">
        <f t="shared" si="132"/>
        <v>671</v>
      </c>
      <c r="M781" s="26">
        <f t="shared" si="133"/>
        <v>0</v>
      </c>
      <c r="N781" s="26" t="str">
        <f t="shared" si="134"/>
        <v>Puntos no considerados</v>
      </c>
      <c r="O781" s="26">
        <f t="shared" si="135"/>
        <v>0</v>
      </c>
      <c r="P781" s="26">
        <f t="shared" si="136"/>
        <v>0</v>
      </c>
    </row>
    <row r="782" spans="3:16" ht="18.600000000000001" customHeight="1" x14ac:dyDescent="0.3">
      <c r="C782"/>
      <c r="D782"/>
      <c r="H782" s="26" t="str">
        <f t="shared" si="129"/>
        <v>LLAYLLAY 21 II</v>
      </c>
      <c r="I782" s="26" t="str">
        <f t="shared" si="130"/>
        <v>EL MOLINO B</v>
      </c>
      <c r="J782" s="26" t="str">
        <f t="shared" si="131"/>
        <v>SEBASTIAN IRRIBARRA CONA</v>
      </c>
      <c r="K782" s="26">
        <f t="shared" si="137"/>
        <v>0</v>
      </c>
      <c r="L782" s="26">
        <f t="shared" si="132"/>
        <v>672</v>
      </c>
      <c r="M782" s="26">
        <f t="shared" si="133"/>
        <v>0</v>
      </c>
      <c r="N782" s="26" t="str">
        <f t="shared" si="134"/>
        <v>Puntos no considerados</v>
      </c>
      <c r="O782" s="26">
        <f t="shared" si="135"/>
        <v>0</v>
      </c>
      <c r="P782" s="26">
        <f t="shared" si="136"/>
        <v>0</v>
      </c>
    </row>
    <row r="783" spans="3:16" ht="18.600000000000001" customHeight="1" x14ac:dyDescent="0.3">
      <c r="C783"/>
      <c r="D783"/>
      <c r="H783" s="26" t="str">
        <f t="shared" si="129"/>
        <v>LLAYLLAY 21 II</v>
      </c>
      <c r="I783" s="26" t="str">
        <f t="shared" si="130"/>
        <v>EL MOLINO B</v>
      </c>
      <c r="J783" s="26" t="str">
        <f t="shared" si="131"/>
        <v>SEBASTIAN IRRIBARRA CONA</v>
      </c>
      <c r="K783" s="26">
        <f t="shared" si="137"/>
        <v>0</v>
      </c>
      <c r="L783" s="26">
        <f t="shared" si="132"/>
        <v>673</v>
      </c>
      <c r="M783" s="26">
        <f t="shared" si="133"/>
        <v>0</v>
      </c>
      <c r="N783" s="26" t="str">
        <f t="shared" si="134"/>
        <v>Puntos no considerados</v>
      </c>
      <c r="O783" s="26">
        <f t="shared" si="135"/>
        <v>0</v>
      </c>
      <c r="P783" s="26">
        <f t="shared" si="136"/>
        <v>0</v>
      </c>
    </row>
    <row r="784" spans="3:16" ht="18.600000000000001" customHeight="1" x14ac:dyDescent="0.3">
      <c r="C784"/>
      <c r="D784"/>
      <c r="H784" s="26" t="str">
        <f t="shared" si="129"/>
        <v>LLAYLLAY 21 II</v>
      </c>
      <c r="I784" s="26" t="str">
        <f t="shared" si="130"/>
        <v>EL MOLINO B</v>
      </c>
      <c r="J784" s="26" t="str">
        <f t="shared" si="131"/>
        <v>SEBASTIAN IRRIBARRA CONA</v>
      </c>
      <c r="K784" s="26">
        <f t="shared" si="137"/>
        <v>0</v>
      </c>
      <c r="L784" s="26">
        <f t="shared" si="132"/>
        <v>674</v>
      </c>
      <c r="M784" s="26">
        <f t="shared" si="133"/>
        <v>0</v>
      </c>
      <c r="N784" s="26" t="str">
        <f t="shared" si="134"/>
        <v>Puntos no considerados</v>
      </c>
      <c r="O784" s="26">
        <f t="shared" si="135"/>
        <v>0</v>
      </c>
      <c r="P784" s="26">
        <f t="shared" si="136"/>
        <v>0</v>
      </c>
    </row>
    <row r="785" spans="3:16" ht="18.600000000000001" customHeight="1" x14ac:dyDescent="0.3">
      <c r="C785"/>
      <c r="D785"/>
      <c r="H785" s="26" t="str">
        <f t="shared" si="129"/>
        <v>LLAYLLAY 21 II</v>
      </c>
      <c r="I785" s="26" t="str">
        <f t="shared" si="130"/>
        <v>EL MOLINO B</v>
      </c>
      <c r="J785" s="26" t="str">
        <f t="shared" si="131"/>
        <v>SEBASTIAN IRRIBARRA CONA</v>
      </c>
      <c r="K785" s="26">
        <f t="shared" si="137"/>
        <v>0</v>
      </c>
      <c r="L785" s="26">
        <f t="shared" si="132"/>
        <v>675</v>
      </c>
      <c r="M785" s="26">
        <f t="shared" si="133"/>
        <v>0</v>
      </c>
      <c r="N785" s="26" t="str">
        <f t="shared" si="134"/>
        <v>Puntos no considerados</v>
      </c>
      <c r="O785" s="26">
        <f t="shared" si="135"/>
        <v>0</v>
      </c>
      <c r="P785" s="26">
        <f t="shared" si="136"/>
        <v>0</v>
      </c>
    </row>
    <row r="786" spans="3:16" ht="18.600000000000001" customHeight="1" x14ac:dyDescent="0.3">
      <c r="C786"/>
      <c r="D786"/>
      <c r="H786" s="26" t="str">
        <f t="shared" si="129"/>
        <v>LLAYLLAY 21 II</v>
      </c>
      <c r="I786" s="26" t="str">
        <f t="shared" si="130"/>
        <v>EL MOLINO B</v>
      </c>
      <c r="J786" s="26" t="str">
        <f t="shared" si="131"/>
        <v>SEBASTIAN IRRIBARRA CONA</v>
      </c>
      <c r="K786" s="26">
        <f t="shared" si="137"/>
        <v>0</v>
      </c>
      <c r="L786" s="26">
        <f t="shared" si="132"/>
        <v>676</v>
      </c>
      <c r="M786" s="26">
        <f t="shared" si="133"/>
        <v>0</v>
      </c>
      <c r="N786" s="26" t="str">
        <f t="shared" si="134"/>
        <v>Puntos no considerados</v>
      </c>
      <c r="O786" s="26">
        <f t="shared" si="135"/>
        <v>0</v>
      </c>
      <c r="P786" s="26">
        <f t="shared" si="136"/>
        <v>0</v>
      </c>
    </row>
    <row r="787" spans="3:16" ht="18.600000000000001" customHeight="1" x14ac:dyDescent="0.3">
      <c r="C787"/>
      <c r="D787"/>
      <c r="H787" s="26" t="str">
        <f t="shared" si="129"/>
        <v>LLAYLLAY 21 II</v>
      </c>
      <c r="I787" s="26" t="str">
        <f t="shared" si="130"/>
        <v>EL MOLINO B</v>
      </c>
      <c r="J787" s="26" t="str">
        <f t="shared" si="131"/>
        <v>SEBASTIAN IRRIBARRA CONA</v>
      </c>
      <c r="K787" s="26">
        <f t="shared" si="137"/>
        <v>0</v>
      </c>
      <c r="L787" s="26">
        <f t="shared" si="132"/>
        <v>677</v>
      </c>
      <c r="M787" s="26">
        <f t="shared" si="133"/>
        <v>0</v>
      </c>
      <c r="N787" s="26" t="str">
        <f t="shared" si="134"/>
        <v>Puntos no considerados</v>
      </c>
      <c r="O787" s="26">
        <f t="shared" si="135"/>
        <v>0</v>
      </c>
      <c r="P787" s="26">
        <f t="shared" si="136"/>
        <v>0</v>
      </c>
    </row>
    <row r="788" spans="3:16" ht="18.600000000000001" customHeight="1" x14ac:dyDescent="0.3">
      <c r="C788"/>
      <c r="D788"/>
      <c r="H788" s="26" t="str">
        <f t="shared" si="129"/>
        <v>LLAYLLAY 21 II</v>
      </c>
      <c r="I788" s="26" t="str">
        <f t="shared" si="130"/>
        <v>EL MOLINO B</v>
      </c>
      <c r="J788" s="26" t="str">
        <f t="shared" si="131"/>
        <v>SEBASTIAN IRRIBARRA CONA</v>
      </c>
      <c r="K788" s="26">
        <f t="shared" si="137"/>
        <v>0</v>
      </c>
      <c r="L788" s="26">
        <f t="shared" si="132"/>
        <v>678</v>
      </c>
      <c r="M788" s="26">
        <f t="shared" si="133"/>
        <v>0</v>
      </c>
      <c r="N788" s="26" t="str">
        <f t="shared" si="134"/>
        <v>Puntos no considerados</v>
      </c>
      <c r="O788" s="26">
        <f t="shared" si="135"/>
        <v>0</v>
      </c>
      <c r="P788" s="26">
        <f t="shared" si="136"/>
        <v>0</v>
      </c>
    </row>
    <row r="789" spans="3:16" ht="18.600000000000001" customHeight="1" x14ac:dyDescent="0.3">
      <c r="C789"/>
      <c r="D789"/>
      <c r="H789" s="26" t="str">
        <f t="shared" si="129"/>
        <v>LLAYLLAY 21 II</v>
      </c>
      <c r="I789" s="26" t="str">
        <f t="shared" si="130"/>
        <v>EL MOLINO B</v>
      </c>
      <c r="J789" s="26" t="str">
        <f t="shared" si="131"/>
        <v>SEBASTIAN IRRIBARRA CONA</v>
      </c>
      <c r="K789" s="26">
        <f t="shared" si="137"/>
        <v>0</v>
      </c>
      <c r="L789" s="26">
        <f t="shared" si="132"/>
        <v>679</v>
      </c>
      <c r="M789" s="26">
        <f t="shared" si="133"/>
        <v>0</v>
      </c>
      <c r="N789" s="26" t="str">
        <f t="shared" si="134"/>
        <v>Puntos no considerados</v>
      </c>
      <c r="O789" s="26">
        <f t="shared" si="135"/>
        <v>0</v>
      </c>
      <c r="P789" s="26">
        <f t="shared" si="136"/>
        <v>0</v>
      </c>
    </row>
    <row r="790" spans="3:16" ht="18.600000000000001" customHeight="1" x14ac:dyDescent="0.3">
      <c r="C790"/>
      <c r="D790"/>
      <c r="H790" s="26" t="str">
        <f t="shared" si="129"/>
        <v>LLAYLLAY 21 II</v>
      </c>
      <c r="I790" s="26" t="str">
        <f t="shared" si="130"/>
        <v>EL MOLINO B</v>
      </c>
      <c r="J790" s="26" t="str">
        <f t="shared" si="131"/>
        <v>SEBASTIAN IRRIBARRA CONA</v>
      </c>
      <c r="K790" s="26">
        <f t="shared" si="137"/>
        <v>0</v>
      </c>
      <c r="L790" s="26">
        <f t="shared" si="132"/>
        <v>680</v>
      </c>
      <c r="M790" s="26">
        <f t="shared" si="133"/>
        <v>0</v>
      </c>
      <c r="N790" s="26" t="str">
        <f t="shared" si="134"/>
        <v>Puntos no considerados</v>
      </c>
      <c r="O790" s="26">
        <f t="shared" si="135"/>
        <v>0</v>
      </c>
      <c r="P790" s="26">
        <f t="shared" si="136"/>
        <v>0</v>
      </c>
    </row>
    <row r="791" spans="3:16" ht="18.600000000000001" customHeight="1" x14ac:dyDescent="0.3">
      <c r="C791"/>
      <c r="D791"/>
      <c r="H791" s="26" t="str">
        <f t="shared" si="129"/>
        <v>LLAYLLAY 21 II</v>
      </c>
      <c r="I791" s="26" t="str">
        <f t="shared" si="130"/>
        <v>EL MOLINO B</v>
      </c>
      <c r="J791" s="26" t="str">
        <f t="shared" si="131"/>
        <v>SEBASTIAN IRRIBARRA CONA</v>
      </c>
      <c r="K791" s="26">
        <f t="shared" si="137"/>
        <v>0</v>
      </c>
      <c r="L791" s="26">
        <f t="shared" si="132"/>
        <v>681</v>
      </c>
      <c r="M791" s="26">
        <f t="shared" si="133"/>
        <v>0</v>
      </c>
      <c r="N791" s="26" t="str">
        <f t="shared" si="134"/>
        <v>Puntos no considerados</v>
      </c>
      <c r="O791" s="26">
        <f t="shared" si="135"/>
        <v>0</v>
      </c>
      <c r="P791" s="26">
        <f t="shared" si="136"/>
        <v>0</v>
      </c>
    </row>
    <row r="792" spans="3:16" ht="18.600000000000001" customHeight="1" x14ac:dyDescent="0.3">
      <c r="C792"/>
      <c r="D792"/>
      <c r="H792" s="26" t="str">
        <f t="shared" si="129"/>
        <v>LLAYLLAY 21 II</v>
      </c>
      <c r="I792" s="26" t="str">
        <f t="shared" si="130"/>
        <v>EL MOLINO B</v>
      </c>
      <c r="J792" s="26" t="str">
        <f t="shared" si="131"/>
        <v>SEBASTIAN IRRIBARRA CONA</v>
      </c>
      <c r="K792" s="26">
        <f t="shared" si="137"/>
        <v>0</v>
      </c>
      <c r="L792" s="26">
        <f t="shared" si="132"/>
        <v>682</v>
      </c>
      <c r="M792" s="26">
        <f t="shared" si="133"/>
        <v>0</v>
      </c>
      <c r="N792" s="26" t="str">
        <f t="shared" si="134"/>
        <v>Puntos no considerados</v>
      </c>
      <c r="O792" s="26">
        <f t="shared" si="135"/>
        <v>0</v>
      </c>
      <c r="P792" s="26">
        <f t="shared" si="136"/>
        <v>0</v>
      </c>
    </row>
    <row r="793" spans="3:16" ht="18.600000000000001" customHeight="1" x14ac:dyDescent="0.3">
      <c r="C793"/>
      <c r="D793"/>
      <c r="H793" s="26" t="str">
        <f t="shared" si="129"/>
        <v>LLAYLLAY 21 II</v>
      </c>
      <c r="I793" s="26" t="str">
        <f t="shared" si="130"/>
        <v>EL MOLINO B</v>
      </c>
      <c r="J793" s="26" t="str">
        <f t="shared" si="131"/>
        <v>SEBASTIAN IRRIBARRA CONA</v>
      </c>
      <c r="K793" s="26">
        <f t="shared" si="137"/>
        <v>0</v>
      </c>
      <c r="L793" s="26">
        <f t="shared" si="132"/>
        <v>683</v>
      </c>
      <c r="M793" s="26">
        <f t="shared" si="133"/>
        <v>0</v>
      </c>
      <c r="N793" s="26" t="str">
        <f t="shared" si="134"/>
        <v>Puntos no considerados</v>
      </c>
      <c r="O793" s="26">
        <f t="shared" si="135"/>
        <v>0</v>
      </c>
      <c r="P793" s="26">
        <f t="shared" si="136"/>
        <v>0</v>
      </c>
    </row>
    <row r="794" spans="3:16" ht="18.600000000000001" customHeight="1" x14ac:dyDescent="0.3">
      <c r="C794"/>
      <c r="D794"/>
      <c r="H794" s="26" t="str">
        <f t="shared" si="129"/>
        <v>LLAYLLAY 21 II</v>
      </c>
      <c r="I794" s="26" t="str">
        <f t="shared" si="130"/>
        <v>EL MOLINO B</v>
      </c>
      <c r="J794" s="26" t="str">
        <f t="shared" si="131"/>
        <v>SEBASTIAN IRRIBARRA CONA</v>
      </c>
      <c r="K794" s="26">
        <f t="shared" si="137"/>
        <v>0</v>
      </c>
      <c r="L794" s="26">
        <f t="shared" si="132"/>
        <v>684</v>
      </c>
      <c r="M794" s="26">
        <f t="shared" si="133"/>
        <v>0</v>
      </c>
      <c r="N794" s="26" t="str">
        <f t="shared" si="134"/>
        <v>Puntos no considerados</v>
      </c>
      <c r="O794" s="26">
        <f t="shared" si="135"/>
        <v>0</v>
      </c>
      <c r="P794" s="26">
        <f t="shared" si="136"/>
        <v>0</v>
      </c>
    </row>
    <row r="795" spans="3:16" ht="18.600000000000001" customHeight="1" x14ac:dyDescent="0.3">
      <c r="C795"/>
      <c r="D795"/>
      <c r="H795" s="26" t="str">
        <f t="shared" si="129"/>
        <v>LLAYLLAY 21 II</v>
      </c>
      <c r="I795" s="26" t="str">
        <f t="shared" si="130"/>
        <v>EL MOLINO B</v>
      </c>
      <c r="J795" s="26" t="str">
        <f t="shared" si="131"/>
        <v>SEBASTIAN IRRIBARRA CONA</v>
      </c>
      <c r="K795" s="26">
        <f t="shared" si="137"/>
        <v>0</v>
      </c>
      <c r="L795" s="26">
        <f t="shared" si="132"/>
        <v>685</v>
      </c>
      <c r="M795" s="26">
        <f t="shared" si="133"/>
        <v>0</v>
      </c>
      <c r="N795" s="26" t="str">
        <f t="shared" si="134"/>
        <v>Puntos no considerados</v>
      </c>
      <c r="O795" s="26">
        <f t="shared" si="135"/>
        <v>0</v>
      </c>
      <c r="P795" s="26">
        <f t="shared" si="136"/>
        <v>0</v>
      </c>
    </row>
    <row r="796" spans="3:16" ht="18.600000000000001" customHeight="1" x14ac:dyDescent="0.3">
      <c r="C796"/>
      <c r="D796"/>
      <c r="H796" s="26" t="str">
        <f t="shared" si="129"/>
        <v>LLAYLLAY 21 II</v>
      </c>
      <c r="I796" s="26" t="str">
        <f t="shared" si="130"/>
        <v>EL MOLINO B</v>
      </c>
      <c r="J796" s="26" t="str">
        <f t="shared" si="131"/>
        <v>SEBASTIAN IRRIBARRA CONA</v>
      </c>
      <c r="K796" s="26">
        <f t="shared" si="137"/>
        <v>0</v>
      </c>
      <c r="L796" s="26">
        <f t="shared" si="132"/>
        <v>686</v>
      </c>
      <c r="M796" s="26">
        <f t="shared" si="133"/>
        <v>0</v>
      </c>
      <c r="N796" s="26" t="str">
        <f t="shared" si="134"/>
        <v>Puntos no considerados</v>
      </c>
      <c r="O796" s="26">
        <f t="shared" si="135"/>
        <v>0</v>
      </c>
      <c r="P796" s="26">
        <f t="shared" si="136"/>
        <v>0</v>
      </c>
    </row>
    <row r="797" spans="3:16" ht="18.600000000000001" customHeight="1" x14ac:dyDescent="0.3">
      <c r="C797"/>
      <c r="D797"/>
      <c r="H797" s="26" t="str">
        <f t="shared" si="129"/>
        <v>LLAYLLAY 21 II</v>
      </c>
      <c r="I797" s="26" t="str">
        <f t="shared" si="130"/>
        <v>EL MOLINO B</v>
      </c>
      <c r="J797" s="26" t="str">
        <f t="shared" si="131"/>
        <v>SEBASTIAN IRRIBARRA CONA</v>
      </c>
      <c r="K797" s="26">
        <f t="shared" si="137"/>
        <v>0</v>
      </c>
      <c r="L797" s="26">
        <f t="shared" si="132"/>
        <v>687</v>
      </c>
      <c r="M797" s="26">
        <f t="shared" si="133"/>
        <v>0</v>
      </c>
      <c r="N797" s="26" t="str">
        <f t="shared" si="134"/>
        <v>Puntos no considerados</v>
      </c>
      <c r="O797" s="26">
        <f t="shared" si="135"/>
        <v>0</v>
      </c>
      <c r="P797" s="26">
        <f t="shared" si="136"/>
        <v>0</v>
      </c>
    </row>
    <row r="798" spans="3:16" ht="18.600000000000001" customHeight="1" x14ac:dyDescent="0.3">
      <c r="C798"/>
      <c r="D798"/>
      <c r="H798" s="26" t="str">
        <f t="shared" si="129"/>
        <v>LLAYLLAY 21 II</v>
      </c>
      <c r="I798" s="26" t="str">
        <f t="shared" si="130"/>
        <v>EL MOLINO B</v>
      </c>
      <c r="J798" s="26" t="str">
        <f t="shared" si="131"/>
        <v>SEBASTIAN IRRIBARRA CONA</v>
      </c>
      <c r="K798" s="26">
        <f t="shared" si="137"/>
        <v>0</v>
      </c>
      <c r="L798" s="26">
        <f t="shared" si="132"/>
        <v>688</v>
      </c>
      <c r="M798" s="26">
        <f t="shared" si="133"/>
        <v>0</v>
      </c>
      <c r="N798" s="26" t="str">
        <f t="shared" si="134"/>
        <v>Puntos no considerados</v>
      </c>
      <c r="O798" s="26">
        <f t="shared" si="135"/>
        <v>0</v>
      </c>
      <c r="P798" s="26">
        <f t="shared" si="136"/>
        <v>0</v>
      </c>
    </row>
    <row r="799" spans="3:16" ht="18.600000000000001" customHeight="1" x14ac:dyDescent="0.3">
      <c r="C799"/>
      <c r="D799"/>
      <c r="H799" s="26" t="str">
        <f t="shared" si="129"/>
        <v>LLAYLLAY 21 II</v>
      </c>
      <c r="I799" s="26" t="str">
        <f t="shared" si="130"/>
        <v>EL MOLINO B</v>
      </c>
      <c r="J799" s="26" t="str">
        <f t="shared" si="131"/>
        <v>SEBASTIAN IRRIBARRA CONA</v>
      </c>
      <c r="K799" s="26">
        <f t="shared" si="137"/>
        <v>0</v>
      </c>
      <c r="L799" s="26">
        <f t="shared" si="132"/>
        <v>689</v>
      </c>
      <c r="M799" s="26">
        <f t="shared" si="133"/>
        <v>0</v>
      </c>
      <c r="N799" s="26" t="str">
        <f t="shared" si="134"/>
        <v>Puntos no considerados</v>
      </c>
      <c r="O799" s="26">
        <f t="shared" si="135"/>
        <v>0</v>
      </c>
      <c r="P799" s="26">
        <f t="shared" si="136"/>
        <v>0</v>
      </c>
    </row>
    <row r="800" spans="3:16" ht="18.600000000000001" customHeight="1" x14ac:dyDescent="0.3">
      <c r="C800"/>
      <c r="D800"/>
      <c r="H800" s="26" t="str">
        <f t="shared" si="129"/>
        <v>LLAYLLAY 21 II</v>
      </c>
      <c r="I800" s="26" t="str">
        <f t="shared" si="130"/>
        <v>EL MOLINO B</v>
      </c>
      <c r="J800" s="26" t="str">
        <f t="shared" si="131"/>
        <v>SEBASTIAN IRRIBARRA CONA</v>
      </c>
      <c r="K800" s="26">
        <f t="shared" si="137"/>
        <v>0</v>
      </c>
      <c r="L800" s="26">
        <f t="shared" si="132"/>
        <v>690</v>
      </c>
      <c r="M800" s="26">
        <f t="shared" si="133"/>
        <v>0</v>
      </c>
      <c r="N800" s="26" t="str">
        <f t="shared" si="134"/>
        <v>Puntos no considerados</v>
      </c>
      <c r="O800" s="26">
        <f t="shared" si="135"/>
        <v>0</v>
      </c>
      <c r="P800" s="26">
        <f t="shared" si="136"/>
        <v>0</v>
      </c>
    </row>
    <row r="801" spans="3:16" ht="18.600000000000001" customHeight="1" x14ac:dyDescent="0.3">
      <c r="C801"/>
      <c r="D801"/>
      <c r="H801" s="26" t="str">
        <f t="shared" si="129"/>
        <v>LLAYLLAY 21 II</v>
      </c>
      <c r="I801" s="26" t="str">
        <f t="shared" si="130"/>
        <v>EL MOLINO B</v>
      </c>
      <c r="J801" s="26" t="str">
        <f t="shared" si="131"/>
        <v>SEBASTIAN IRRIBARRA CONA</v>
      </c>
      <c r="K801" s="26">
        <f t="shared" si="137"/>
        <v>0</v>
      </c>
      <c r="L801" s="26">
        <f t="shared" si="132"/>
        <v>691</v>
      </c>
      <c r="M801" s="26">
        <f t="shared" si="133"/>
        <v>0</v>
      </c>
      <c r="N801" s="26" t="str">
        <f t="shared" si="134"/>
        <v>Puntos no considerados</v>
      </c>
      <c r="O801" s="26">
        <f t="shared" si="135"/>
        <v>0</v>
      </c>
      <c r="P801" s="26">
        <f t="shared" si="136"/>
        <v>0</v>
      </c>
    </row>
    <row r="802" spans="3:16" ht="18.600000000000001" customHeight="1" x14ac:dyDescent="0.3">
      <c r="C802"/>
      <c r="D802"/>
      <c r="H802" s="26" t="str">
        <f t="shared" si="129"/>
        <v>LLAYLLAY 21 II</v>
      </c>
      <c r="I802" s="26" t="str">
        <f t="shared" si="130"/>
        <v>EL MOLINO B</v>
      </c>
      <c r="J802" s="26" t="str">
        <f t="shared" si="131"/>
        <v>SEBASTIAN IRRIBARRA CONA</v>
      </c>
      <c r="K802" s="26">
        <f t="shared" si="137"/>
        <v>0</v>
      </c>
      <c r="L802" s="26">
        <f t="shared" si="132"/>
        <v>692</v>
      </c>
      <c r="M802" s="26">
        <f t="shared" si="133"/>
        <v>0</v>
      </c>
      <c r="N802" s="26" t="str">
        <f t="shared" si="134"/>
        <v>Puntos no considerados</v>
      </c>
      <c r="O802" s="26">
        <f t="shared" si="135"/>
        <v>0</v>
      </c>
      <c r="P802" s="26">
        <f t="shared" si="136"/>
        <v>0</v>
      </c>
    </row>
    <row r="803" spans="3:16" ht="18.600000000000001" customHeight="1" x14ac:dyDescent="0.3">
      <c r="C803"/>
      <c r="D803"/>
      <c r="H803" s="26" t="str">
        <f t="shared" si="129"/>
        <v>LLAYLLAY 21 II</v>
      </c>
      <c r="I803" s="26" t="str">
        <f t="shared" si="130"/>
        <v>EL MOLINO B</v>
      </c>
      <c r="J803" s="26" t="str">
        <f t="shared" si="131"/>
        <v>SEBASTIAN IRRIBARRA CONA</v>
      </c>
      <c r="K803" s="26">
        <f t="shared" si="137"/>
        <v>0</v>
      </c>
      <c r="L803" s="26">
        <f t="shared" si="132"/>
        <v>693</v>
      </c>
      <c r="M803" s="26">
        <f t="shared" si="133"/>
        <v>0</v>
      </c>
      <c r="N803" s="26" t="str">
        <f t="shared" si="134"/>
        <v>Puntos no considerados</v>
      </c>
      <c r="O803" s="26">
        <f t="shared" si="135"/>
        <v>0</v>
      </c>
      <c r="P803" s="26">
        <f t="shared" si="136"/>
        <v>0</v>
      </c>
    </row>
    <row r="804" spans="3:16" ht="18.600000000000001" customHeight="1" x14ac:dyDescent="0.3">
      <c r="C804"/>
      <c r="D804"/>
      <c r="H804" s="26" t="str">
        <f t="shared" si="129"/>
        <v>LLAYLLAY 21 II</v>
      </c>
      <c r="I804" s="26" t="str">
        <f t="shared" si="130"/>
        <v>EL MOLINO B</v>
      </c>
      <c r="J804" s="26" t="str">
        <f t="shared" si="131"/>
        <v>SEBASTIAN IRRIBARRA CONA</v>
      </c>
      <c r="K804" s="26">
        <f t="shared" si="137"/>
        <v>0</v>
      </c>
      <c r="L804" s="26">
        <f t="shared" si="132"/>
        <v>694</v>
      </c>
      <c r="M804" s="26">
        <f t="shared" si="133"/>
        <v>0</v>
      </c>
      <c r="N804" s="26" t="str">
        <f t="shared" si="134"/>
        <v>Puntos no considerados</v>
      </c>
      <c r="O804" s="26">
        <f t="shared" si="135"/>
        <v>0</v>
      </c>
      <c r="P804" s="26">
        <f t="shared" si="136"/>
        <v>0</v>
      </c>
    </row>
    <row r="805" spans="3:16" ht="18.600000000000001" customHeight="1" x14ac:dyDescent="0.3">
      <c r="C805"/>
      <c r="D805"/>
      <c r="H805" s="26" t="str">
        <f t="shared" si="129"/>
        <v>LLAYLLAY 21 II</v>
      </c>
      <c r="I805" s="26" t="str">
        <f t="shared" si="130"/>
        <v>EL MOLINO B</v>
      </c>
      <c r="J805" s="26" t="str">
        <f t="shared" si="131"/>
        <v>SEBASTIAN IRRIBARRA CONA</v>
      </c>
      <c r="K805" s="26">
        <f t="shared" si="137"/>
        <v>0</v>
      </c>
      <c r="L805" s="26">
        <f t="shared" si="132"/>
        <v>695</v>
      </c>
      <c r="M805" s="26">
        <f t="shared" si="133"/>
        <v>0</v>
      </c>
      <c r="N805" s="26" t="str">
        <f t="shared" si="134"/>
        <v>Puntos no considerados</v>
      </c>
      <c r="O805" s="26">
        <f t="shared" si="135"/>
        <v>0</v>
      </c>
      <c r="P805" s="26">
        <f t="shared" si="136"/>
        <v>0</v>
      </c>
    </row>
    <row r="806" spans="3:16" ht="18.600000000000001" customHeight="1" x14ac:dyDescent="0.3">
      <c r="C806"/>
      <c r="D806"/>
      <c r="H806" s="26" t="str">
        <f t="shared" si="129"/>
        <v>LLAYLLAY 21 II</v>
      </c>
      <c r="I806" s="26" t="str">
        <f t="shared" si="130"/>
        <v>EL MOLINO B</v>
      </c>
      <c r="J806" s="26" t="str">
        <f t="shared" si="131"/>
        <v>SEBASTIAN IRRIBARRA CONA</v>
      </c>
      <c r="K806" s="26">
        <f t="shared" si="137"/>
        <v>0</v>
      </c>
      <c r="L806" s="26">
        <f t="shared" si="132"/>
        <v>696</v>
      </c>
      <c r="M806" s="26">
        <f t="shared" si="133"/>
        <v>0</v>
      </c>
      <c r="N806" s="26" t="str">
        <f t="shared" si="134"/>
        <v>Puntos no considerados</v>
      </c>
      <c r="O806" s="26">
        <f t="shared" si="135"/>
        <v>0</v>
      </c>
      <c r="P806" s="26">
        <f t="shared" si="136"/>
        <v>0</v>
      </c>
    </row>
    <row r="807" spans="3:16" ht="18.600000000000001" customHeight="1" x14ac:dyDescent="0.3">
      <c r="C807"/>
      <c r="D807"/>
      <c r="H807" s="26" t="str">
        <f t="shared" si="129"/>
        <v>LLAYLLAY 21 II</v>
      </c>
      <c r="I807" s="26" t="str">
        <f t="shared" si="130"/>
        <v>EL MOLINO B</v>
      </c>
      <c r="J807" s="26" t="str">
        <f t="shared" si="131"/>
        <v>SEBASTIAN IRRIBARRA CONA</v>
      </c>
      <c r="K807" s="26">
        <f t="shared" si="137"/>
        <v>0</v>
      </c>
      <c r="L807" s="26">
        <f t="shared" si="132"/>
        <v>697</v>
      </c>
      <c r="M807" s="26">
        <f t="shared" si="133"/>
        <v>0</v>
      </c>
      <c r="N807" s="26" t="str">
        <f t="shared" si="134"/>
        <v>Puntos no considerados</v>
      </c>
      <c r="O807" s="26">
        <f t="shared" si="135"/>
        <v>0</v>
      </c>
      <c r="P807" s="26">
        <f t="shared" si="136"/>
        <v>0</v>
      </c>
    </row>
    <row r="808" spans="3:16" ht="18.600000000000001" customHeight="1" x14ac:dyDescent="0.3">
      <c r="C808"/>
      <c r="D808"/>
      <c r="H808" s="26" t="str">
        <f t="shared" si="129"/>
        <v>LLAYLLAY 21 II</v>
      </c>
      <c r="I808" s="26" t="str">
        <f t="shared" si="130"/>
        <v>EL MOLINO B</v>
      </c>
      <c r="J808" s="26" t="str">
        <f t="shared" si="131"/>
        <v>SEBASTIAN IRRIBARRA CONA</v>
      </c>
      <c r="K808" s="26">
        <f t="shared" si="137"/>
        <v>0</v>
      </c>
      <c r="L808" s="26">
        <f t="shared" si="132"/>
        <v>698</v>
      </c>
      <c r="M808" s="26">
        <f t="shared" si="133"/>
        <v>0</v>
      </c>
      <c r="N808" s="26" t="str">
        <f t="shared" si="134"/>
        <v>Puntos no considerados</v>
      </c>
      <c r="O808" s="26">
        <f t="shared" si="135"/>
        <v>0</v>
      </c>
      <c r="P808" s="26">
        <f t="shared" si="136"/>
        <v>0</v>
      </c>
    </row>
    <row r="809" spans="3:16" ht="18.600000000000001" customHeight="1" x14ac:dyDescent="0.3">
      <c r="C809"/>
      <c r="D809"/>
      <c r="H809" s="26" t="str">
        <f t="shared" si="129"/>
        <v>LLAYLLAY 21 II</v>
      </c>
      <c r="I809" s="26" t="str">
        <f t="shared" si="130"/>
        <v>EL MOLINO B</v>
      </c>
      <c r="J809" s="26" t="str">
        <f t="shared" si="131"/>
        <v>SEBASTIAN IRRIBARRA CONA</v>
      </c>
      <c r="K809" s="26">
        <f t="shared" si="137"/>
        <v>0</v>
      </c>
      <c r="L809" s="26">
        <f t="shared" si="132"/>
        <v>699</v>
      </c>
      <c r="M809" s="26">
        <f t="shared" si="133"/>
        <v>0</v>
      </c>
      <c r="N809" s="26" t="str">
        <f t="shared" si="134"/>
        <v>Puntos no considerados</v>
      </c>
      <c r="O809" s="26">
        <f t="shared" si="135"/>
        <v>0</v>
      </c>
      <c r="P809" s="26">
        <f t="shared" si="136"/>
        <v>0</v>
      </c>
    </row>
    <row r="810" spans="3:16" ht="18.600000000000001" customHeight="1" x14ac:dyDescent="0.3">
      <c r="C810"/>
      <c r="D810"/>
      <c r="H810" s="26" t="str">
        <f t="shared" si="129"/>
        <v>LLAYLLAY 21 II</v>
      </c>
      <c r="I810" s="26" t="str">
        <f t="shared" si="130"/>
        <v>EL MOLINO B</v>
      </c>
      <c r="J810" s="26" t="str">
        <f t="shared" si="131"/>
        <v>SEBASTIAN IRRIBARRA CONA</v>
      </c>
      <c r="K810" s="26">
        <f t="shared" si="137"/>
        <v>0</v>
      </c>
      <c r="L810" s="26">
        <f t="shared" si="132"/>
        <v>700</v>
      </c>
      <c r="M810" s="26">
        <f t="shared" si="133"/>
        <v>0</v>
      </c>
      <c r="N810" s="26" t="str">
        <f t="shared" si="134"/>
        <v>Puntos no considerados</v>
      </c>
      <c r="O810" s="26">
        <f t="shared" si="135"/>
        <v>0</v>
      </c>
      <c r="P810" s="26">
        <f t="shared" si="136"/>
        <v>0</v>
      </c>
    </row>
    <row r="811" spans="3:16" ht="18.600000000000001" customHeight="1" x14ac:dyDescent="0.3">
      <c r="C811"/>
      <c r="D811"/>
      <c r="H811" s="26" t="str">
        <f t="shared" si="129"/>
        <v>LLAYLLAY 21 II</v>
      </c>
      <c r="I811" s="26" t="str">
        <f t="shared" si="130"/>
        <v>EL MOLINO B</v>
      </c>
      <c r="J811" s="26" t="str">
        <f t="shared" si="131"/>
        <v>SEBASTIAN IRRIBARRA CONA</v>
      </c>
      <c r="K811" s="26">
        <f t="shared" si="137"/>
        <v>0</v>
      </c>
      <c r="L811" s="26">
        <f t="shared" si="132"/>
        <v>701</v>
      </c>
      <c r="M811" s="26">
        <f t="shared" si="133"/>
        <v>0</v>
      </c>
      <c r="N811" s="26" t="str">
        <f t="shared" si="134"/>
        <v>Puntos no considerados</v>
      </c>
      <c r="O811" s="26">
        <f t="shared" si="135"/>
        <v>0</v>
      </c>
      <c r="P811" s="26">
        <f t="shared" si="136"/>
        <v>0</v>
      </c>
    </row>
    <row r="812" spans="3:16" ht="18.600000000000001" customHeight="1" x14ac:dyDescent="0.3">
      <c r="C812"/>
      <c r="D812"/>
      <c r="H812" s="26" t="str">
        <f t="shared" si="129"/>
        <v>LLAYLLAY 21 II</v>
      </c>
      <c r="I812" s="26" t="str">
        <f t="shared" si="130"/>
        <v>EL MOLINO B</v>
      </c>
      <c r="J812" s="26" t="str">
        <f t="shared" si="131"/>
        <v>SEBASTIAN IRRIBARRA CONA</v>
      </c>
      <c r="K812" s="26">
        <f t="shared" si="137"/>
        <v>0</v>
      </c>
      <c r="L812" s="26">
        <f t="shared" si="132"/>
        <v>702</v>
      </c>
      <c r="M812" s="26">
        <f t="shared" si="133"/>
        <v>0</v>
      </c>
      <c r="N812" s="26" t="str">
        <f t="shared" si="134"/>
        <v>Puntos no considerados</v>
      </c>
      <c r="O812" s="26">
        <f t="shared" si="135"/>
        <v>0</v>
      </c>
      <c r="P812" s="26">
        <f t="shared" si="136"/>
        <v>0</v>
      </c>
    </row>
    <row r="813" spans="3:16" ht="18.600000000000001" customHeight="1" x14ac:dyDescent="0.3">
      <c r="C813"/>
      <c r="D813"/>
      <c r="H813" s="26" t="str">
        <f t="shared" si="129"/>
        <v>LLAYLLAY 21 II</v>
      </c>
      <c r="I813" s="26" t="str">
        <f t="shared" si="130"/>
        <v>EL MOLINO B</v>
      </c>
      <c r="J813" s="26" t="str">
        <f t="shared" si="131"/>
        <v>SEBASTIAN IRRIBARRA CONA</v>
      </c>
      <c r="K813" s="26">
        <f t="shared" si="137"/>
        <v>0</v>
      </c>
      <c r="L813" s="26">
        <f t="shared" si="132"/>
        <v>703</v>
      </c>
      <c r="M813" s="26">
        <f t="shared" si="133"/>
        <v>0</v>
      </c>
      <c r="N813" s="26" t="str">
        <f t="shared" si="134"/>
        <v>Puntos no considerados</v>
      </c>
      <c r="O813" s="26">
        <f t="shared" si="135"/>
        <v>0</v>
      </c>
      <c r="P813" s="26">
        <f t="shared" si="136"/>
        <v>0</v>
      </c>
    </row>
    <row r="814" spans="3:16" ht="18.600000000000001" customHeight="1" x14ac:dyDescent="0.3">
      <c r="C814"/>
      <c r="D814"/>
      <c r="H814" s="26" t="str">
        <f t="shared" si="129"/>
        <v>LLAYLLAY 21 II</v>
      </c>
      <c r="I814" s="26" t="str">
        <f t="shared" si="130"/>
        <v>EL MOLINO B</v>
      </c>
      <c r="J814" s="26" t="str">
        <f t="shared" si="131"/>
        <v>SEBASTIAN IRRIBARRA CONA</v>
      </c>
      <c r="K814" s="26">
        <f t="shared" si="137"/>
        <v>0</v>
      </c>
      <c r="L814" s="26">
        <f t="shared" si="132"/>
        <v>704</v>
      </c>
      <c r="M814" s="26">
        <f t="shared" si="133"/>
        <v>0</v>
      </c>
      <c r="N814" s="26" t="str">
        <f t="shared" si="134"/>
        <v>Puntos no considerados</v>
      </c>
      <c r="O814" s="26">
        <f t="shared" si="135"/>
        <v>0</v>
      </c>
      <c r="P814" s="26">
        <f t="shared" si="136"/>
        <v>0</v>
      </c>
    </row>
    <row r="815" spans="3:16" ht="18.600000000000001" customHeight="1" x14ac:dyDescent="0.3">
      <c r="C815"/>
      <c r="D815"/>
      <c r="H815" s="26" t="str">
        <f t="shared" si="129"/>
        <v>LLAYLLAY 21 II</v>
      </c>
      <c r="I815" s="26" t="str">
        <f t="shared" si="130"/>
        <v>EL MOLINO B</v>
      </c>
      <c r="J815" s="26" t="str">
        <f t="shared" si="131"/>
        <v>SEBASTIAN IRRIBARRA CONA</v>
      </c>
      <c r="K815" s="26">
        <f t="shared" si="137"/>
        <v>0</v>
      </c>
      <c r="L815" s="26">
        <f t="shared" si="132"/>
        <v>705</v>
      </c>
      <c r="M815" s="26">
        <f t="shared" si="133"/>
        <v>0</v>
      </c>
      <c r="N815" s="26" t="str">
        <f t="shared" si="134"/>
        <v>Puntos no considerados</v>
      </c>
      <c r="O815" s="26">
        <f t="shared" si="135"/>
        <v>0</v>
      </c>
      <c r="P815" s="26">
        <f t="shared" si="136"/>
        <v>0</v>
      </c>
    </row>
    <row r="816" spans="3:16" ht="18.600000000000001" customHeight="1" x14ac:dyDescent="0.3">
      <c r="C816"/>
      <c r="D816"/>
      <c r="H816" s="26" t="str">
        <f t="shared" si="129"/>
        <v>LLAYLLAY 21 II</v>
      </c>
      <c r="I816" s="26" t="str">
        <f t="shared" si="130"/>
        <v>EL MOLINO B</v>
      </c>
      <c r="J816" s="26" t="str">
        <f t="shared" si="131"/>
        <v>SEBASTIAN IRRIBARRA CONA</v>
      </c>
      <c r="K816" s="26">
        <f t="shared" si="137"/>
        <v>0</v>
      </c>
      <c r="L816" s="26">
        <f t="shared" si="132"/>
        <v>706</v>
      </c>
      <c r="M816" s="26">
        <f t="shared" si="133"/>
        <v>0</v>
      </c>
      <c r="N816" s="26" t="str">
        <f t="shared" si="134"/>
        <v>Puntos no considerados</v>
      </c>
      <c r="O816" s="26">
        <f t="shared" si="135"/>
        <v>0</v>
      </c>
      <c r="P816" s="26">
        <f t="shared" si="136"/>
        <v>0</v>
      </c>
    </row>
    <row r="817" spans="3:16" ht="18.600000000000001" customHeight="1" x14ac:dyDescent="0.3">
      <c r="C817"/>
      <c r="D817"/>
      <c r="H817" s="26" t="str">
        <f t="shared" si="129"/>
        <v>LLAYLLAY 21 II</v>
      </c>
      <c r="I817" s="26" t="str">
        <f t="shared" si="130"/>
        <v>EL MOLINO B</v>
      </c>
      <c r="J817" s="26" t="str">
        <f t="shared" si="131"/>
        <v>SEBASTIAN IRRIBARRA CONA</v>
      </c>
      <c r="K817" s="26">
        <f t="shared" si="137"/>
        <v>0</v>
      </c>
      <c r="L817" s="26">
        <f t="shared" si="132"/>
        <v>707</v>
      </c>
      <c r="M817" s="26">
        <f t="shared" si="133"/>
        <v>0</v>
      </c>
      <c r="N817" s="26" t="str">
        <f t="shared" si="134"/>
        <v>Puntos no considerados</v>
      </c>
      <c r="O817" s="26">
        <f t="shared" si="135"/>
        <v>0</v>
      </c>
      <c r="P817" s="26">
        <f t="shared" si="136"/>
        <v>0</v>
      </c>
    </row>
    <row r="818" spans="3:16" ht="18.600000000000001" customHeight="1" x14ac:dyDescent="0.3">
      <c r="C818"/>
      <c r="D818"/>
      <c r="H818" s="26" t="str">
        <f t="shared" si="129"/>
        <v>LLAYLLAY 21 II</v>
      </c>
      <c r="I818" s="26" t="str">
        <f t="shared" si="130"/>
        <v>EL MOLINO B</v>
      </c>
      <c r="J818" s="26" t="str">
        <f t="shared" si="131"/>
        <v>SEBASTIAN IRRIBARRA CONA</v>
      </c>
      <c r="K818" s="26">
        <f t="shared" si="137"/>
        <v>0</v>
      </c>
      <c r="L818" s="26">
        <f t="shared" si="132"/>
        <v>708</v>
      </c>
      <c r="M818" s="26">
        <f t="shared" si="133"/>
        <v>0</v>
      </c>
      <c r="N818" s="26" t="str">
        <f t="shared" si="134"/>
        <v>Puntos no considerados</v>
      </c>
      <c r="O818" s="26">
        <f t="shared" si="135"/>
        <v>0</v>
      </c>
      <c r="P818" s="26">
        <f t="shared" si="136"/>
        <v>0</v>
      </c>
    </row>
    <row r="819" spans="3:16" ht="18.600000000000001" customHeight="1" x14ac:dyDescent="0.3">
      <c r="C819"/>
      <c r="D819"/>
      <c r="H819" s="26" t="str">
        <f t="shared" si="129"/>
        <v>LLAYLLAY 21 II</v>
      </c>
      <c r="I819" s="26" t="str">
        <f t="shared" si="130"/>
        <v>EL MOLINO B</v>
      </c>
      <c r="J819" s="26" t="str">
        <f t="shared" si="131"/>
        <v>SEBASTIAN IRRIBARRA CONA</v>
      </c>
      <c r="K819" s="26">
        <f t="shared" si="137"/>
        <v>0</v>
      </c>
      <c r="L819" s="26">
        <f t="shared" si="132"/>
        <v>709</v>
      </c>
      <c r="M819" s="26">
        <f t="shared" si="133"/>
        <v>0</v>
      </c>
      <c r="N819" s="26" t="str">
        <f t="shared" si="134"/>
        <v>Puntos no considerados</v>
      </c>
      <c r="O819" s="26">
        <f t="shared" si="135"/>
        <v>0</v>
      </c>
      <c r="P819" s="26">
        <f t="shared" si="136"/>
        <v>0</v>
      </c>
    </row>
    <row r="820" spans="3:16" ht="18.600000000000001" customHeight="1" x14ac:dyDescent="0.3">
      <c r="C820"/>
      <c r="D820"/>
      <c r="H820" s="26" t="str">
        <f t="shared" si="129"/>
        <v>LLAYLLAY 21 II</v>
      </c>
      <c r="I820" s="26" t="str">
        <f t="shared" si="130"/>
        <v>EL MOLINO B</v>
      </c>
      <c r="J820" s="26" t="str">
        <f t="shared" si="131"/>
        <v>SEBASTIAN IRRIBARRA CONA</v>
      </c>
      <c r="K820" s="26">
        <f t="shared" si="137"/>
        <v>0</v>
      </c>
      <c r="L820" s="26">
        <f t="shared" si="132"/>
        <v>710</v>
      </c>
      <c r="M820" s="26">
        <f t="shared" si="133"/>
        <v>0</v>
      </c>
      <c r="N820" s="26" t="str">
        <f t="shared" si="134"/>
        <v>Puntos no considerados</v>
      </c>
      <c r="O820" s="26">
        <f t="shared" si="135"/>
        <v>0</v>
      </c>
      <c r="P820" s="26">
        <f t="shared" si="136"/>
        <v>0</v>
      </c>
    </row>
    <row r="821" spans="3:16" ht="18.600000000000001" customHeight="1" x14ac:dyDescent="0.3">
      <c r="C821"/>
      <c r="D821"/>
      <c r="H821" s="26" t="str">
        <f t="shared" si="129"/>
        <v>LLAYLLAY 21 II</v>
      </c>
      <c r="I821" s="26" t="str">
        <f t="shared" si="130"/>
        <v>EL MOLINO B</v>
      </c>
      <c r="J821" s="26" t="str">
        <f t="shared" si="131"/>
        <v>SEBASTIAN IRRIBARRA CONA</v>
      </c>
      <c r="K821" s="26">
        <f t="shared" si="137"/>
        <v>0</v>
      </c>
      <c r="L821" s="26">
        <f t="shared" si="132"/>
        <v>711</v>
      </c>
      <c r="M821" s="26">
        <f t="shared" si="133"/>
        <v>0</v>
      </c>
      <c r="N821" s="26" t="str">
        <f t="shared" si="134"/>
        <v>Puntos no considerados</v>
      </c>
      <c r="O821" s="26">
        <f t="shared" si="135"/>
        <v>0</v>
      </c>
      <c r="P821" s="26">
        <f t="shared" si="136"/>
        <v>0</v>
      </c>
    </row>
    <row r="822" spans="3:16" ht="18.600000000000001" customHeight="1" x14ac:dyDescent="0.3">
      <c r="C822"/>
      <c r="D822"/>
      <c r="H822" s="26" t="str">
        <f t="shared" si="129"/>
        <v>LLAYLLAY 21 II</v>
      </c>
      <c r="I822" s="26" t="str">
        <f t="shared" si="130"/>
        <v>EL MOLINO B</v>
      </c>
      <c r="J822" s="26" t="str">
        <f t="shared" si="131"/>
        <v>SEBASTIAN IRRIBARRA CONA</v>
      </c>
      <c r="K822" s="26">
        <f t="shared" si="137"/>
        <v>0</v>
      </c>
      <c r="L822" s="26">
        <f t="shared" si="132"/>
        <v>712</v>
      </c>
      <c r="M822" s="26">
        <f t="shared" si="133"/>
        <v>0</v>
      </c>
      <c r="N822" s="26" t="str">
        <f t="shared" si="134"/>
        <v>Puntos no considerados</v>
      </c>
      <c r="O822" s="26">
        <f t="shared" si="135"/>
        <v>0</v>
      </c>
      <c r="P822" s="26">
        <f t="shared" si="136"/>
        <v>0</v>
      </c>
    </row>
    <row r="823" spans="3:16" ht="18.600000000000001" customHeight="1" x14ac:dyDescent="0.3">
      <c r="C823"/>
      <c r="D823"/>
      <c r="H823" s="26" t="str">
        <f t="shared" si="129"/>
        <v>LLAYLLAY 21 II</v>
      </c>
      <c r="I823" s="26" t="str">
        <f t="shared" si="130"/>
        <v>EL MOLINO B</v>
      </c>
      <c r="J823" s="26" t="str">
        <f t="shared" si="131"/>
        <v>SEBASTIAN IRRIBARRA CONA</v>
      </c>
      <c r="K823" s="26">
        <f t="shared" si="137"/>
        <v>0</v>
      </c>
      <c r="L823" s="26">
        <f t="shared" si="132"/>
        <v>713</v>
      </c>
      <c r="M823" s="26">
        <f t="shared" si="133"/>
        <v>0</v>
      </c>
      <c r="N823" s="26" t="str">
        <f t="shared" si="134"/>
        <v>Puntos no considerados</v>
      </c>
      <c r="O823" s="26">
        <f t="shared" si="135"/>
        <v>0</v>
      </c>
      <c r="P823" s="26">
        <f t="shared" si="136"/>
        <v>0</v>
      </c>
    </row>
    <row r="824" spans="3:16" ht="18.600000000000001" customHeight="1" x14ac:dyDescent="0.3">
      <c r="C824"/>
      <c r="D824"/>
      <c r="H824" s="26" t="str">
        <f t="shared" si="129"/>
        <v>LLAYLLAY 21 II</v>
      </c>
      <c r="I824" s="26" t="str">
        <f t="shared" si="130"/>
        <v>EL MOLINO B</v>
      </c>
      <c r="J824" s="26" t="str">
        <f t="shared" si="131"/>
        <v>SEBASTIAN IRRIBARRA CONA</v>
      </c>
      <c r="K824" s="26">
        <f t="shared" si="137"/>
        <v>0</v>
      </c>
      <c r="L824" s="26">
        <f t="shared" si="132"/>
        <v>714</v>
      </c>
      <c r="M824" s="26">
        <f t="shared" si="133"/>
        <v>0</v>
      </c>
      <c r="N824" s="26" t="str">
        <f t="shared" si="134"/>
        <v>Puntos no considerados</v>
      </c>
      <c r="O824" s="26">
        <f t="shared" si="135"/>
        <v>0</v>
      </c>
      <c r="P824" s="26">
        <f t="shared" si="136"/>
        <v>0</v>
      </c>
    </row>
    <row r="825" spans="3:16" ht="18.600000000000001" customHeight="1" x14ac:dyDescent="0.3">
      <c r="C825"/>
      <c r="D825"/>
      <c r="H825" s="26" t="str">
        <f t="shared" si="129"/>
        <v>LLAYLLAY 21 II</v>
      </c>
      <c r="I825" s="26" t="str">
        <f t="shared" si="130"/>
        <v>EL MOLINO B</v>
      </c>
      <c r="J825" s="26" t="str">
        <f t="shared" si="131"/>
        <v>SEBASTIAN IRRIBARRA CONA</v>
      </c>
      <c r="K825" s="26">
        <f t="shared" si="137"/>
        <v>0</v>
      </c>
      <c r="L825" s="26">
        <f t="shared" si="132"/>
        <v>715</v>
      </c>
      <c r="M825" s="26">
        <f t="shared" si="133"/>
        <v>0</v>
      </c>
      <c r="N825" s="26" t="str">
        <f t="shared" si="134"/>
        <v>Puntos no considerados</v>
      </c>
      <c r="O825" s="26">
        <f t="shared" si="135"/>
        <v>0</v>
      </c>
      <c r="P825" s="26">
        <f t="shared" si="136"/>
        <v>0</v>
      </c>
    </row>
    <row r="826" spans="3:16" ht="18.600000000000001" customHeight="1" x14ac:dyDescent="0.3">
      <c r="C826"/>
      <c r="D826"/>
      <c r="H826" s="26" t="str">
        <f t="shared" si="129"/>
        <v>LLAYLLAY 21 II</v>
      </c>
      <c r="I826" s="26" t="str">
        <f t="shared" si="130"/>
        <v>EL MOLINO B</v>
      </c>
      <c r="J826" s="26" t="str">
        <f t="shared" si="131"/>
        <v>SEBASTIAN IRRIBARRA CONA</v>
      </c>
      <c r="K826" s="26">
        <f t="shared" si="137"/>
        <v>0</v>
      </c>
      <c r="L826" s="26">
        <f t="shared" si="132"/>
        <v>716</v>
      </c>
      <c r="M826" s="26">
        <f t="shared" si="133"/>
        <v>0</v>
      </c>
      <c r="N826" s="26" t="str">
        <f t="shared" si="134"/>
        <v>Puntos no considerados</v>
      </c>
      <c r="O826" s="26">
        <f t="shared" si="135"/>
        <v>0</v>
      </c>
      <c r="P826" s="26">
        <f t="shared" si="136"/>
        <v>0</v>
      </c>
    </row>
    <row r="827" spans="3:16" ht="18.600000000000001" customHeight="1" x14ac:dyDescent="0.3">
      <c r="C827"/>
      <c r="D827"/>
      <c r="H827" s="26" t="str">
        <f t="shared" si="129"/>
        <v>LLAYLLAY 21 II</v>
      </c>
      <c r="I827" s="26" t="str">
        <f t="shared" si="130"/>
        <v>EL MOLINO B</v>
      </c>
      <c r="J827" s="26" t="str">
        <f t="shared" si="131"/>
        <v>SEBASTIAN IRRIBARRA CONA</v>
      </c>
      <c r="K827" s="26">
        <f t="shared" si="137"/>
        <v>0</v>
      </c>
      <c r="L827" s="26">
        <f t="shared" si="132"/>
        <v>717</v>
      </c>
      <c r="M827" s="26">
        <f t="shared" si="133"/>
        <v>0</v>
      </c>
      <c r="N827" s="26" t="str">
        <f t="shared" si="134"/>
        <v>Puntos no considerados</v>
      </c>
      <c r="O827" s="26">
        <f t="shared" si="135"/>
        <v>0</v>
      </c>
      <c r="P827" s="26">
        <f t="shared" si="136"/>
        <v>0</v>
      </c>
    </row>
    <row r="828" spans="3:16" ht="18.600000000000001" customHeight="1" x14ac:dyDescent="0.3">
      <c r="C828"/>
      <c r="D828"/>
      <c r="H828" s="26" t="str">
        <f t="shared" si="129"/>
        <v>LLAYLLAY 21 II</v>
      </c>
      <c r="I828" s="26" t="str">
        <f t="shared" si="130"/>
        <v>EL MOLINO B</v>
      </c>
      <c r="J828" s="26" t="str">
        <f t="shared" si="131"/>
        <v>SEBASTIAN IRRIBARRA CONA</v>
      </c>
      <c r="K828" s="26">
        <f t="shared" si="137"/>
        <v>0</v>
      </c>
      <c r="L828" s="26">
        <f t="shared" si="132"/>
        <v>718</v>
      </c>
      <c r="M828" s="26">
        <f t="shared" si="133"/>
        <v>0</v>
      </c>
      <c r="N828" s="26" t="str">
        <f t="shared" si="134"/>
        <v>Puntos no considerados</v>
      </c>
      <c r="O828" s="26">
        <f t="shared" si="135"/>
        <v>0</v>
      </c>
      <c r="P828" s="26">
        <f t="shared" si="136"/>
        <v>0</v>
      </c>
    </row>
    <row r="829" spans="3:16" ht="18.600000000000001" customHeight="1" x14ac:dyDescent="0.3">
      <c r="C829"/>
      <c r="D829"/>
      <c r="H829" s="26" t="str">
        <f t="shared" ref="H829:H892" si="138">IF(A829="",H828,A829)</f>
        <v>LLAYLLAY 21 II</v>
      </c>
      <c r="I829" s="26" t="str">
        <f t="shared" ref="I829:I892" si="139">IF(B829="",I828,B829)</f>
        <v>EL MOLINO B</v>
      </c>
      <c r="J829" s="26" t="str">
        <f t="shared" ref="J829:J892" si="140">IF(C829="",J828,C829)</f>
        <v>SEBASTIAN IRRIBARRA CONA</v>
      </c>
      <c r="K829" s="26">
        <f t="shared" si="137"/>
        <v>0</v>
      </c>
      <c r="L829" s="26">
        <f t="shared" ref="L829:L892" si="141">IF(H829=H828,IF(I829=I828,L828+1,1),1)</f>
        <v>719</v>
      </c>
      <c r="M829" s="26">
        <f t="shared" ref="M829:M892" si="142">IF(L829&lt;5,1,0)</f>
        <v>0</v>
      </c>
      <c r="N829" s="26" t="str">
        <f t="shared" ref="N829:N892" si="143">IF(M829=1,"Puntos por equipo","Puntos no considerados")</f>
        <v>Puntos no considerados</v>
      </c>
      <c r="O829" s="26">
        <f t="shared" ref="O829:O892" si="144">M829*K829</f>
        <v>0</v>
      </c>
      <c r="P829" s="26">
        <f t="shared" ref="P829:P892" si="145">(1-M829)*K829</f>
        <v>0</v>
      </c>
    </row>
    <row r="830" spans="3:16" ht="18.600000000000001" customHeight="1" x14ac:dyDescent="0.3">
      <c r="C830"/>
      <c r="D830"/>
      <c r="H830" s="26" t="str">
        <f t="shared" si="138"/>
        <v>LLAYLLAY 21 II</v>
      </c>
      <c r="I830" s="26" t="str">
        <f t="shared" si="139"/>
        <v>EL MOLINO B</v>
      </c>
      <c r="J830" s="26" t="str">
        <f t="shared" si="140"/>
        <v>SEBASTIAN IRRIBARRA CONA</v>
      </c>
      <c r="K830" s="26">
        <f t="shared" si="137"/>
        <v>0</v>
      </c>
      <c r="L830" s="26">
        <f t="shared" si="141"/>
        <v>720</v>
      </c>
      <c r="M830" s="26">
        <f t="shared" si="142"/>
        <v>0</v>
      </c>
      <c r="N830" s="26" t="str">
        <f t="shared" si="143"/>
        <v>Puntos no considerados</v>
      </c>
      <c r="O830" s="26">
        <f t="shared" si="144"/>
        <v>0</v>
      </c>
      <c r="P830" s="26">
        <f t="shared" si="145"/>
        <v>0</v>
      </c>
    </row>
    <row r="831" spans="3:16" ht="18.600000000000001" customHeight="1" x14ac:dyDescent="0.3">
      <c r="C831"/>
      <c r="D831"/>
      <c r="H831" s="26" t="str">
        <f t="shared" si="138"/>
        <v>LLAYLLAY 21 II</v>
      </c>
      <c r="I831" s="26" t="str">
        <f t="shared" si="139"/>
        <v>EL MOLINO B</v>
      </c>
      <c r="J831" s="26" t="str">
        <f t="shared" si="140"/>
        <v>SEBASTIAN IRRIBARRA CONA</v>
      </c>
      <c r="K831" s="26">
        <f t="shared" si="137"/>
        <v>0</v>
      </c>
      <c r="L831" s="26">
        <f t="shared" si="141"/>
        <v>721</v>
      </c>
      <c r="M831" s="26">
        <f t="shared" si="142"/>
        <v>0</v>
      </c>
      <c r="N831" s="26" t="str">
        <f t="shared" si="143"/>
        <v>Puntos no considerados</v>
      </c>
      <c r="O831" s="26">
        <f t="shared" si="144"/>
        <v>0</v>
      </c>
      <c r="P831" s="26">
        <f t="shared" si="145"/>
        <v>0</v>
      </c>
    </row>
    <row r="832" spans="3:16" ht="18.600000000000001" customHeight="1" x14ac:dyDescent="0.3">
      <c r="C832"/>
      <c r="D832"/>
      <c r="H832" s="26" t="str">
        <f t="shared" si="138"/>
        <v>LLAYLLAY 21 II</v>
      </c>
      <c r="I832" s="26" t="str">
        <f t="shared" si="139"/>
        <v>EL MOLINO B</v>
      </c>
      <c r="J832" s="26" t="str">
        <f t="shared" si="140"/>
        <v>SEBASTIAN IRRIBARRA CONA</v>
      </c>
      <c r="K832" s="26">
        <f t="shared" si="137"/>
        <v>0</v>
      </c>
      <c r="L832" s="26">
        <f t="shared" si="141"/>
        <v>722</v>
      </c>
      <c r="M832" s="26">
        <f t="shared" si="142"/>
        <v>0</v>
      </c>
      <c r="N832" s="26" t="str">
        <f t="shared" si="143"/>
        <v>Puntos no considerados</v>
      </c>
      <c r="O832" s="26">
        <f t="shared" si="144"/>
        <v>0</v>
      </c>
      <c r="P832" s="26">
        <f t="shared" si="145"/>
        <v>0</v>
      </c>
    </row>
    <row r="833" spans="3:16" ht="18.600000000000001" customHeight="1" x14ac:dyDescent="0.3">
      <c r="C833"/>
      <c r="D833"/>
      <c r="H833" s="26" t="str">
        <f t="shared" si="138"/>
        <v>LLAYLLAY 21 II</v>
      </c>
      <c r="I833" s="26" t="str">
        <f t="shared" si="139"/>
        <v>EL MOLINO B</v>
      </c>
      <c r="J833" s="26" t="str">
        <f t="shared" si="140"/>
        <v>SEBASTIAN IRRIBARRA CONA</v>
      </c>
      <c r="K833" s="26">
        <f t="shared" si="137"/>
        <v>0</v>
      </c>
      <c r="L833" s="26">
        <f t="shared" si="141"/>
        <v>723</v>
      </c>
      <c r="M833" s="26">
        <f t="shared" si="142"/>
        <v>0</v>
      </c>
      <c r="N833" s="26" t="str">
        <f t="shared" si="143"/>
        <v>Puntos no considerados</v>
      </c>
      <c r="O833" s="26">
        <f t="shared" si="144"/>
        <v>0</v>
      </c>
      <c r="P833" s="26">
        <f t="shared" si="145"/>
        <v>0</v>
      </c>
    </row>
    <row r="834" spans="3:16" ht="18.600000000000001" customHeight="1" x14ac:dyDescent="0.3">
      <c r="C834"/>
      <c r="D834"/>
      <c r="H834" s="26" t="str">
        <f t="shared" si="138"/>
        <v>LLAYLLAY 21 II</v>
      </c>
      <c r="I834" s="26" t="str">
        <f t="shared" si="139"/>
        <v>EL MOLINO B</v>
      </c>
      <c r="J834" s="26" t="str">
        <f t="shared" si="140"/>
        <v>SEBASTIAN IRRIBARRA CONA</v>
      </c>
      <c r="K834" s="26">
        <f t="shared" si="137"/>
        <v>0</v>
      </c>
      <c r="L834" s="26">
        <f t="shared" si="141"/>
        <v>724</v>
      </c>
      <c r="M834" s="26">
        <f t="shared" si="142"/>
        <v>0</v>
      </c>
      <c r="N834" s="26" t="str">
        <f t="shared" si="143"/>
        <v>Puntos no considerados</v>
      </c>
      <c r="O834" s="26">
        <f t="shared" si="144"/>
        <v>0</v>
      </c>
      <c r="P834" s="26">
        <f t="shared" si="145"/>
        <v>0</v>
      </c>
    </row>
    <row r="835" spans="3:16" ht="18.600000000000001" customHeight="1" x14ac:dyDescent="0.3">
      <c r="C835"/>
      <c r="D835"/>
      <c r="H835" s="26" t="str">
        <f t="shared" si="138"/>
        <v>LLAYLLAY 21 II</v>
      </c>
      <c r="I835" s="26" t="str">
        <f t="shared" si="139"/>
        <v>EL MOLINO B</v>
      </c>
      <c r="J835" s="26" t="str">
        <f t="shared" si="140"/>
        <v>SEBASTIAN IRRIBARRA CONA</v>
      </c>
      <c r="K835" s="26">
        <f t="shared" si="137"/>
        <v>0</v>
      </c>
      <c r="L835" s="26">
        <f t="shared" si="141"/>
        <v>725</v>
      </c>
      <c r="M835" s="26">
        <f t="shared" si="142"/>
        <v>0</v>
      </c>
      <c r="N835" s="26" t="str">
        <f t="shared" si="143"/>
        <v>Puntos no considerados</v>
      </c>
      <c r="O835" s="26">
        <f t="shared" si="144"/>
        <v>0</v>
      </c>
      <c r="P835" s="26">
        <f t="shared" si="145"/>
        <v>0</v>
      </c>
    </row>
    <row r="836" spans="3:16" ht="18.600000000000001" customHeight="1" x14ac:dyDescent="0.3">
      <c r="C836"/>
      <c r="D836"/>
      <c r="H836" s="26" t="str">
        <f t="shared" si="138"/>
        <v>LLAYLLAY 21 II</v>
      </c>
      <c r="I836" s="26" t="str">
        <f t="shared" si="139"/>
        <v>EL MOLINO B</v>
      </c>
      <c r="J836" s="26" t="str">
        <f t="shared" si="140"/>
        <v>SEBASTIAN IRRIBARRA CONA</v>
      </c>
      <c r="K836" s="26">
        <f t="shared" si="137"/>
        <v>0</v>
      </c>
      <c r="L836" s="26">
        <f t="shared" si="141"/>
        <v>726</v>
      </c>
      <c r="M836" s="26">
        <f t="shared" si="142"/>
        <v>0</v>
      </c>
      <c r="N836" s="26" t="str">
        <f t="shared" si="143"/>
        <v>Puntos no considerados</v>
      </c>
      <c r="O836" s="26">
        <f t="shared" si="144"/>
        <v>0</v>
      </c>
      <c r="P836" s="26">
        <f t="shared" si="145"/>
        <v>0</v>
      </c>
    </row>
    <row r="837" spans="3:16" ht="18.600000000000001" customHeight="1" x14ac:dyDescent="0.3">
      <c r="C837"/>
      <c r="D837"/>
      <c r="H837" s="26" t="str">
        <f t="shared" si="138"/>
        <v>LLAYLLAY 21 II</v>
      </c>
      <c r="I837" s="26" t="str">
        <f t="shared" si="139"/>
        <v>EL MOLINO B</v>
      </c>
      <c r="J837" s="26" t="str">
        <f t="shared" si="140"/>
        <v>SEBASTIAN IRRIBARRA CONA</v>
      </c>
      <c r="K837" s="26">
        <f t="shared" si="137"/>
        <v>0</v>
      </c>
      <c r="L837" s="26">
        <f t="shared" si="141"/>
        <v>727</v>
      </c>
      <c r="M837" s="26">
        <f t="shared" si="142"/>
        <v>0</v>
      </c>
      <c r="N837" s="26" t="str">
        <f t="shared" si="143"/>
        <v>Puntos no considerados</v>
      </c>
      <c r="O837" s="26">
        <f t="shared" si="144"/>
        <v>0</v>
      </c>
      <c r="P837" s="26">
        <f t="shared" si="145"/>
        <v>0</v>
      </c>
    </row>
    <row r="838" spans="3:16" ht="18.600000000000001" customHeight="1" x14ac:dyDescent="0.3">
      <c r="C838"/>
      <c r="D838"/>
      <c r="H838" s="26" t="str">
        <f t="shared" si="138"/>
        <v>LLAYLLAY 21 II</v>
      </c>
      <c r="I838" s="26" t="str">
        <f t="shared" si="139"/>
        <v>EL MOLINO B</v>
      </c>
      <c r="J838" s="26" t="str">
        <f t="shared" si="140"/>
        <v>SEBASTIAN IRRIBARRA CONA</v>
      </c>
      <c r="K838" s="26">
        <f t="shared" si="137"/>
        <v>0</v>
      </c>
      <c r="L838" s="26">
        <f t="shared" si="141"/>
        <v>728</v>
      </c>
      <c r="M838" s="26">
        <f t="shared" si="142"/>
        <v>0</v>
      </c>
      <c r="N838" s="26" t="str">
        <f t="shared" si="143"/>
        <v>Puntos no considerados</v>
      </c>
      <c r="O838" s="26">
        <f t="shared" si="144"/>
        <v>0</v>
      </c>
      <c r="P838" s="26">
        <f t="shared" si="145"/>
        <v>0</v>
      </c>
    </row>
    <row r="839" spans="3:16" ht="18.600000000000001" customHeight="1" x14ac:dyDescent="0.3">
      <c r="C839"/>
      <c r="D839"/>
      <c r="H839" s="26" t="str">
        <f t="shared" si="138"/>
        <v>LLAYLLAY 21 II</v>
      </c>
      <c r="I839" s="26" t="str">
        <f t="shared" si="139"/>
        <v>EL MOLINO B</v>
      </c>
      <c r="J839" s="26" t="str">
        <f t="shared" si="140"/>
        <v>SEBASTIAN IRRIBARRA CONA</v>
      </c>
      <c r="K839" s="26">
        <f t="shared" ref="K839:K902" si="146">D839</f>
        <v>0</v>
      </c>
      <c r="L839" s="26">
        <f t="shared" si="141"/>
        <v>729</v>
      </c>
      <c r="M839" s="26">
        <f t="shared" si="142"/>
        <v>0</v>
      </c>
      <c r="N839" s="26" t="str">
        <f t="shared" si="143"/>
        <v>Puntos no considerados</v>
      </c>
      <c r="O839" s="26">
        <f t="shared" si="144"/>
        <v>0</v>
      </c>
      <c r="P839" s="26">
        <f t="shared" si="145"/>
        <v>0</v>
      </c>
    </row>
    <row r="840" spans="3:16" ht="18.600000000000001" customHeight="1" x14ac:dyDescent="0.3">
      <c r="C840"/>
      <c r="D840"/>
      <c r="H840" s="26" t="str">
        <f t="shared" si="138"/>
        <v>LLAYLLAY 21 II</v>
      </c>
      <c r="I840" s="26" t="str">
        <f t="shared" si="139"/>
        <v>EL MOLINO B</v>
      </c>
      <c r="J840" s="26" t="str">
        <f t="shared" si="140"/>
        <v>SEBASTIAN IRRIBARRA CONA</v>
      </c>
      <c r="K840" s="26">
        <f t="shared" si="146"/>
        <v>0</v>
      </c>
      <c r="L840" s="26">
        <f t="shared" si="141"/>
        <v>730</v>
      </c>
      <c r="M840" s="26">
        <f t="shared" si="142"/>
        <v>0</v>
      </c>
      <c r="N840" s="26" t="str">
        <f t="shared" si="143"/>
        <v>Puntos no considerados</v>
      </c>
      <c r="O840" s="26">
        <f t="shared" si="144"/>
        <v>0</v>
      </c>
      <c r="P840" s="26">
        <f t="shared" si="145"/>
        <v>0</v>
      </c>
    </row>
    <row r="841" spans="3:16" ht="18.600000000000001" customHeight="1" x14ac:dyDescent="0.3">
      <c r="C841"/>
      <c r="D841"/>
      <c r="H841" s="26" t="str">
        <f t="shared" si="138"/>
        <v>LLAYLLAY 21 II</v>
      </c>
      <c r="I841" s="26" t="str">
        <f t="shared" si="139"/>
        <v>EL MOLINO B</v>
      </c>
      <c r="J841" s="26" t="str">
        <f t="shared" si="140"/>
        <v>SEBASTIAN IRRIBARRA CONA</v>
      </c>
      <c r="K841" s="26">
        <f t="shared" si="146"/>
        <v>0</v>
      </c>
      <c r="L841" s="26">
        <f t="shared" si="141"/>
        <v>731</v>
      </c>
      <c r="M841" s="26">
        <f t="shared" si="142"/>
        <v>0</v>
      </c>
      <c r="N841" s="26" t="str">
        <f t="shared" si="143"/>
        <v>Puntos no considerados</v>
      </c>
      <c r="O841" s="26">
        <f t="shared" si="144"/>
        <v>0</v>
      </c>
      <c r="P841" s="26">
        <f t="shared" si="145"/>
        <v>0</v>
      </c>
    </row>
    <row r="842" spans="3:16" ht="18.600000000000001" customHeight="1" x14ac:dyDescent="0.3">
      <c r="C842"/>
      <c r="D842"/>
      <c r="H842" s="26" t="str">
        <f t="shared" si="138"/>
        <v>LLAYLLAY 21 II</v>
      </c>
      <c r="I842" s="26" t="str">
        <f t="shared" si="139"/>
        <v>EL MOLINO B</v>
      </c>
      <c r="J842" s="26" t="str">
        <f t="shared" si="140"/>
        <v>SEBASTIAN IRRIBARRA CONA</v>
      </c>
      <c r="K842" s="26">
        <f t="shared" si="146"/>
        <v>0</v>
      </c>
      <c r="L842" s="26">
        <f t="shared" si="141"/>
        <v>732</v>
      </c>
      <c r="M842" s="26">
        <f t="shared" si="142"/>
        <v>0</v>
      </c>
      <c r="N842" s="26" t="str">
        <f t="shared" si="143"/>
        <v>Puntos no considerados</v>
      </c>
      <c r="O842" s="26">
        <f t="shared" si="144"/>
        <v>0</v>
      </c>
      <c r="P842" s="26">
        <f t="shared" si="145"/>
        <v>0</v>
      </c>
    </row>
    <row r="843" spans="3:16" ht="18.600000000000001" customHeight="1" x14ac:dyDescent="0.3">
      <c r="C843"/>
      <c r="D843"/>
      <c r="H843" s="26" t="str">
        <f t="shared" si="138"/>
        <v>LLAYLLAY 21 II</v>
      </c>
      <c r="I843" s="26" t="str">
        <f t="shared" si="139"/>
        <v>EL MOLINO B</v>
      </c>
      <c r="J843" s="26" t="str">
        <f t="shared" si="140"/>
        <v>SEBASTIAN IRRIBARRA CONA</v>
      </c>
      <c r="K843" s="26">
        <f t="shared" si="146"/>
        <v>0</v>
      </c>
      <c r="L843" s="26">
        <f t="shared" si="141"/>
        <v>733</v>
      </c>
      <c r="M843" s="26">
        <f t="shared" si="142"/>
        <v>0</v>
      </c>
      <c r="N843" s="26" t="str">
        <f t="shared" si="143"/>
        <v>Puntos no considerados</v>
      </c>
      <c r="O843" s="26">
        <f t="shared" si="144"/>
        <v>0</v>
      </c>
      <c r="P843" s="26">
        <f t="shared" si="145"/>
        <v>0</v>
      </c>
    </row>
    <row r="844" spans="3:16" ht="18.600000000000001" customHeight="1" x14ac:dyDescent="0.3">
      <c r="C844"/>
      <c r="D844"/>
      <c r="H844" s="26" t="str">
        <f t="shared" si="138"/>
        <v>LLAYLLAY 21 II</v>
      </c>
      <c r="I844" s="26" t="str">
        <f t="shared" si="139"/>
        <v>EL MOLINO B</v>
      </c>
      <c r="J844" s="26" t="str">
        <f t="shared" si="140"/>
        <v>SEBASTIAN IRRIBARRA CONA</v>
      </c>
      <c r="K844" s="26">
        <f t="shared" si="146"/>
        <v>0</v>
      </c>
      <c r="L844" s="26">
        <f t="shared" si="141"/>
        <v>734</v>
      </c>
      <c r="M844" s="26">
        <f t="shared" si="142"/>
        <v>0</v>
      </c>
      <c r="N844" s="26" t="str">
        <f t="shared" si="143"/>
        <v>Puntos no considerados</v>
      </c>
      <c r="O844" s="26">
        <f t="shared" si="144"/>
        <v>0</v>
      </c>
      <c r="P844" s="26">
        <f t="shared" si="145"/>
        <v>0</v>
      </c>
    </row>
    <row r="845" spans="3:16" ht="18.600000000000001" customHeight="1" x14ac:dyDescent="0.3">
      <c r="C845"/>
      <c r="D845"/>
      <c r="H845" s="26" t="str">
        <f t="shared" si="138"/>
        <v>LLAYLLAY 21 II</v>
      </c>
      <c r="I845" s="26" t="str">
        <f t="shared" si="139"/>
        <v>EL MOLINO B</v>
      </c>
      <c r="J845" s="26" t="str">
        <f t="shared" si="140"/>
        <v>SEBASTIAN IRRIBARRA CONA</v>
      </c>
      <c r="K845" s="26">
        <f t="shared" si="146"/>
        <v>0</v>
      </c>
      <c r="L845" s="26">
        <f t="shared" si="141"/>
        <v>735</v>
      </c>
      <c r="M845" s="26">
        <f t="shared" si="142"/>
        <v>0</v>
      </c>
      <c r="N845" s="26" t="str">
        <f t="shared" si="143"/>
        <v>Puntos no considerados</v>
      </c>
      <c r="O845" s="26">
        <f t="shared" si="144"/>
        <v>0</v>
      </c>
      <c r="P845" s="26">
        <f t="shared" si="145"/>
        <v>0</v>
      </c>
    </row>
    <row r="846" spans="3:16" ht="18.600000000000001" customHeight="1" x14ac:dyDescent="0.3">
      <c r="C846"/>
      <c r="D846"/>
      <c r="H846" s="26" t="str">
        <f t="shared" si="138"/>
        <v>LLAYLLAY 21 II</v>
      </c>
      <c r="I846" s="26" t="str">
        <f t="shared" si="139"/>
        <v>EL MOLINO B</v>
      </c>
      <c r="J846" s="26" t="str">
        <f t="shared" si="140"/>
        <v>SEBASTIAN IRRIBARRA CONA</v>
      </c>
      <c r="K846" s="26">
        <f t="shared" si="146"/>
        <v>0</v>
      </c>
      <c r="L846" s="26">
        <f t="shared" si="141"/>
        <v>736</v>
      </c>
      <c r="M846" s="26">
        <f t="shared" si="142"/>
        <v>0</v>
      </c>
      <c r="N846" s="26" t="str">
        <f t="shared" si="143"/>
        <v>Puntos no considerados</v>
      </c>
      <c r="O846" s="26">
        <f t="shared" si="144"/>
        <v>0</v>
      </c>
      <c r="P846" s="26">
        <f t="shared" si="145"/>
        <v>0</v>
      </c>
    </row>
    <row r="847" spans="3:16" ht="18.600000000000001" customHeight="1" x14ac:dyDescent="0.3">
      <c r="C847"/>
      <c r="D847"/>
      <c r="H847" s="26" t="str">
        <f t="shared" si="138"/>
        <v>LLAYLLAY 21 II</v>
      </c>
      <c r="I847" s="26" t="str">
        <f t="shared" si="139"/>
        <v>EL MOLINO B</v>
      </c>
      <c r="J847" s="26" t="str">
        <f t="shared" si="140"/>
        <v>SEBASTIAN IRRIBARRA CONA</v>
      </c>
      <c r="K847" s="26">
        <f t="shared" si="146"/>
        <v>0</v>
      </c>
      <c r="L847" s="26">
        <f t="shared" si="141"/>
        <v>737</v>
      </c>
      <c r="M847" s="26">
        <f t="shared" si="142"/>
        <v>0</v>
      </c>
      <c r="N847" s="26" t="str">
        <f t="shared" si="143"/>
        <v>Puntos no considerados</v>
      </c>
      <c r="O847" s="26">
        <f t="shared" si="144"/>
        <v>0</v>
      </c>
      <c r="P847" s="26">
        <f t="shared" si="145"/>
        <v>0</v>
      </c>
    </row>
    <row r="848" spans="3:16" ht="18.600000000000001" customHeight="1" x14ac:dyDescent="0.3">
      <c r="C848"/>
      <c r="D848"/>
      <c r="H848" s="26" t="str">
        <f t="shared" si="138"/>
        <v>LLAYLLAY 21 II</v>
      </c>
      <c r="I848" s="26" t="str">
        <f t="shared" si="139"/>
        <v>EL MOLINO B</v>
      </c>
      <c r="J848" s="26" t="str">
        <f t="shared" si="140"/>
        <v>SEBASTIAN IRRIBARRA CONA</v>
      </c>
      <c r="K848" s="26">
        <f t="shared" si="146"/>
        <v>0</v>
      </c>
      <c r="L848" s="26">
        <f t="shared" si="141"/>
        <v>738</v>
      </c>
      <c r="M848" s="26">
        <f t="shared" si="142"/>
        <v>0</v>
      </c>
      <c r="N848" s="26" t="str">
        <f t="shared" si="143"/>
        <v>Puntos no considerados</v>
      </c>
      <c r="O848" s="26">
        <f t="shared" si="144"/>
        <v>0</v>
      </c>
      <c r="P848" s="26">
        <f t="shared" si="145"/>
        <v>0</v>
      </c>
    </row>
    <row r="849" spans="3:16" ht="18.600000000000001" customHeight="1" x14ac:dyDescent="0.3">
      <c r="C849"/>
      <c r="D849"/>
      <c r="H849" s="26" t="str">
        <f t="shared" si="138"/>
        <v>LLAYLLAY 21 II</v>
      </c>
      <c r="I849" s="26" t="str">
        <f t="shared" si="139"/>
        <v>EL MOLINO B</v>
      </c>
      <c r="J849" s="26" t="str">
        <f t="shared" si="140"/>
        <v>SEBASTIAN IRRIBARRA CONA</v>
      </c>
      <c r="K849" s="26">
        <f t="shared" si="146"/>
        <v>0</v>
      </c>
      <c r="L849" s="26">
        <f t="shared" si="141"/>
        <v>739</v>
      </c>
      <c r="M849" s="26">
        <f t="shared" si="142"/>
        <v>0</v>
      </c>
      <c r="N849" s="26" t="str">
        <f t="shared" si="143"/>
        <v>Puntos no considerados</v>
      </c>
      <c r="O849" s="26">
        <f t="shared" si="144"/>
        <v>0</v>
      </c>
      <c r="P849" s="26">
        <f t="shared" si="145"/>
        <v>0</v>
      </c>
    </row>
    <row r="850" spans="3:16" ht="18.600000000000001" customHeight="1" x14ac:dyDescent="0.3">
      <c r="C850"/>
      <c r="D850"/>
      <c r="H850" s="26" t="str">
        <f t="shared" si="138"/>
        <v>LLAYLLAY 21 II</v>
      </c>
      <c r="I850" s="26" t="str">
        <f t="shared" si="139"/>
        <v>EL MOLINO B</v>
      </c>
      <c r="J850" s="26" t="str">
        <f t="shared" si="140"/>
        <v>SEBASTIAN IRRIBARRA CONA</v>
      </c>
      <c r="K850" s="26">
        <f t="shared" si="146"/>
        <v>0</v>
      </c>
      <c r="L850" s="26">
        <f t="shared" si="141"/>
        <v>740</v>
      </c>
      <c r="M850" s="26">
        <f t="shared" si="142"/>
        <v>0</v>
      </c>
      <c r="N850" s="26" t="str">
        <f t="shared" si="143"/>
        <v>Puntos no considerados</v>
      </c>
      <c r="O850" s="26">
        <f t="shared" si="144"/>
        <v>0</v>
      </c>
      <c r="P850" s="26">
        <f t="shared" si="145"/>
        <v>0</v>
      </c>
    </row>
    <row r="851" spans="3:16" ht="18.600000000000001" customHeight="1" x14ac:dyDescent="0.3">
      <c r="C851"/>
      <c r="D851"/>
      <c r="H851" s="26" t="str">
        <f t="shared" si="138"/>
        <v>LLAYLLAY 21 II</v>
      </c>
      <c r="I851" s="26" t="str">
        <f t="shared" si="139"/>
        <v>EL MOLINO B</v>
      </c>
      <c r="J851" s="26" t="str">
        <f t="shared" si="140"/>
        <v>SEBASTIAN IRRIBARRA CONA</v>
      </c>
      <c r="K851" s="26">
        <f t="shared" si="146"/>
        <v>0</v>
      </c>
      <c r="L851" s="26">
        <f t="shared" si="141"/>
        <v>741</v>
      </c>
      <c r="M851" s="26">
        <f t="shared" si="142"/>
        <v>0</v>
      </c>
      <c r="N851" s="26" t="str">
        <f t="shared" si="143"/>
        <v>Puntos no considerados</v>
      </c>
      <c r="O851" s="26">
        <f t="shared" si="144"/>
        <v>0</v>
      </c>
      <c r="P851" s="26">
        <f t="shared" si="145"/>
        <v>0</v>
      </c>
    </row>
    <row r="852" spans="3:16" ht="18.600000000000001" customHeight="1" x14ac:dyDescent="0.3">
      <c r="C852"/>
      <c r="D852"/>
      <c r="H852" s="26" t="str">
        <f t="shared" si="138"/>
        <v>LLAYLLAY 21 II</v>
      </c>
      <c r="I852" s="26" t="str">
        <f t="shared" si="139"/>
        <v>EL MOLINO B</v>
      </c>
      <c r="J852" s="26" t="str">
        <f t="shared" si="140"/>
        <v>SEBASTIAN IRRIBARRA CONA</v>
      </c>
      <c r="K852" s="26">
        <f t="shared" si="146"/>
        <v>0</v>
      </c>
      <c r="L852" s="26">
        <f t="shared" si="141"/>
        <v>742</v>
      </c>
      <c r="M852" s="26">
        <f t="shared" si="142"/>
        <v>0</v>
      </c>
      <c r="N852" s="26" t="str">
        <f t="shared" si="143"/>
        <v>Puntos no considerados</v>
      </c>
      <c r="O852" s="26">
        <f t="shared" si="144"/>
        <v>0</v>
      </c>
      <c r="P852" s="26">
        <f t="shared" si="145"/>
        <v>0</v>
      </c>
    </row>
    <row r="853" spans="3:16" ht="18.600000000000001" customHeight="1" x14ac:dyDescent="0.3">
      <c r="C853"/>
      <c r="D853"/>
      <c r="H853" s="26" t="str">
        <f t="shared" si="138"/>
        <v>LLAYLLAY 21 II</v>
      </c>
      <c r="I853" s="26" t="str">
        <f t="shared" si="139"/>
        <v>EL MOLINO B</v>
      </c>
      <c r="J853" s="26" t="str">
        <f t="shared" si="140"/>
        <v>SEBASTIAN IRRIBARRA CONA</v>
      </c>
      <c r="K853" s="26">
        <f t="shared" si="146"/>
        <v>0</v>
      </c>
      <c r="L853" s="26">
        <f t="shared" si="141"/>
        <v>743</v>
      </c>
      <c r="M853" s="26">
        <f t="shared" si="142"/>
        <v>0</v>
      </c>
      <c r="N853" s="26" t="str">
        <f t="shared" si="143"/>
        <v>Puntos no considerados</v>
      </c>
      <c r="O853" s="26">
        <f t="shared" si="144"/>
        <v>0</v>
      </c>
      <c r="P853" s="26">
        <f t="shared" si="145"/>
        <v>0</v>
      </c>
    </row>
    <row r="854" spans="3:16" ht="18.600000000000001" customHeight="1" x14ac:dyDescent="0.3">
      <c r="C854"/>
      <c r="D854"/>
      <c r="H854" s="26" t="str">
        <f t="shared" si="138"/>
        <v>LLAYLLAY 21 II</v>
      </c>
      <c r="I854" s="26" t="str">
        <f t="shared" si="139"/>
        <v>EL MOLINO B</v>
      </c>
      <c r="J854" s="26" t="str">
        <f t="shared" si="140"/>
        <v>SEBASTIAN IRRIBARRA CONA</v>
      </c>
      <c r="K854" s="26">
        <f t="shared" si="146"/>
        <v>0</v>
      </c>
      <c r="L854" s="26">
        <f t="shared" si="141"/>
        <v>744</v>
      </c>
      <c r="M854" s="26">
        <f t="shared" si="142"/>
        <v>0</v>
      </c>
      <c r="N854" s="26" t="str">
        <f t="shared" si="143"/>
        <v>Puntos no considerados</v>
      </c>
      <c r="O854" s="26">
        <f t="shared" si="144"/>
        <v>0</v>
      </c>
      <c r="P854" s="26">
        <f t="shared" si="145"/>
        <v>0</v>
      </c>
    </row>
    <row r="855" spans="3:16" ht="18.600000000000001" customHeight="1" x14ac:dyDescent="0.3">
      <c r="C855"/>
      <c r="D855"/>
      <c r="H855" s="26" t="str">
        <f t="shared" si="138"/>
        <v>LLAYLLAY 21 II</v>
      </c>
      <c r="I855" s="26" t="str">
        <f t="shared" si="139"/>
        <v>EL MOLINO B</v>
      </c>
      <c r="J855" s="26" t="str">
        <f t="shared" si="140"/>
        <v>SEBASTIAN IRRIBARRA CONA</v>
      </c>
      <c r="K855" s="26">
        <f t="shared" si="146"/>
        <v>0</v>
      </c>
      <c r="L855" s="26">
        <f t="shared" si="141"/>
        <v>745</v>
      </c>
      <c r="M855" s="26">
        <f t="shared" si="142"/>
        <v>0</v>
      </c>
      <c r="N855" s="26" t="str">
        <f t="shared" si="143"/>
        <v>Puntos no considerados</v>
      </c>
      <c r="O855" s="26">
        <f t="shared" si="144"/>
        <v>0</v>
      </c>
      <c r="P855" s="26">
        <f t="shared" si="145"/>
        <v>0</v>
      </c>
    </row>
    <row r="856" spans="3:16" ht="18.600000000000001" customHeight="1" x14ac:dyDescent="0.3">
      <c r="C856"/>
      <c r="D856"/>
      <c r="H856" s="26" t="str">
        <f t="shared" si="138"/>
        <v>LLAYLLAY 21 II</v>
      </c>
      <c r="I856" s="26" t="str">
        <f t="shared" si="139"/>
        <v>EL MOLINO B</v>
      </c>
      <c r="J856" s="26" t="str">
        <f t="shared" si="140"/>
        <v>SEBASTIAN IRRIBARRA CONA</v>
      </c>
      <c r="K856" s="26">
        <f t="shared" si="146"/>
        <v>0</v>
      </c>
      <c r="L856" s="26">
        <f t="shared" si="141"/>
        <v>746</v>
      </c>
      <c r="M856" s="26">
        <f t="shared" si="142"/>
        <v>0</v>
      </c>
      <c r="N856" s="26" t="str">
        <f t="shared" si="143"/>
        <v>Puntos no considerados</v>
      </c>
      <c r="O856" s="26">
        <f t="shared" si="144"/>
        <v>0</v>
      </c>
      <c r="P856" s="26">
        <f t="shared" si="145"/>
        <v>0</v>
      </c>
    </row>
    <row r="857" spans="3:16" ht="18.600000000000001" customHeight="1" x14ac:dyDescent="0.3">
      <c r="C857"/>
      <c r="D857"/>
      <c r="H857" s="26" t="str">
        <f t="shared" si="138"/>
        <v>LLAYLLAY 21 II</v>
      </c>
      <c r="I857" s="26" t="str">
        <f t="shared" si="139"/>
        <v>EL MOLINO B</v>
      </c>
      <c r="J857" s="26" t="str">
        <f t="shared" si="140"/>
        <v>SEBASTIAN IRRIBARRA CONA</v>
      </c>
      <c r="K857" s="26">
        <f t="shared" si="146"/>
        <v>0</v>
      </c>
      <c r="L857" s="26">
        <f t="shared" si="141"/>
        <v>747</v>
      </c>
      <c r="M857" s="26">
        <f t="shared" si="142"/>
        <v>0</v>
      </c>
      <c r="N857" s="26" t="str">
        <f t="shared" si="143"/>
        <v>Puntos no considerados</v>
      </c>
      <c r="O857" s="26">
        <f t="shared" si="144"/>
        <v>0</v>
      </c>
      <c r="P857" s="26">
        <f t="shared" si="145"/>
        <v>0</v>
      </c>
    </row>
    <row r="858" spans="3:16" ht="18.600000000000001" customHeight="1" x14ac:dyDescent="0.3">
      <c r="C858"/>
      <c r="D858"/>
      <c r="H858" s="26" t="str">
        <f t="shared" si="138"/>
        <v>LLAYLLAY 21 II</v>
      </c>
      <c r="I858" s="26" t="str">
        <f t="shared" si="139"/>
        <v>EL MOLINO B</v>
      </c>
      <c r="J858" s="26" t="str">
        <f t="shared" si="140"/>
        <v>SEBASTIAN IRRIBARRA CONA</v>
      </c>
      <c r="K858" s="26">
        <f t="shared" si="146"/>
        <v>0</v>
      </c>
      <c r="L858" s="26">
        <f t="shared" si="141"/>
        <v>748</v>
      </c>
      <c r="M858" s="26">
        <f t="shared" si="142"/>
        <v>0</v>
      </c>
      <c r="N858" s="26" t="str">
        <f t="shared" si="143"/>
        <v>Puntos no considerados</v>
      </c>
      <c r="O858" s="26">
        <f t="shared" si="144"/>
        <v>0</v>
      </c>
      <c r="P858" s="26">
        <f t="shared" si="145"/>
        <v>0</v>
      </c>
    </row>
    <row r="859" spans="3:16" ht="18.600000000000001" customHeight="1" x14ac:dyDescent="0.3">
      <c r="C859"/>
      <c r="D859"/>
      <c r="H859" s="26" t="str">
        <f t="shared" si="138"/>
        <v>LLAYLLAY 21 II</v>
      </c>
      <c r="I859" s="26" t="str">
        <f t="shared" si="139"/>
        <v>EL MOLINO B</v>
      </c>
      <c r="J859" s="26" t="str">
        <f t="shared" si="140"/>
        <v>SEBASTIAN IRRIBARRA CONA</v>
      </c>
      <c r="K859" s="26">
        <f t="shared" si="146"/>
        <v>0</v>
      </c>
      <c r="L859" s="26">
        <f t="shared" si="141"/>
        <v>749</v>
      </c>
      <c r="M859" s="26">
        <f t="shared" si="142"/>
        <v>0</v>
      </c>
      <c r="N859" s="26" t="str">
        <f t="shared" si="143"/>
        <v>Puntos no considerados</v>
      </c>
      <c r="O859" s="26">
        <f t="shared" si="144"/>
        <v>0</v>
      </c>
      <c r="P859" s="26">
        <f t="shared" si="145"/>
        <v>0</v>
      </c>
    </row>
    <row r="860" spans="3:16" ht="18.600000000000001" customHeight="1" x14ac:dyDescent="0.3">
      <c r="C860"/>
      <c r="D860"/>
      <c r="H860" s="26" t="str">
        <f t="shared" si="138"/>
        <v>LLAYLLAY 21 II</v>
      </c>
      <c r="I860" s="26" t="str">
        <f t="shared" si="139"/>
        <v>EL MOLINO B</v>
      </c>
      <c r="J860" s="26" t="str">
        <f t="shared" si="140"/>
        <v>SEBASTIAN IRRIBARRA CONA</v>
      </c>
      <c r="K860" s="26">
        <f t="shared" si="146"/>
        <v>0</v>
      </c>
      <c r="L860" s="26">
        <f t="shared" si="141"/>
        <v>750</v>
      </c>
      <c r="M860" s="26">
        <f t="shared" si="142"/>
        <v>0</v>
      </c>
      <c r="N860" s="26" t="str">
        <f t="shared" si="143"/>
        <v>Puntos no considerados</v>
      </c>
      <c r="O860" s="26">
        <f t="shared" si="144"/>
        <v>0</v>
      </c>
      <c r="P860" s="26">
        <f t="shared" si="145"/>
        <v>0</v>
      </c>
    </row>
    <row r="861" spans="3:16" ht="18.600000000000001" customHeight="1" x14ac:dyDescent="0.3">
      <c r="C861"/>
      <c r="D861"/>
      <c r="H861" s="26" t="str">
        <f t="shared" si="138"/>
        <v>LLAYLLAY 21 II</v>
      </c>
      <c r="I861" s="26" t="str">
        <f t="shared" si="139"/>
        <v>EL MOLINO B</v>
      </c>
      <c r="J861" s="26" t="str">
        <f t="shared" si="140"/>
        <v>SEBASTIAN IRRIBARRA CONA</v>
      </c>
      <c r="K861" s="26">
        <f t="shared" si="146"/>
        <v>0</v>
      </c>
      <c r="L861" s="26">
        <f t="shared" si="141"/>
        <v>751</v>
      </c>
      <c r="M861" s="26">
        <f t="shared" si="142"/>
        <v>0</v>
      </c>
      <c r="N861" s="26" t="str">
        <f t="shared" si="143"/>
        <v>Puntos no considerados</v>
      </c>
      <c r="O861" s="26">
        <f t="shared" si="144"/>
        <v>0</v>
      </c>
      <c r="P861" s="26">
        <f t="shared" si="145"/>
        <v>0</v>
      </c>
    </row>
    <row r="862" spans="3:16" ht="18.600000000000001" customHeight="1" x14ac:dyDescent="0.3">
      <c r="C862"/>
      <c r="D862"/>
      <c r="H862" s="26" t="str">
        <f t="shared" si="138"/>
        <v>LLAYLLAY 21 II</v>
      </c>
      <c r="I862" s="26" t="str">
        <f t="shared" si="139"/>
        <v>EL MOLINO B</v>
      </c>
      <c r="J862" s="26" t="str">
        <f t="shared" si="140"/>
        <v>SEBASTIAN IRRIBARRA CONA</v>
      </c>
      <c r="K862" s="26">
        <f t="shared" si="146"/>
        <v>0</v>
      </c>
      <c r="L862" s="26">
        <f t="shared" si="141"/>
        <v>752</v>
      </c>
      <c r="M862" s="26">
        <f t="shared" si="142"/>
        <v>0</v>
      </c>
      <c r="N862" s="26" t="str">
        <f t="shared" si="143"/>
        <v>Puntos no considerados</v>
      </c>
      <c r="O862" s="26">
        <f t="shared" si="144"/>
        <v>0</v>
      </c>
      <c r="P862" s="26">
        <f t="shared" si="145"/>
        <v>0</v>
      </c>
    </row>
    <row r="863" spans="3:16" ht="18.600000000000001" customHeight="1" x14ac:dyDescent="0.3">
      <c r="C863"/>
      <c r="D863"/>
      <c r="H863" s="26" t="str">
        <f t="shared" si="138"/>
        <v>LLAYLLAY 21 II</v>
      </c>
      <c r="I863" s="26" t="str">
        <f t="shared" si="139"/>
        <v>EL MOLINO B</v>
      </c>
      <c r="J863" s="26" t="str">
        <f t="shared" si="140"/>
        <v>SEBASTIAN IRRIBARRA CONA</v>
      </c>
      <c r="K863" s="26">
        <f t="shared" si="146"/>
        <v>0</v>
      </c>
      <c r="L863" s="26">
        <f t="shared" si="141"/>
        <v>753</v>
      </c>
      <c r="M863" s="26">
        <f t="shared" si="142"/>
        <v>0</v>
      </c>
      <c r="N863" s="26" t="str">
        <f t="shared" si="143"/>
        <v>Puntos no considerados</v>
      </c>
      <c r="O863" s="26">
        <f t="shared" si="144"/>
        <v>0</v>
      </c>
      <c r="P863" s="26">
        <f t="shared" si="145"/>
        <v>0</v>
      </c>
    </row>
    <row r="864" spans="3:16" ht="18.600000000000001" customHeight="1" x14ac:dyDescent="0.3">
      <c r="C864"/>
      <c r="D864"/>
      <c r="H864" s="26" t="str">
        <f t="shared" si="138"/>
        <v>LLAYLLAY 21 II</v>
      </c>
      <c r="I864" s="26" t="str">
        <f t="shared" si="139"/>
        <v>EL MOLINO B</v>
      </c>
      <c r="J864" s="26" t="str">
        <f t="shared" si="140"/>
        <v>SEBASTIAN IRRIBARRA CONA</v>
      </c>
      <c r="K864" s="26">
        <f t="shared" si="146"/>
        <v>0</v>
      </c>
      <c r="L864" s="26">
        <f t="shared" si="141"/>
        <v>754</v>
      </c>
      <c r="M864" s="26">
        <f t="shared" si="142"/>
        <v>0</v>
      </c>
      <c r="N864" s="26" t="str">
        <f t="shared" si="143"/>
        <v>Puntos no considerados</v>
      </c>
      <c r="O864" s="26">
        <f t="shared" si="144"/>
        <v>0</v>
      </c>
      <c r="P864" s="26">
        <f t="shared" si="145"/>
        <v>0</v>
      </c>
    </row>
    <row r="865" spans="3:16" ht="18.600000000000001" customHeight="1" x14ac:dyDescent="0.3">
      <c r="C865"/>
      <c r="D865"/>
      <c r="H865" s="26" t="str">
        <f t="shared" si="138"/>
        <v>LLAYLLAY 21 II</v>
      </c>
      <c r="I865" s="26" t="str">
        <f t="shared" si="139"/>
        <v>EL MOLINO B</v>
      </c>
      <c r="J865" s="26" t="str">
        <f t="shared" si="140"/>
        <v>SEBASTIAN IRRIBARRA CONA</v>
      </c>
      <c r="K865" s="26">
        <f t="shared" si="146"/>
        <v>0</v>
      </c>
      <c r="L865" s="26">
        <f t="shared" si="141"/>
        <v>755</v>
      </c>
      <c r="M865" s="26">
        <f t="shared" si="142"/>
        <v>0</v>
      </c>
      <c r="N865" s="26" t="str">
        <f t="shared" si="143"/>
        <v>Puntos no considerados</v>
      </c>
      <c r="O865" s="26">
        <f t="shared" si="144"/>
        <v>0</v>
      </c>
      <c r="P865" s="26">
        <f t="shared" si="145"/>
        <v>0</v>
      </c>
    </row>
    <row r="866" spans="3:16" ht="18.600000000000001" customHeight="1" x14ac:dyDescent="0.3">
      <c r="C866"/>
      <c r="D866"/>
      <c r="H866" s="26" t="str">
        <f t="shared" si="138"/>
        <v>LLAYLLAY 21 II</v>
      </c>
      <c r="I866" s="26" t="str">
        <f t="shared" si="139"/>
        <v>EL MOLINO B</v>
      </c>
      <c r="J866" s="26" t="str">
        <f t="shared" si="140"/>
        <v>SEBASTIAN IRRIBARRA CONA</v>
      </c>
      <c r="K866" s="26">
        <f t="shared" si="146"/>
        <v>0</v>
      </c>
      <c r="L866" s="26">
        <f t="shared" si="141"/>
        <v>756</v>
      </c>
      <c r="M866" s="26">
        <f t="shared" si="142"/>
        <v>0</v>
      </c>
      <c r="N866" s="26" t="str">
        <f t="shared" si="143"/>
        <v>Puntos no considerados</v>
      </c>
      <c r="O866" s="26">
        <f t="shared" si="144"/>
        <v>0</v>
      </c>
      <c r="P866" s="26">
        <f t="shared" si="145"/>
        <v>0</v>
      </c>
    </row>
    <row r="867" spans="3:16" ht="18.600000000000001" customHeight="1" x14ac:dyDescent="0.3">
      <c r="C867"/>
      <c r="D867"/>
      <c r="H867" s="26" t="str">
        <f t="shared" si="138"/>
        <v>LLAYLLAY 21 II</v>
      </c>
      <c r="I867" s="26" t="str">
        <f t="shared" si="139"/>
        <v>EL MOLINO B</v>
      </c>
      <c r="J867" s="26" t="str">
        <f t="shared" si="140"/>
        <v>SEBASTIAN IRRIBARRA CONA</v>
      </c>
      <c r="K867" s="26">
        <f t="shared" si="146"/>
        <v>0</v>
      </c>
      <c r="L867" s="26">
        <f t="shared" si="141"/>
        <v>757</v>
      </c>
      <c r="M867" s="26">
        <f t="shared" si="142"/>
        <v>0</v>
      </c>
      <c r="N867" s="26" t="str">
        <f t="shared" si="143"/>
        <v>Puntos no considerados</v>
      </c>
      <c r="O867" s="26">
        <f t="shared" si="144"/>
        <v>0</v>
      </c>
      <c r="P867" s="26">
        <f t="shared" si="145"/>
        <v>0</v>
      </c>
    </row>
    <row r="868" spans="3:16" ht="18.600000000000001" customHeight="1" x14ac:dyDescent="0.3">
      <c r="C868"/>
      <c r="D868"/>
      <c r="H868" s="26" t="str">
        <f t="shared" si="138"/>
        <v>LLAYLLAY 21 II</v>
      </c>
      <c r="I868" s="26" t="str">
        <f t="shared" si="139"/>
        <v>EL MOLINO B</v>
      </c>
      <c r="J868" s="26" t="str">
        <f t="shared" si="140"/>
        <v>SEBASTIAN IRRIBARRA CONA</v>
      </c>
      <c r="K868" s="26">
        <f t="shared" si="146"/>
        <v>0</v>
      </c>
      <c r="L868" s="26">
        <f t="shared" si="141"/>
        <v>758</v>
      </c>
      <c r="M868" s="26">
        <f t="shared" si="142"/>
        <v>0</v>
      </c>
      <c r="N868" s="26" t="str">
        <f t="shared" si="143"/>
        <v>Puntos no considerados</v>
      </c>
      <c r="O868" s="26">
        <f t="shared" si="144"/>
        <v>0</v>
      </c>
      <c r="P868" s="26">
        <f t="shared" si="145"/>
        <v>0</v>
      </c>
    </row>
    <row r="869" spans="3:16" ht="18.600000000000001" customHeight="1" x14ac:dyDescent="0.3">
      <c r="C869"/>
      <c r="D869"/>
      <c r="H869" s="26" t="str">
        <f t="shared" si="138"/>
        <v>LLAYLLAY 21 II</v>
      </c>
      <c r="I869" s="26" t="str">
        <f t="shared" si="139"/>
        <v>EL MOLINO B</v>
      </c>
      <c r="J869" s="26" t="str">
        <f t="shared" si="140"/>
        <v>SEBASTIAN IRRIBARRA CONA</v>
      </c>
      <c r="K869" s="26">
        <f t="shared" si="146"/>
        <v>0</v>
      </c>
      <c r="L869" s="26">
        <f t="shared" si="141"/>
        <v>759</v>
      </c>
      <c r="M869" s="26">
        <f t="shared" si="142"/>
        <v>0</v>
      </c>
      <c r="N869" s="26" t="str">
        <f t="shared" si="143"/>
        <v>Puntos no considerados</v>
      </c>
      <c r="O869" s="26">
        <f t="shared" si="144"/>
        <v>0</v>
      </c>
      <c r="P869" s="26">
        <f t="shared" si="145"/>
        <v>0</v>
      </c>
    </row>
    <row r="870" spans="3:16" ht="18.600000000000001" customHeight="1" x14ac:dyDescent="0.3">
      <c r="C870"/>
      <c r="D870"/>
      <c r="H870" s="26" t="str">
        <f t="shared" si="138"/>
        <v>LLAYLLAY 21 II</v>
      </c>
      <c r="I870" s="26" t="str">
        <f t="shared" si="139"/>
        <v>EL MOLINO B</v>
      </c>
      <c r="J870" s="26" t="str">
        <f t="shared" si="140"/>
        <v>SEBASTIAN IRRIBARRA CONA</v>
      </c>
      <c r="K870" s="26">
        <f t="shared" si="146"/>
        <v>0</v>
      </c>
      <c r="L870" s="26">
        <f t="shared" si="141"/>
        <v>760</v>
      </c>
      <c r="M870" s="26">
        <f t="shared" si="142"/>
        <v>0</v>
      </c>
      <c r="N870" s="26" t="str">
        <f t="shared" si="143"/>
        <v>Puntos no considerados</v>
      </c>
      <c r="O870" s="26">
        <f t="shared" si="144"/>
        <v>0</v>
      </c>
      <c r="P870" s="26">
        <f t="shared" si="145"/>
        <v>0</v>
      </c>
    </row>
    <row r="871" spans="3:16" ht="18.600000000000001" customHeight="1" x14ac:dyDescent="0.3">
      <c r="C871"/>
      <c r="D871"/>
      <c r="H871" s="26" t="str">
        <f t="shared" si="138"/>
        <v>LLAYLLAY 21 II</v>
      </c>
      <c r="I871" s="26" t="str">
        <f t="shared" si="139"/>
        <v>EL MOLINO B</v>
      </c>
      <c r="J871" s="26" t="str">
        <f t="shared" si="140"/>
        <v>SEBASTIAN IRRIBARRA CONA</v>
      </c>
      <c r="K871" s="26">
        <f t="shared" si="146"/>
        <v>0</v>
      </c>
      <c r="L871" s="26">
        <f t="shared" si="141"/>
        <v>761</v>
      </c>
      <c r="M871" s="26">
        <f t="shared" si="142"/>
        <v>0</v>
      </c>
      <c r="N871" s="26" t="str">
        <f t="shared" si="143"/>
        <v>Puntos no considerados</v>
      </c>
      <c r="O871" s="26">
        <f t="shared" si="144"/>
        <v>0</v>
      </c>
      <c r="P871" s="26">
        <f t="shared" si="145"/>
        <v>0</v>
      </c>
    </row>
    <row r="872" spans="3:16" ht="18.600000000000001" customHeight="1" x14ac:dyDescent="0.3">
      <c r="C872"/>
      <c r="D872"/>
      <c r="H872" s="26" t="str">
        <f t="shared" si="138"/>
        <v>LLAYLLAY 21 II</v>
      </c>
      <c r="I872" s="26" t="str">
        <f t="shared" si="139"/>
        <v>EL MOLINO B</v>
      </c>
      <c r="J872" s="26" t="str">
        <f t="shared" si="140"/>
        <v>SEBASTIAN IRRIBARRA CONA</v>
      </c>
      <c r="K872" s="26">
        <f t="shared" si="146"/>
        <v>0</v>
      </c>
      <c r="L872" s="26">
        <f t="shared" si="141"/>
        <v>762</v>
      </c>
      <c r="M872" s="26">
        <f t="shared" si="142"/>
        <v>0</v>
      </c>
      <c r="N872" s="26" t="str">
        <f t="shared" si="143"/>
        <v>Puntos no considerados</v>
      </c>
      <c r="O872" s="26">
        <f t="shared" si="144"/>
        <v>0</v>
      </c>
      <c r="P872" s="26">
        <f t="shared" si="145"/>
        <v>0</v>
      </c>
    </row>
    <row r="873" spans="3:16" ht="18.600000000000001" customHeight="1" x14ac:dyDescent="0.3">
      <c r="C873"/>
      <c r="D873"/>
      <c r="H873" s="26" t="str">
        <f t="shared" si="138"/>
        <v>LLAYLLAY 21 II</v>
      </c>
      <c r="I873" s="26" t="str">
        <f t="shared" si="139"/>
        <v>EL MOLINO B</v>
      </c>
      <c r="J873" s="26" t="str">
        <f t="shared" si="140"/>
        <v>SEBASTIAN IRRIBARRA CONA</v>
      </c>
      <c r="K873" s="26">
        <f t="shared" si="146"/>
        <v>0</v>
      </c>
      <c r="L873" s="26">
        <f t="shared" si="141"/>
        <v>763</v>
      </c>
      <c r="M873" s="26">
        <f t="shared" si="142"/>
        <v>0</v>
      </c>
      <c r="N873" s="26" t="str">
        <f t="shared" si="143"/>
        <v>Puntos no considerados</v>
      </c>
      <c r="O873" s="26">
        <f t="shared" si="144"/>
        <v>0</v>
      </c>
      <c r="P873" s="26">
        <f t="shared" si="145"/>
        <v>0</v>
      </c>
    </row>
    <row r="874" spans="3:16" ht="18.600000000000001" customHeight="1" x14ac:dyDescent="0.3">
      <c r="C874"/>
      <c r="D874"/>
      <c r="H874" s="26" t="str">
        <f t="shared" si="138"/>
        <v>LLAYLLAY 21 II</v>
      </c>
      <c r="I874" s="26" t="str">
        <f t="shared" si="139"/>
        <v>EL MOLINO B</v>
      </c>
      <c r="J874" s="26" t="str">
        <f t="shared" si="140"/>
        <v>SEBASTIAN IRRIBARRA CONA</v>
      </c>
      <c r="K874" s="26">
        <f t="shared" si="146"/>
        <v>0</v>
      </c>
      <c r="L874" s="26">
        <f t="shared" si="141"/>
        <v>764</v>
      </c>
      <c r="M874" s="26">
        <f t="shared" si="142"/>
        <v>0</v>
      </c>
      <c r="N874" s="26" t="str">
        <f t="shared" si="143"/>
        <v>Puntos no considerados</v>
      </c>
      <c r="O874" s="26">
        <f t="shared" si="144"/>
        <v>0</v>
      </c>
      <c r="P874" s="26">
        <f t="shared" si="145"/>
        <v>0</v>
      </c>
    </row>
    <row r="875" spans="3:16" ht="18.600000000000001" customHeight="1" x14ac:dyDescent="0.3">
      <c r="C875"/>
      <c r="D875"/>
      <c r="H875" s="26" t="str">
        <f t="shared" si="138"/>
        <v>LLAYLLAY 21 II</v>
      </c>
      <c r="I875" s="26" t="str">
        <f t="shared" si="139"/>
        <v>EL MOLINO B</v>
      </c>
      <c r="J875" s="26" t="str">
        <f t="shared" si="140"/>
        <v>SEBASTIAN IRRIBARRA CONA</v>
      </c>
      <c r="K875" s="26">
        <f t="shared" si="146"/>
        <v>0</v>
      </c>
      <c r="L875" s="26">
        <f t="shared" si="141"/>
        <v>765</v>
      </c>
      <c r="M875" s="26">
        <f t="shared" si="142"/>
        <v>0</v>
      </c>
      <c r="N875" s="26" t="str">
        <f t="shared" si="143"/>
        <v>Puntos no considerados</v>
      </c>
      <c r="O875" s="26">
        <f t="shared" si="144"/>
        <v>0</v>
      </c>
      <c r="P875" s="26">
        <f t="shared" si="145"/>
        <v>0</v>
      </c>
    </row>
    <row r="876" spans="3:16" ht="18.600000000000001" customHeight="1" x14ac:dyDescent="0.3">
      <c r="C876"/>
      <c r="D876"/>
      <c r="H876" s="26" t="str">
        <f t="shared" si="138"/>
        <v>LLAYLLAY 21 II</v>
      </c>
      <c r="I876" s="26" t="str">
        <f t="shared" si="139"/>
        <v>EL MOLINO B</v>
      </c>
      <c r="J876" s="26" t="str">
        <f t="shared" si="140"/>
        <v>SEBASTIAN IRRIBARRA CONA</v>
      </c>
      <c r="K876" s="26">
        <f t="shared" si="146"/>
        <v>0</v>
      </c>
      <c r="L876" s="26">
        <f t="shared" si="141"/>
        <v>766</v>
      </c>
      <c r="M876" s="26">
        <f t="shared" si="142"/>
        <v>0</v>
      </c>
      <c r="N876" s="26" t="str">
        <f t="shared" si="143"/>
        <v>Puntos no considerados</v>
      </c>
      <c r="O876" s="26">
        <f t="shared" si="144"/>
        <v>0</v>
      </c>
      <c r="P876" s="26">
        <f t="shared" si="145"/>
        <v>0</v>
      </c>
    </row>
    <row r="877" spans="3:16" ht="18.600000000000001" customHeight="1" x14ac:dyDescent="0.3">
      <c r="C877"/>
      <c r="D877"/>
      <c r="H877" s="26" t="str">
        <f t="shared" si="138"/>
        <v>LLAYLLAY 21 II</v>
      </c>
      <c r="I877" s="26" t="str">
        <f t="shared" si="139"/>
        <v>EL MOLINO B</v>
      </c>
      <c r="J877" s="26" t="str">
        <f t="shared" si="140"/>
        <v>SEBASTIAN IRRIBARRA CONA</v>
      </c>
      <c r="K877" s="26">
        <f t="shared" si="146"/>
        <v>0</v>
      </c>
      <c r="L877" s="26">
        <f t="shared" si="141"/>
        <v>767</v>
      </c>
      <c r="M877" s="26">
        <f t="shared" si="142"/>
        <v>0</v>
      </c>
      <c r="N877" s="26" t="str">
        <f t="shared" si="143"/>
        <v>Puntos no considerados</v>
      </c>
      <c r="O877" s="26">
        <f t="shared" si="144"/>
        <v>0</v>
      </c>
      <c r="P877" s="26">
        <f t="shared" si="145"/>
        <v>0</v>
      </c>
    </row>
    <row r="878" spans="3:16" ht="18.600000000000001" customHeight="1" x14ac:dyDescent="0.3">
      <c r="C878"/>
      <c r="D878"/>
      <c r="H878" s="26" t="str">
        <f t="shared" si="138"/>
        <v>LLAYLLAY 21 II</v>
      </c>
      <c r="I878" s="26" t="str">
        <f t="shared" si="139"/>
        <v>EL MOLINO B</v>
      </c>
      <c r="J878" s="26" t="str">
        <f t="shared" si="140"/>
        <v>SEBASTIAN IRRIBARRA CONA</v>
      </c>
      <c r="K878" s="26">
        <f t="shared" si="146"/>
        <v>0</v>
      </c>
      <c r="L878" s="26">
        <f t="shared" si="141"/>
        <v>768</v>
      </c>
      <c r="M878" s="26">
        <f t="shared" si="142"/>
        <v>0</v>
      </c>
      <c r="N878" s="26" t="str">
        <f t="shared" si="143"/>
        <v>Puntos no considerados</v>
      </c>
      <c r="O878" s="26">
        <f t="shared" si="144"/>
        <v>0</v>
      </c>
      <c r="P878" s="26">
        <f t="shared" si="145"/>
        <v>0</v>
      </c>
    </row>
    <row r="879" spans="3:16" ht="18.600000000000001" customHeight="1" x14ac:dyDescent="0.3">
      <c r="C879"/>
      <c r="D879"/>
      <c r="H879" s="26" t="str">
        <f t="shared" si="138"/>
        <v>LLAYLLAY 21 II</v>
      </c>
      <c r="I879" s="26" t="str">
        <f t="shared" si="139"/>
        <v>EL MOLINO B</v>
      </c>
      <c r="J879" s="26" t="str">
        <f t="shared" si="140"/>
        <v>SEBASTIAN IRRIBARRA CONA</v>
      </c>
      <c r="K879" s="26">
        <f t="shared" si="146"/>
        <v>0</v>
      </c>
      <c r="L879" s="26">
        <f t="shared" si="141"/>
        <v>769</v>
      </c>
      <c r="M879" s="26">
        <f t="shared" si="142"/>
        <v>0</v>
      </c>
      <c r="N879" s="26" t="str">
        <f t="shared" si="143"/>
        <v>Puntos no considerados</v>
      </c>
      <c r="O879" s="26">
        <f t="shared" si="144"/>
        <v>0</v>
      </c>
      <c r="P879" s="26">
        <f t="shared" si="145"/>
        <v>0</v>
      </c>
    </row>
    <row r="880" spans="3:16" ht="18.600000000000001" customHeight="1" x14ac:dyDescent="0.3">
      <c r="C880"/>
      <c r="D880"/>
      <c r="H880" s="26" t="str">
        <f t="shared" si="138"/>
        <v>LLAYLLAY 21 II</v>
      </c>
      <c r="I880" s="26" t="str">
        <f t="shared" si="139"/>
        <v>EL MOLINO B</v>
      </c>
      <c r="J880" s="26" t="str">
        <f t="shared" si="140"/>
        <v>SEBASTIAN IRRIBARRA CONA</v>
      </c>
      <c r="K880" s="26">
        <f t="shared" si="146"/>
        <v>0</v>
      </c>
      <c r="L880" s="26">
        <f t="shared" si="141"/>
        <v>770</v>
      </c>
      <c r="M880" s="26">
        <f t="shared" si="142"/>
        <v>0</v>
      </c>
      <c r="N880" s="26" t="str">
        <f t="shared" si="143"/>
        <v>Puntos no considerados</v>
      </c>
      <c r="O880" s="26">
        <f t="shared" si="144"/>
        <v>0</v>
      </c>
      <c r="P880" s="26">
        <f t="shared" si="145"/>
        <v>0</v>
      </c>
    </row>
    <row r="881" spans="3:16" ht="18.600000000000001" customHeight="1" x14ac:dyDescent="0.3">
      <c r="C881"/>
      <c r="D881"/>
      <c r="H881" s="26" t="str">
        <f t="shared" si="138"/>
        <v>LLAYLLAY 21 II</v>
      </c>
      <c r="I881" s="26" t="str">
        <f t="shared" si="139"/>
        <v>EL MOLINO B</v>
      </c>
      <c r="J881" s="26" t="str">
        <f t="shared" si="140"/>
        <v>SEBASTIAN IRRIBARRA CONA</v>
      </c>
      <c r="K881" s="26">
        <f t="shared" si="146"/>
        <v>0</v>
      </c>
      <c r="L881" s="26">
        <f t="shared" si="141"/>
        <v>771</v>
      </c>
      <c r="M881" s="26">
        <f t="shared" si="142"/>
        <v>0</v>
      </c>
      <c r="N881" s="26" t="str">
        <f t="shared" si="143"/>
        <v>Puntos no considerados</v>
      </c>
      <c r="O881" s="26">
        <f t="shared" si="144"/>
        <v>0</v>
      </c>
      <c r="P881" s="26">
        <f t="shared" si="145"/>
        <v>0</v>
      </c>
    </row>
    <row r="882" spans="3:16" ht="18.600000000000001" customHeight="1" x14ac:dyDescent="0.3">
      <c r="C882"/>
      <c r="D882"/>
      <c r="H882" s="26" t="str">
        <f t="shared" si="138"/>
        <v>LLAYLLAY 21 II</v>
      </c>
      <c r="I882" s="26" t="str">
        <f t="shared" si="139"/>
        <v>EL MOLINO B</v>
      </c>
      <c r="J882" s="26" t="str">
        <f t="shared" si="140"/>
        <v>SEBASTIAN IRRIBARRA CONA</v>
      </c>
      <c r="K882" s="26">
        <f t="shared" si="146"/>
        <v>0</v>
      </c>
      <c r="L882" s="26">
        <f t="shared" si="141"/>
        <v>772</v>
      </c>
      <c r="M882" s="26">
        <f t="shared" si="142"/>
        <v>0</v>
      </c>
      <c r="N882" s="26" t="str">
        <f t="shared" si="143"/>
        <v>Puntos no considerados</v>
      </c>
      <c r="O882" s="26">
        <f t="shared" si="144"/>
        <v>0</v>
      </c>
      <c r="P882" s="26">
        <f t="shared" si="145"/>
        <v>0</v>
      </c>
    </row>
    <row r="883" spans="3:16" ht="18.600000000000001" customHeight="1" x14ac:dyDescent="0.3">
      <c r="C883"/>
      <c r="D883"/>
      <c r="H883" s="26" t="str">
        <f t="shared" si="138"/>
        <v>LLAYLLAY 21 II</v>
      </c>
      <c r="I883" s="26" t="str">
        <f t="shared" si="139"/>
        <v>EL MOLINO B</v>
      </c>
      <c r="J883" s="26" t="str">
        <f t="shared" si="140"/>
        <v>SEBASTIAN IRRIBARRA CONA</v>
      </c>
      <c r="K883" s="26">
        <f t="shared" si="146"/>
        <v>0</v>
      </c>
      <c r="L883" s="26">
        <f t="shared" si="141"/>
        <v>773</v>
      </c>
      <c r="M883" s="26">
        <f t="shared" si="142"/>
        <v>0</v>
      </c>
      <c r="N883" s="26" t="str">
        <f t="shared" si="143"/>
        <v>Puntos no considerados</v>
      </c>
      <c r="O883" s="26">
        <f t="shared" si="144"/>
        <v>0</v>
      </c>
      <c r="P883" s="26">
        <f t="shared" si="145"/>
        <v>0</v>
      </c>
    </row>
    <row r="884" spans="3:16" ht="18.600000000000001" customHeight="1" x14ac:dyDescent="0.3">
      <c r="C884"/>
      <c r="D884"/>
      <c r="H884" s="26" t="str">
        <f t="shared" si="138"/>
        <v>LLAYLLAY 21 II</v>
      </c>
      <c r="I884" s="26" t="str">
        <f t="shared" si="139"/>
        <v>EL MOLINO B</v>
      </c>
      <c r="J884" s="26" t="str">
        <f t="shared" si="140"/>
        <v>SEBASTIAN IRRIBARRA CONA</v>
      </c>
      <c r="K884" s="26">
        <f t="shared" si="146"/>
        <v>0</v>
      </c>
      <c r="L884" s="26">
        <f t="shared" si="141"/>
        <v>774</v>
      </c>
      <c r="M884" s="26">
        <f t="shared" si="142"/>
        <v>0</v>
      </c>
      <c r="N884" s="26" t="str">
        <f t="shared" si="143"/>
        <v>Puntos no considerados</v>
      </c>
      <c r="O884" s="26">
        <f t="shared" si="144"/>
        <v>0</v>
      </c>
      <c r="P884" s="26">
        <f t="shared" si="145"/>
        <v>0</v>
      </c>
    </row>
    <row r="885" spans="3:16" ht="18.600000000000001" customHeight="1" x14ac:dyDescent="0.3">
      <c r="C885"/>
      <c r="D885"/>
      <c r="H885" s="26" t="str">
        <f t="shared" si="138"/>
        <v>LLAYLLAY 21 II</v>
      </c>
      <c r="I885" s="26" t="str">
        <f t="shared" si="139"/>
        <v>EL MOLINO B</v>
      </c>
      <c r="J885" s="26" t="str">
        <f t="shared" si="140"/>
        <v>SEBASTIAN IRRIBARRA CONA</v>
      </c>
      <c r="K885" s="26">
        <f t="shared" si="146"/>
        <v>0</v>
      </c>
      <c r="L885" s="26">
        <f t="shared" si="141"/>
        <v>775</v>
      </c>
      <c r="M885" s="26">
        <f t="shared" si="142"/>
        <v>0</v>
      </c>
      <c r="N885" s="26" t="str">
        <f t="shared" si="143"/>
        <v>Puntos no considerados</v>
      </c>
      <c r="O885" s="26">
        <f t="shared" si="144"/>
        <v>0</v>
      </c>
      <c r="P885" s="26">
        <f t="shared" si="145"/>
        <v>0</v>
      </c>
    </row>
    <row r="886" spans="3:16" ht="18.600000000000001" customHeight="1" x14ac:dyDescent="0.3">
      <c r="C886"/>
      <c r="D886"/>
      <c r="H886" s="26" t="str">
        <f t="shared" si="138"/>
        <v>LLAYLLAY 21 II</v>
      </c>
      <c r="I886" s="26" t="str">
        <f t="shared" si="139"/>
        <v>EL MOLINO B</v>
      </c>
      <c r="J886" s="26" t="str">
        <f t="shared" si="140"/>
        <v>SEBASTIAN IRRIBARRA CONA</v>
      </c>
      <c r="K886" s="26">
        <f t="shared" si="146"/>
        <v>0</v>
      </c>
      <c r="L886" s="26">
        <f t="shared" si="141"/>
        <v>776</v>
      </c>
      <c r="M886" s="26">
        <f t="shared" si="142"/>
        <v>0</v>
      </c>
      <c r="N886" s="26" t="str">
        <f t="shared" si="143"/>
        <v>Puntos no considerados</v>
      </c>
      <c r="O886" s="26">
        <f t="shared" si="144"/>
        <v>0</v>
      </c>
      <c r="P886" s="26">
        <f t="shared" si="145"/>
        <v>0</v>
      </c>
    </row>
    <row r="887" spans="3:16" ht="18.600000000000001" customHeight="1" x14ac:dyDescent="0.3">
      <c r="C887"/>
      <c r="D887"/>
      <c r="H887" s="26" t="str">
        <f t="shared" si="138"/>
        <v>LLAYLLAY 21 II</v>
      </c>
      <c r="I887" s="26" t="str">
        <f t="shared" si="139"/>
        <v>EL MOLINO B</v>
      </c>
      <c r="J887" s="26" t="str">
        <f t="shared" si="140"/>
        <v>SEBASTIAN IRRIBARRA CONA</v>
      </c>
      <c r="K887" s="26">
        <f t="shared" si="146"/>
        <v>0</v>
      </c>
      <c r="L887" s="26">
        <f t="shared" si="141"/>
        <v>777</v>
      </c>
      <c r="M887" s="26">
        <f t="shared" si="142"/>
        <v>0</v>
      </c>
      <c r="N887" s="26" t="str">
        <f t="shared" si="143"/>
        <v>Puntos no considerados</v>
      </c>
      <c r="O887" s="26">
        <f t="shared" si="144"/>
        <v>0</v>
      </c>
      <c r="P887" s="26">
        <f t="shared" si="145"/>
        <v>0</v>
      </c>
    </row>
    <row r="888" spans="3:16" ht="18.600000000000001" customHeight="1" x14ac:dyDescent="0.3">
      <c r="C888"/>
      <c r="D888"/>
      <c r="H888" s="26" t="str">
        <f t="shared" si="138"/>
        <v>LLAYLLAY 21 II</v>
      </c>
      <c r="I888" s="26" t="str">
        <f t="shared" si="139"/>
        <v>EL MOLINO B</v>
      </c>
      <c r="J888" s="26" t="str">
        <f t="shared" si="140"/>
        <v>SEBASTIAN IRRIBARRA CONA</v>
      </c>
      <c r="K888" s="26">
        <f t="shared" si="146"/>
        <v>0</v>
      </c>
      <c r="L888" s="26">
        <f t="shared" si="141"/>
        <v>778</v>
      </c>
      <c r="M888" s="26">
        <f t="shared" si="142"/>
        <v>0</v>
      </c>
      <c r="N888" s="26" t="str">
        <f t="shared" si="143"/>
        <v>Puntos no considerados</v>
      </c>
      <c r="O888" s="26">
        <f t="shared" si="144"/>
        <v>0</v>
      </c>
      <c r="P888" s="26">
        <f t="shared" si="145"/>
        <v>0</v>
      </c>
    </row>
    <row r="889" spans="3:16" ht="18.600000000000001" customHeight="1" x14ac:dyDescent="0.3">
      <c r="C889"/>
      <c r="D889"/>
      <c r="H889" s="26" t="str">
        <f t="shared" si="138"/>
        <v>LLAYLLAY 21 II</v>
      </c>
      <c r="I889" s="26" t="str">
        <f t="shared" si="139"/>
        <v>EL MOLINO B</v>
      </c>
      <c r="J889" s="26" t="str">
        <f t="shared" si="140"/>
        <v>SEBASTIAN IRRIBARRA CONA</v>
      </c>
      <c r="K889" s="26">
        <f t="shared" si="146"/>
        <v>0</v>
      </c>
      <c r="L889" s="26">
        <f t="shared" si="141"/>
        <v>779</v>
      </c>
      <c r="M889" s="26">
        <f t="shared" si="142"/>
        <v>0</v>
      </c>
      <c r="N889" s="26" t="str">
        <f t="shared" si="143"/>
        <v>Puntos no considerados</v>
      </c>
      <c r="O889" s="26">
        <f t="shared" si="144"/>
        <v>0</v>
      </c>
      <c r="P889" s="26">
        <f t="shared" si="145"/>
        <v>0</v>
      </c>
    </row>
    <row r="890" spans="3:16" ht="18.600000000000001" customHeight="1" x14ac:dyDescent="0.3">
      <c r="C890"/>
      <c r="D890"/>
      <c r="H890" s="26" t="str">
        <f t="shared" si="138"/>
        <v>LLAYLLAY 21 II</v>
      </c>
      <c r="I890" s="26" t="str">
        <f t="shared" si="139"/>
        <v>EL MOLINO B</v>
      </c>
      <c r="J890" s="26" t="str">
        <f t="shared" si="140"/>
        <v>SEBASTIAN IRRIBARRA CONA</v>
      </c>
      <c r="K890" s="26">
        <f t="shared" si="146"/>
        <v>0</v>
      </c>
      <c r="L890" s="26">
        <f t="shared" si="141"/>
        <v>780</v>
      </c>
      <c r="M890" s="26">
        <f t="shared" si="142"/>
        <v>0</v>
      </c>
      <c r="N890" s="26" t="str">
        <f t="shared" si="143"/>
        <v>Puntos no considerados</v>
      </c>
      <c r="O890" s="26">
        <f t="shared" si="144"/>
        <v>0</v>
      </c>
      <c r="P890" s="26">
        <f t="shared" si="145"/>
        <v>0</v>
      </c>
    </row>
    <row r="891" spans="3:16" ht="18.600000000000001" customHeight="1" x14ac:dyDescent="0.3">
      <c r="C891"/>
      <c r="D891"/>
      <c r="H891" s="26" t="str">
        <f t="shared" si="138"/>
        <v>LLAYLLAY 21 II</v>
      </c>
      <c r="I891" s="26" t="str">
        <f t="shared" si="139"/>
        <v>EL MOLINO B</v>
      </c>
      <c r="J891" s="26" t="str">
        <f t="shared" si="140"/>
        <v>SEBASTIAN IRRIBARRA CONA</v>
      </c>
      <c r="K891" s="26">
        <f t="shared" si="146"/>
        <v>0</v>
      </c>
      <c r="L891" s="26">
        <f t="shared" si="141"/>
        <v>781</v>
      </c>
      <c r="M891" s="26">
        <f t="shared" si="142"/>
        <v>0</v>
      </c>
      <c r="N891" s="26" t="str">
        <f t="shared" si="143"/>
        <v>Puntos no considerados</v>
      </c>
      <c r="O891" s="26">
        <f t="shared" si="144"/>
        <v>0</v>
      </c>
      <c r="P891" s="26">
        <f t="shared" si="145"/>
        <v>0</v>
      </c>
    </row>
    <row r="892" spans="3:16" ht="18.600000000000001" customHeight="1" x14ac:dyDescent="0.3">
      <c r="C892"/>
      <c r="D892"/>
      <c r="H892" s="26" t="str">
        <f t="shared" si="138"/>
        <v>LLAYLLAY 21 II</v>
      </c>
      <c r="I892" s="26" t="str">
        <f t="shared" si="139"/>
        <v>EL MOLINO B</v>
      </c>
      <c r="J892" s="26" t="str">
        <f t="shared" si="140"/>
        <v>SEBASTIAN IRRIBARRA CONA</v>
      </c>
      <c r="K892" s="26">
        <f t="shared" si="146"/>
        <v>0</v>
      </c>
      <c r="L892" s="26">
        <f t="shared" si="141"/>
        <v>782</v>
      </c>
      <c r="M892" s="26">
        <f t="shared" si="142"/>
        <v>0</v>
      </c>
      <c r="N892" s="26" t="str">
        <f t="shared" si="143"/>
        <v>Puntos no considerados</v>
      </c>
      <c r="O892" s="26">
        <f t="shared" si="144"/>
        <v>0</v>
      </c>
      <c r="P892" s="26">
        <f t="shared" si="145"/>
        <v>0</v>
      </c>
    </row>
    <row r="893" spans="3:16" ht="18.600000000000001" customHeight="1" x14ac:dyDescent="0.3">
      <c r="C893"/>
      <c r="D893"/>
      <c r="H893" s="26" t="str">
        <f t="shared" ref="H893:H956" si="147">IF(A893="",H892,A893)</f>
        <v>LLAYLLAY 21 II</v>
      </c>
      <c r="I893" s="26" t="str">
        <f t="shared" ref="I893:I956" si="148">IF(B893="",I892,B893)</f>
        <v>EL MOLINO B</v>
      </c>
      <c r="J893" s="26" t="str">
        <f t="shared" ref="J893:J956" si="149">IF(C893="",J892,C893)</f>
        <v>SEBASTIAN IRRIBARRA CONA</v>
      </c>
      <c r="K893" s="26">
        <f t="shared" si="146"/>
        <v>0</v>
      </c>
      <c r="L893" s="26">
        <f t="shared" ref="L893:L956" si="150">IF(H893=H892,IF(I893=I892,L892+1,1),1)</f>
        <v>783</v>
      </c>
      <c r="M893" s="26">
        <f t="shared" ref="M893:M956" si="151">IF(L893&lt;5,1,0)</f>
        <v>0</v>
      </c>
      <c r="N893" s="26" t="str">
        <f t="shared" ref="N893:N956" si="152">IF(M893=1,"Puntos por equipo","Puntos no considerados")</f>
        <v>Puntos no considerados</v>
      </c>
      <c r="O893" s="26">
        <f t="shared" ref="O893:O956" si="153">M893*K893</f>
        <v>0</v>
      </c>
      <c r="P893" s="26">
        <f t="shared" ref="P893:P956" si="154">(1-M893)*K893</f>
        <v>0</v>
      </c>
    </row>
    <row r="894" spans="3:16" ht="18.600000000000001" customHeight="1" x14ac:dyDescent="0.3">
      <c r="C894"/>
      <c r="D894"/>
      <c r="H894" s="26" t="str">
        <f t="shared" si="147"/>
        <v>LLAYLLAY 21 II</v>
      </c>
      <c r="I894" s="26" t="str">
        <f t="shared" si="148"/>
        <v>EL MOLINO B</v>
      </c>
      <c r="J894" s="26" t="str">
        <f t="shared" si="149"/>
        <v>SEBASTIAN IRRIBARRA CONA</v>
      </c>
      <c r="K894" s="26">
        <f t="shared" si="146"/>
        <v>0</v>
      </c>
      <c r="L894" s="26">
        <f t="shared" si="150"/>
        <v>784</v>
      </c>
      <c r="M894" s="26">
        <f t="shared" si="151"/>
        <v>0</v>
      </c>
      <c r="N894" s="26" t="str">
        <f t="shared" si="152"/>
        <v>Puntos no considerados</v>
      </c>
      <c r="O894" s="26">
        <f t="shared" si="153"/>
        <v>0</v>
      </c>
      <c r="P894" s="26">
        <f t="shared" si="154"/>
        <v>0</v>
      </c>
    </row>
    <row r="895" spans="3:16" ht="18.600000000000001" customHeight="1" x14ac:dyDescent="0.3">
      <c r="C895"/>
      <c r="D895"/>
      <c r="H895" s="26" t="str">
        <f t="shared" si="147"/>
        <v>LLAYLLAY 21 II</v>
      </c>
      <c r="I895" s="26" t="str">
        <f t="shared" si="148"/>
        <v>EL MOLINO B</v>
      </c>
      <c r="J895" s="26" t="str">
        <f t="shared" si="149"/>
        <v>SEBASTIAN IRRIBARRA CONA</v>
      </c>
      <c r="K895" s="26">
        <f t="shared" si="146"/>
        <v>0</v>
      </c>
      <c r="L895" s="26">
        <f t="shared" si="150"/>
        <v>785</v>
      </c>
      <c r="M895" s="26">
        <f t="shared" si="151"/>
        <v>0</v>
      </c>
      <c r="N895" s="26" t="str">
        <f t="shared" si="152"/>
        <v>Puntos no considerados</v>
      </c>
      <c r="O895" s="26">
        <f t="shared" si="153"/>
        <v>0</v>
      </c>
      <c r="P895" s="26">
        <f t="shared" si="154"/>
        <v>0</v>
      </c>
    </row>
    <row r="896" spans="3:16" ht="18.600000000000001" customHeight="1" x14ac:dyDescent="0.3">
      <c r="C896"/>
      <c r="D896"/>
      <c r="H896" s="26" t="str">
        <f t="shared" si="147"/>
        <v>LLAYLLAY 21 II</v>
      </c>
      <c r="I896" s="26" t="str">
        <f t="shared" si="148"/>
        <v>EL MOLINO B</v>
      </c>
      <c r="J896" s="26" t="str">
        <f t="shared" si="149"/>
        <v>SEBASTIAN IRRIBARRA CONA</v>
      </c>
      <c r="K896" s="26">
        <f t="shared" si="146"/>
        <v>0</v>
      </c>
      <c r="L896" s="26">
        <f t="shared" si="150"/>
        <v>786</v>
      </c>
      <c r="M896" s="26">
        <f t="shared" si="151"/>
        <v>0</v>
      </c>
      <c r="N896" s="26" t="str">
        <f t="shared" si="152"/>
        <v>Puntos no considerados</v>
      </c>
      <c r="O896" s="26">
        <f t="shared" si="153"/>
        <v>0</v>
      </c>
      <c r="P896" s="26">
        <f t="shared" si="154"/>
        <v>0</v>
      </c>
    </row>
    <row r="897" spans="3:16" ht="18.600000000000001" customHeight="1" x14ac:dyDescent="0.3">
      <c r="C897"/>
      <c r="D897"/>
      <c r="H897" s="26" t="str">
        <f t="shared" si="147"/>
        <v>LLAYLLAY 21 II</v>
      </c>
      <c r="I897" s="26" t="str">
        <f t="shared" si="148"/>
        <v>EL MOLINO B</v>
      </c>
      <c r="J897" s="26" t="str">
        <f t="shared" si="149"/>
        <v>SEBASTIAN IRRIBARRA CONA</v>
      </c>
      <c r="K897" s="26">
        <f t="shared" si="146"/>
        <v>0</v>
      </c>
      <c r="L897" s="26">
        <f t="shared" si="150"/>
        <v>787</v>
      </c>
      <c r="M897" s="26">
        <f t="shared" si="151"/>
        <v>0</v>
      </c>
      <c r="N897" s="26" t="str">
        <f t="shared" si="152"/>
        <v>Puntos no considerados</v>
      </c>
      <c r="O897" s="26">
        <f t="shared" si="153"/>
        <v>0</v>
      </c>
      <c r="P897" s="26">
        <f t="shared" si="154"/>
        <v>0</v>
      </c>
    </row>
    <row r="898" spans="3:16" ht="18.600000000000001" customHeight="1" x14ac:dyDescent="0.3">
      <c r="C898"/>
      <c r="D898"/>
      <c r="H898" s="26" t="str">
        <f t="shared" si="147"/>
        <v>LLAYLLAY 21 II</v>
      </c>
      <c r="I898" s="26" t="str">
        <f t="shared" si="148"/>
        <v>EL MOLINO B</v>
      </c>
      <c r="J898" s="26" t="str">
        <f t="shared" si="149"/>
        <v>SEBASTIAN IRRIBARRA CONA</v>
      </c>
      <c r="K898" s="26">
        <f t="shared" si="146"/>
        <v>0</v>
      </c>
      <c r="L898" s="26">
        <f t="shared" si="150"/>
        <v>788</v>
      </c>
      <c r="M898" s="26">
        <f t="shared" si="151"/>
        <v>0</v>
      </c>
      <c r="N898" s="26" t="str">
        <f t="shared" si="152"/>
        <v>Puntos no considerados</v>
      </c>
      <c r="O898" s="26">
        <f t="shared" si="153"/>
        <v>0</v>
      </c>
      <c r="P898" s="26">
        <f t="shared" si="154"/>
        <v>0</v>
      </c>
    </row>
    <row r="899" spans="3:16" ht="18.600000000000001" customHeight="1" x14ac:dyDescent="0.3">
      <c r="C899"/>
      <c r="D899"/>
      <c r="H899" s="26" t="str">
        <f t="shared" si="147"/>
        <v>LLAYLLAY 21 II</v>
      </c>
      <c r="I899" s="26" t="str">
        <f t="shared" si="148"/>
        <v>EL MOLINO B</v>
      </c>
      <c r="J899" s="26" t="str">
        <f t="shared" si="149"/>
        <v>SEBASTIAN IRRIBARRA CONA</v>
      </c>
      <c r="K899" s="26">
        <f t="shared" si="146"/>
        <v>0</v>
      </c>
      <c r="L899" s="26">
        <f t="shared" si="150"/>
        <v>789</v>
      </c>
      <c r="M899" s="26">
        <f t="shared" si="151"/>
        <v>0</v>
      </c>
      <c r="N899" s="26" t="str">
        <f t="shared" si="152"/>
        <v>Puntos no considerados</v>
      </c>
      <c r="O899" s="26">
        <f t="shared" si="153"/>
        <v>0</v>
      </c>
      <c r="P899" s="26">
        <f t="shared" si="154"/>
        <v>0</v>
      </c>
    </row>
    <row r="900" spans="3:16" ht="18.600000000000001" customHeight="1" x14ac:dyDescent="0.3">
      <c r="C900"/>
      <c r="D900"/>
      <c r="H900" s="26" t="str">
        <f t="shared" si="147"/>
        <v>LLAYLLAY 21 II</v>
      </c>
      <c r="I900" s="26" t="str">
        <f t="shared" si="148"/>
        <v>EL MOLINO B</v>
      </c>
      <c r="J900" s="26" t="str">
        <f t="shared" si="149"/>
        <v>SEBASTIAN IRRIBARRA CONA</v>
      </c>
      <c r="K900" s="26">
        <f t="shared" si="146"/>
        <v>0</v>
      </c>
      <c r="L900" s="26">
        <f t="shared" si="150"/>
        <v>790</v>
      </c>
      <c r="M900" s="26">
        <f t="shared" si="151"/>
        <v>0</v>
      </c>
      <c r="N900" s="26" t="str">
        <f t="shared" si="152"/>
        <v>Puntos no considerados</v>
      </c>
      <c r="O900" s="26">
        <f t="shared" si="153"/>
        <v>0</v>
      </c>
      <c r="P900" s="26">
        <f t="shared" si="154"/>
        <v>0</v>
      </c>
    </row>
    <row r="901" spans="3:16" ht="18.600000000000001" customHeight="1" x14ac:dyDescent="0.3">
      <c r="C901"/>
      <c r="D901"/>
      <c r="H901" s="26" t="str">
        <f t="shared" si="147"/>
        <v>LLAYLLAY 21 II</v>
      </c>
      <c r="I901" s="26" t="str">
        <f t="shared" si="148"/>
        <v>EL MOLINO B</v>
      </c>
      <c r="J901" s="26" t="str">
        <f t="shared" si="149"/>
        <v>SEBASTIAN IRRIBARRA CONA</v>
      </c>
      <c r="K901" s="26">
        <f t="shared" si="146"/>
        <v>0</v>
      </c>
      <c r="L901" s="26">
        <f t="shared" si="150"/>
        <v>791</v>
      </c>
      <c r="M901" s="26">
        <f t="shared" si="151"/>
        <v>0</v>
      </c>
      <c r="N901" s="26" t="str">
        <f t="shared" si="152"/>
        <v>Puntos no considerados</v>
      </c>
      <c r="O901" s="26">
        <f t="shared" si="153"/>
        <v>0</v>
      </c>
      <c r="P901" s="26">
        <f t="shared" si="154"/>
        <v>0</v>
      </c>
    </row>
    <row r="902" spans="3:16" ht="18.600000000000001" customHeight="1" x14ac:dyDescent="0.3">
      <c r="C902"/>
      <c r="D902"/>
      <c r="H902" s="26" t="str">
        <f t="shared" si="147"/>
        <v>LLAYLLAY 21 II</v>
      </c>
      <c r="I902" s="26" t="str">
        <f t="shared" si="148"/>
        <v>EL MOLINO B</v>
      </c>
      <c r="J902" s="26" t="str">
        <f t="shared" si="149"/>
        <v>SEBASTIAN IRRIBARRA CONA</v>
      </c>
      <c r="K902" s="26">
        <f t="shared" si="146"/>
        <v>0</v>
      </c>
      <c r="L902" s="26">
        <f t="shared" si="150"/>
        <v>792</v>
      </c>
      <c r="M902" s="26">
        <f t="shared" si="151"/>
        <v>0</v>
      </c>
      <c r="N902" s="26" t="str">
        <f t="shared" si="152"/>
        <v>Puntos no considerados</v>
      </c>
      <c r="O902" s="26">
        <f t="shared" si="153"/>
        <v>0</v>
      </c>
      <c r="P902" s="26">
        <f t="shared" si="154"/>
        <v>0</v>
      </c>
    </row>
    <row r="903" spans="3:16" ht="18.600000000000001" customHeight="1" x14ac:dyDescent="0.3">
      <c r="C903"/>
      <c r="D903"/>
      <c r="H903" s="26" t="str">
        <f t="shared" si="147"/>
        <v>LLAYLLAY 21 II</v>
      </c>
      <c r="I903" s="26" t="str">
        <f t="shared" si="148"/>
        <v>EL MOLINO B</v>
      </c>
      <c r="J903" s="26" t="str">
        <f t="shared" si="149"/>
        <v>SEBASTIAN IRRIBARRA CONA</v>
      </c>
      <c r="K903" s="26">
        <f t="shared" ref="K903:K966" si="155">D903</f>
        <v>0</v>
      </c>
      <c r="L903" s="26">
        <f t="shared" si="150"/>
        <v>793</v>
      </c>
      <c r="M903" s="26">
        <f t="shared" si="151"/>
        <v>0</v>
      </c>
      <c r="N903" s="26" t="str">
        <f t="shared" si="152"/>
        <v>Puntos no considerados</v>
      </c>
      <c r="O903" s="26">
        <f t="shared" si="153"/>
        <v>0</v>
      </c>
      <c r="P903" s="26">
        <f t="shared" si="154"/>
        <v>0</v>
      </c>
    </row>
    <row r="904" spans="3:16" ht="18.600000000000001" customHeight="1" x14ac:dyDescent="0.3">
      <c r="C904"/>
      <c r="D904"/>
      <c r="H904" s="26" t="str">
        <f t="shared" si="147"/>
        <v>LLAYLLAY 21 II</v>
      </c>
      <c r="I904" s="26" t="str">
        <f t="shared" si="148"/>
        <v>EL MOLINO B</v>
      </c>
      <c r="J904" s="26" t="str">
        <f t="shared" si="149"/>
        <v>SEBASTIAN IRRIBARRA CONA</v>
      </c>
      <c r="K904" s="26">
        <f t="shared" si="155"/>
        <v>0</v>
      </c>
      <c r="L904" s="26">
        <f t="shared" si="150"/>
        <v>794</v>
      </c>
      <c r="M904" s="26">
        <f t="shared" si="151"/>
        <v>0</v>
      </c>
      <c r="N904" s="26" t="str">
        <f t="shared" si="152"/>
        <v>Puntos no considerados</v>
      </c>
      <c r="O904" s="26">
        <f t="shared" si="153"/>
        <v>0</v>
      </c>
      <c r="P904" s="26">
        <f t="shared" si="154"/>
        <v>0</v>
      </c>
    </row>
    <row r="905" spans="3:16" ht="18.600000000000001" customHeight="1" x14ac:dyDescent="0.3">
      <c r="C905"/>
      <c r="D905"/>
      <c r="H905" s="26" t="str">
        <f t="shared" si="147"/>
        <v>LLAYLLAY 21 II</v>
      </c>
      <c r="I905" s="26" t="str">
        <f t="shared" si="148"/>
        <v>EL MOLINO B</v>
      </c>
      <c r="J905" s="26" t="str">
        <f t="shared" si="149"/>
        <v>SEBASTIAN IRRIBARRA CONA</v>
      </c>
      <c r="K905" s="26">
        <f t="shared" si="155"/>
        <v>0</v>
      </c>
      <c r="L905" s="26">
        <f t="shared" si="150"/>
        <v>795</v>
      </c>
      <c r="M905" s="26">
        <f t="shared" si="151"/>
        <v>0</v>
      </c>
      <c r="N905" s="26" t="str">
        <f t="shared" si="152"/>
        <v>Puntos no considerados</v>
      </c>
      <c r="O905" s="26">
        <f t="shared" si="153"/>
        <v>0</v>
      </c>
      <c r="P905" s="26">
        <f t="shared" si="154"/>
        <v>0</v>
      </c>
    </row>
    <row r="906" spans="3:16" ht="18.600000000000001" customHeight="1" x14ac:dyDescent="0.3">
      <c r="C906"/>
      <c r="D906"/>
      <c r="H906" s="26" t="str">
        <f t="shared" si="147"/>
        <v>LLAYLLAY 21 II</v>
      </c>
      <c r="I906" s="26" t="str">
        <f t="shared" si="148"/>
        <v>EL MOLINO B</v>
      </c>
      <c r="J906" s="26" t="str">
        <f t="shared" si="149"/>
        <v>SEBASTIAN IRRIBARRA CONA</v>
      </c>
      <c r="K906" s="26">
        <f t="shared" si="155"/>
        <v>0</v>
      </c>
      <c r="L906" s="26">
        <f t="shared" si="150"/>
        <v>796</v>
      </c>
      <c r="M906" s="26">
        <f t="shared" si="151"/>
        <v>0</v>
      </c>
      <c r="N906" s="26" t="str">
        <f t="shared" si="152"/>
        <v>Puntos no considerados</v>
      </c>
      <c r="O906" s="26">
        <f t="shared" si="153"/>
        <v>0</v>
      </c>
      <c r="P906" s="26">
        <f t="shared" si="154"/>
        <v>0</v>
      </c>
    </row>
    <row r="907" spans="3:16" ht="18.600000000000001" customHeight="1" x14ac:dyDescent="0.3">
      <c r="C907"/>
      <c r="D907"/>
      <c r="H907" s="26" t="str">
        <f t="shared" si="147"/>
        <v>LLAYLLAY 21 II</v>
      </c>
      <c r="I907" s="26" t="str">
        <f t="shared" si="148"/>
        <v>EL MOLINO B</v>
      </c>
      <c r="J907" s="26" t="str">
        <f t="shared" si="149"/>
        <v>SEBASTIAN IRRIBARRA CONA</v>
      </c>
      <c r="K907" s="26">
        <f t="shared" si="155"/>
        <v>0</v>
      </c>
      <c r="L907" s="26">
        <f t="shared" si="150"/>
        <v>797</v>
      </c>
      <c r="M907" s="26">
        <f t="shared" si="151"/>
        <v>0</v>
      </c>
      <c r="N907" s="26" t="str">
        <f t="shared" si="152"/>
        <v>Puntos no considerados</v>
      </c>
      <c r="O907" s="26">
        <f t="shared" si="153"/>
        <v>0</v>
      </c>
      <c r="P907" s="26">
        <f t="shared" si="154"/>
        <v>0</v>
      </c>
    </row>
    <row r="908" spans="3:16" ht="18.600000000000001" customHeight="1" x14ac:dyDescent="0.3">
      <c r="C908"/>
      <c r="D908"/>
      <c r="H908" s="26" t="str">
        <f t="shared" si="147"/>
        <v>LLAYLLAY 21 II</v>
      </c>
      <c r="I908" s="26" t="str">
        <f t="shared" si="148"/>
        <v>EL MOLINO B</v>
      </c>
      <c r="J908" s="26" t="str">
        <f t="shared" si="149"/>
        <v>SEBASTIAN IRRIBARRA CONA</v>
      </c>
      <c r="K908" s="26">
        <f t="shared" si="155"/>
        <v>0</v>
      </c>
      <c r="L908" s="26">
        <f t="shared" si="150"/>
        <v>798</v>
      </c>
      <c r="M908" s="26">
        <f t="shared" si="151"/>
        <v>0</v>
      </c>
      <c r="N908" s="26" t="str">
        <f t="shared" si="152"/>
        <v>Puntos no considerados</v>
      </c>
      <c r="O908" s="26">
        <f t="shared" si="153"/>
        <v>0</v>
      </c>
      <c r="P908" s="26">
        <f t="shared" si="154"/>
        <v>0</v>
      </c>
    </row>
    <row r="909" spans="3:16" ht="18.600000000000001" customHeight="1" x14ac:dyDescent="0.3">
      <c r="C909"/>
      <c r="D909"/>
      <c r="H909" s="26" t="str">
        <f t="shared" si="147"/>
        <v>LLAYLLAY 21 II</v>
      </c>
      <c r="I909" s="26" t="str">
        <f t="shared" si="148"/>
        <v>EL MOLINO B</v>
      </c>
      <c r="J909" s="26" t="str">
        <f t="shared" si="149"/>
        <v>SEBASTIAN IRRIBARRA CONA</v>
      </c>
      <c r="K909" s="26">
        <f t="shared" si="155"/>
        <v>0</v>
      </c>
      <c r="L909" s="26">
        <f t="shared" si="150"/>
        <v>799</v>
      </c>
      <c r="M909" s="26">
        <f t="shared" si="151"/>
        <v>0</v>
      </c>
      <c r="N909" s="26" t="str">
        <f t="shared" si="152"/>
        <v>Puntos no considerados</v>
      </c>
      <c r="O909" s="26">
        <f t="shared" si="153"/>
        <v>0</v>
      </c>
      <c r="P909" s="26">
        <f t="shared" si="154"/>
        <v>0</v>
      </c>
    </row>
    <row r="910" spans="3:16" ht="18.600000000000001" customHeight="1" x14ac:dyDescent="0.3">
      <c r="C910"/>
      <c r="D910"/>
      <c r="H910" s="26" t="str">
        <f t="shared" si="147"/>
        <v>LLAYLLAY 21 II</v>
      </c>
      <c r="I910" s="26" t="str">
        <f t="shared" si="148"/>
        <v>EL MOLINO B</v>
      </c>
      <c r="J910" s="26" t="str">
        <f t="shared" si="149"/>
        <v>SEBASTIAN IRRIBARRA CONA</v>
      </c>
      <c r="K910" s="26">
        <f t="shared" si="155"/>
        <v>0</v>
      </c>
      <c r="L910" s="26">
        <f t="shared" si="150"/>
        <v>800</v>
      </c>
      <c r="M910" s="26">
        <f t="shared" si="151"/>
        <v>0</v>
      </c>
      <c r="N910" s="26" t="str">
        <f t="shared" si="152"/>
        <v>Puntos no considerados</v>
      </c>
      <c r="O910" s="26">
        <f t="shared" si="153"/>
        <v>0</v>
      </c>
      <c r="P910" s="26">
        <f t="shared" si="154"/>
        <v>0</v>
      </c>
    </row>
    <row r="911" spans="3:16" ht="18.600000000000001" customHeight="1" x14ac:dyDescent="0.3">
      <c r="C911"/>
      <c r="D911"/>
      <c r="H911" s="26" t="str">
        <f t="shared" si="147"/>
        <v>LLAYLLAY 21 II</v>
      </c>
      <c r="I911" s="26" t="str">
        <f t="shared" si="148"/>
        <v>EL MOLINO B</v>
      </c>
      <c r="J911" s="26" t="str">
        <f t="shared" si="149"/>
        <v>SEBASTIAN IRRIBARRA CONA</v>
      </c>
      <c r="K911" s="26">
        <f t="shared" si="155"/>
        <v>0</v>
      </c>
      <c r="L911" s="26">
        <f t="shared" si="150"/>
        <v>801</v>
      </c>
      <c r="M911" s="26">
        <f t="shared" si="151"/>
        <v>0</v>
      </c>
      <c r="N911" s="26" t="str">
        <f t="shared" si="152"/>
        <v>Puntos no considerados</v>
      </c>
      <c r="O911" s="26">
        <f t="shared" si="153"/>
        <v>0</v>
      </c>
      <c r="P911" s="26">
        <f t="shared" si="154"/>
        <v>0</v>
      </c>
    </row>
    <row r="912" spans="3:16" ht="18.600000000000001" customHeight="1" x14ac:dyDescent="0.3">
      <c r="C912"/>
      <c r="D912"/>
      <c r="H912" s="26" t="str">
        <f t="shared" si="147"/>
        <v>LLAYLLAY 21 II</v>
      </c>
      <c r="I912" s="26" t="str">
        <f t="shared" si="148"/>
        <v>EL MOLINO B</v>
      </c>
      <c r="J912" s="26" t="str">
        <f t="shared" si="149"/>
        <v>SEBASTIAN IRRIBARRA CONA</v>
      </c>
      <c r="K912" s="26">
        <f t="shared" si="155"/>
        <v>0</v>
      </c>
      <c r="L912" s="26">
        <f t="shared" si="150"/>
        <v>802</v>
      </c>
      <c r="M912" s="26">
        <f t="shared" si="151"/>
        <v>0</v>
      </c>
      <c r="N912" s="26" t="str">
        <f t="shared" si="152"/>
        <v>Puntos no considerados</v>
      </c>
      <c r="O912" s="26">
        <f t="shared" si="153"/>
        <v>0</v>
      </c>
      <c r="P912" s="26">
        <f t="shared" si="154"/>
        <v>0</v>
      </c>
    </row>
    <row r="913" spans="1:16" ht="18.600000000000001" customHeight="1" x14ac:dyDescent="0.3">
      <c r="C913"/>
      <c r="D913"/>
      <c r="H913" s="26" t="str">
        <f t="shared" si="147"/>
        <v>LLAYLLAY 21 II</v>
      </c>
      <c r="I913" s="26" t="str">
        <f t="shared" si="148"/>
        <v>EL MOLINO B</v>
      </c>
      <c r="J913" s="26" t="str">
        <f t="shared" si="149"/>
        <v>SEBASTIAN IRRIBARRA CONA</v>
      </c>
      <c r="K913" s="26">
        <f t="shared" si="155"/>
        <v>0</v>
      </c>
      <c r="L913" s="26">
        <f t="shared" si="150"/>
        <v>803</v>
      </c>
      <c r="M913" s="26">
        <f t="shared" si="151"/>
        <v>0</v>
      </c>
      <c r="N913" s="26" t="str">
        <f t="shared" si="152"/>
        <v>Puntos no considerados</v>
      </c>
      <c r="O913" s="26">
        <f t="shared" si="153"/>
        <v>0</v>
      </c>
      <c r="P913" s="26">
        <f t="shared" si="154"/>
        <v>0</v>
      </c>
    </row>
    <row r="914" spans="1:16" ht="18.600000000000001" customHeight="1" x14ac:dyDescent="0.3">
      <c r="C914"/>
      <c r="D914"/>
      <c r="H914" s="26" t="str">
        <f t="shared" si="147"/>
        <v>LLAYLLAY 21 II</v>
      </c>
      <c r="I914" s="26" t="str">
        <f t="shared" si="148"/>
        <v>EL MOLINO B</v>
      </c>
      <c r="J914" s="26" t="str">
        <f t="shared" si="149"/>
        <v>SEBASTIAN IRRIBARRA CONA</v>
      </c>
      <c r="K914" s="26">
        <f t="shared" si="155"/>
        <v>0</v>
      </c>
      <c r="L914" s="26">
        <f t="shared" si="150"/>
        <v>804</v>
      </c>
      <c r="M914" s="26">
        <f t="shared" si="151"/>
        <v>0</v>
      </c>
      <c r="N914" s="26" t="str">
        <f t="shared" si="152"/>
        <v>Puntos no considerados</v>
      </c>
      <c r="O914" s="26">
        <f t="shared" si="153"/>
        <v>0</v>
      </c>
      <c r="P914" s="26">
        <f t="shared" si="154"/>
        <v>0</v>
      </c>
    </row>
    <row r="915" spans="1:16" ht="18.600000000000001" customHeight="1" x14ac:dyDescent="0.3">
      <c r="C915"/>
      <c r="D915"/>
      <c r="H915" s="26" t="str">
        <f t="shared" si="147"/>
        <v>LLAYLLAY 21 II</v>
      </c>
      <c r="I915" s="26" t="str">
        <f t="shared" si="148"/>
        <v>EL MOLINO B</v>
      </c>
      <c r="J915" s="26" t="str">
        <f t="shared" si="149"/>
        <v>SEBASTIAN IRRIBARRA CONA</v>
      </c>
      <c r="K915" s="26">
        <f t="shared" si="155"/>
        <v>0</v>
      </c>
      <c r="L915" s="26">
        <f t="shared" si="150"/>
        <v>805</v>
      </c>
      <c r="M915" s="26">
        <f t="shared" si="151"/>
        <v>0</v>
      </c>
      <c r="N915" s="26" t="str">
        <f t="shared" si="152"/>
        <v>Puntos no considerados</v>
      </c>
      <c r="O915" s="26">
        <f t="shared" si="153"/>
        <v>0</v>
      </c>
      <c r="P915" s="26">
        <f t="shared" si="154"/>
        <v>0</v>
      </c>
    </row>
    <row r="916" spans="1:16" ht="18.600000000000001" customHeight="1" x14ac:dyDescent="0.3">
      <c r="C916"/>
      <c r="D916"/>
      <c r="H916" s="26" t="str">
        <f t="shared" si="147"/>
        <v>LLAYLLAY 21 II</v>
      </c>
      <c r="I916" s="26" t="str">
        <f t="shared" si="148"/>
        <v>EL MOLINO B</v>
      </c>
      <c r="J916" s="26" t="str">
        <f t="shared" si="149"/>
        <v>SEBASTIAN IRRIBARRA CONA</v>
      </c>
      <c r="K916" s="26">
        <f t="shared" si="155"/>
        <v>0</v>
      </c>
      <c r="L916" s="26">
        <f t="shared" si="150"/>
        <v>806</v>
      </c>
      <c r="M916" s="26">
        <f t="shared" si="151"/>
        <v>0</v>
      </c>
      <c r="N916" s="26" t="str">
        <f t="shared" si="152"/>
        <v>Puntos no considerados</v>
      </c>
      <c r="O916" s="26">
        <f t="shared" si="153"/>
        <v>0</v>
      </c>
      <c r="P916" s="26">
        <f t="shared" si="154"/>
        <v>0</v>
      </c>
    </row>
    <row r="917" spans="1:16" ht="18.600000000000001" customHeight="1" x14ac:dyDescent="0.3">
      <c r="C917"/>
      <c r="D917"/>
      <c r="H917" s="26" t="str">
        <f t="shared" si="147"/>
        <v>LLAYLLAY 21 II</v>
      </c>
      <c r="I917" s="26" t="str">
        <f t="shared" si="148"/>
        <v>EL MOLINO B</v>
      </c>
      <c r="J917" s="26" t="str">
        <f t="shared" si="149"/>
        <v>SEBASTIAN IRRIBARRA CONA</v>
      </c>
      <c r="K917" s="26">
        <f t="shared" si="155"/>
        <v>0</v>
      </c>
      <c r="L917" s="26">
        <f t="shared" si="150"/>
        <v>807</v>
      </c>
      <c r="M917" s="26">
        <f t="shared" si="151"/>
        <v>0</v>
      </c>
      <c r="N917" s="26" t="str">
        <f t="shared" si="152"/>
        <v>Puntos no considerados</v>
      </c>
      <c r="O917" s="26">
        <f t="shared" si="153"/>
        <v>0</v>
      </c>
      <c r="P917" s="26">
        <f t="shared" si="154"/>
        <v>0</v>
      </c>
    </row>
    <row r="918" spans="1:16" ht="18.600000000000001" customHeight="1" x14ac:dyDescent="0.3">
      <c r="C918"/>
      <c r="D918"/>
      <c r="H918" s="26" t="str">
        <f t="shared" si="147"/>
        <v>LLAYLLAY 21 II</v>
      </c>
      <c r="I918" s="26" t="str">
        <f t="shared" si="148"/>
        <v>EL MOLINO B</v>
      </c>
      <c r="J918" s="26" t="str">
        <f t="shared" si="149"/>
        <v>SEBASTIAN IRRIBARRA CONA</v>
      </c>
      <c r="K918" s="26">
        <f t="shared" si="155"/>
        <v>0</v>
      </c>
      <c r="L918" s="26">
        <f t="shared" si="150"/>
        <v>808</v>
      </c>
      <c r="M918" s="26">
        <f t="shared" si="151"/>
        <v>0</v>
      </c>
      <c r="N918" s="26" t="str">
        <f t="shared" si="152"/>
        <v>Puntos no considerados</v>
      </c>
      <c r="O918" s="26">
        <f t="shared" si="153"/>
        <v>0</v>
      </c>
      <c r="P918" s="26">
        <f t="shared" si="154"/>
        <v>0</v>
      </c>
    </row>
    <row r="919" spans="1:16" ht="18.600000000000001" customHeight="1" x14ac:dyDescent="0.3">
      <c r="C919"/>
      <c r="D919"/>
      <c r="H919" s="26" t="str">
        <f t="shared" si="147"/>
        <v>LLAYLLAY 21 II</v>
      </c>
      <c r="I919" s="26" t="str">
        <f t="shared" si="148"/>
        <v>EL MOLINO B</v>
      </c>
      <c r="J919" s="26" t="str">
        <f t="shared" si="149"/>
        <v>SEBASTIAN IRRIBARRA CONA</v>
      </c>
      <c r="K919" s="26">
        <f t="shared" si="155"/>
        <v>0</v>
      </c>
      <c r="L919" s="26">
        <f t="shared" si="150"/>
        <v>809</v>
      </c>
      <c r="M919" s="26">
        <f t="shared" si="151"/>
        <v>0</v>
      </c>
      <c r="N919" s="26" t="str">
        <f t="shared" si="152"/>
        <v>Puntos no considerados</v>
      </c>
      <c r="O919" s="26">
        <f t="shared" si="153"/>
        <v>0</v>
      </c>
      <c r="P919" s="26">
        <f t="shared" si="154"/>
        <v>0</v>
      </c>
    </row>
    <row r="920" spans="1:16" ht="18.600000000000001" customHeight="1" x14ac:dyDescent="0.3">
      <c r="C920"/>
      <c r="D920"/>
      <c r="H920" s="26" t="str">
        <f t="shared" si="147"/>
        <v>LLAYLLAY 21 II</v>
      </c>
      <c r="I920" s="26" t="str">
        <f t="shared" si="148"/>
        <v>EL MOLINO B</v>
      </c>
      <c r="J920" s="26" t="str">
        <f t="shared" si="149"/>
        <v>SEBASTIAN IRRIBARRA CONA</v>
      </c>
      <c r="K920" s="26">
        <f t="shared" si="155"/>
        <v>0</v>
      </c>
      <c r="L920" s="26">
        <f t="shared" si="150"/>
        <v>810</v>
      </c>
      <c r="M920" s="26">
        <f t="shared" si="151"/>
        <v>0</v>
      </c>
      <c r="N920" s="26" t="str">
        <f t="shared" si="152"/>
        <v>Puntos no considerados</v>
      </c>
      <c r="O920" s="26">
        <f t="shared" si="153"/>
        <v>0</v>
      </c>
      <c r="P920" s="26">
        <f t="shared" si="154"/>
        <v>0</v>
      </c>
    </row>
    <row r="921" spans="1:16" ht="18.600000000000001" customHeight="1" x14ac:dyDescent="0.3">
      <c r="C921"/>
      <c r="D921"/>
      <c r="H921" s="26" t="str">
        <f t="shared" si="147"/>
        <v>LLAYLLAY 21 II</v>
      </c>
      <c r="I921" s="26" t="str">
        <f t="shared" si="148"/>
        <v>EL MOLINO B</v>
      </c>
      <c r="J921" s="26" t="str">
        <f t="shared" si="149"/>
        <v>SEBASTIAN IRRIBARRA CONA</v>
      </c>
      <c r="K921" s="26">
        <f t="shared" si="155"/>
        <v>0</v>
      </c>
      <c r="L921" s="26">
        <f t="shared" si="150"/>
        <v>811</v>
      </c>
      <c r="M921" s="26">
        <f t="shared" si="151"/>
        <v>0</v>
      </c>
      <c r="N921" s="26" t="str">
        <f t="shared" si="152"/>
        <v>Puntos no considerados</v>
      </c>
      <c r="O921" s="26">
        <f t="shared" si="153"/>
        <v>0</v>
      </c>
      <c r="P921" s="26">
        <f t="shared" si="154"/>
        <v>0</v>
      </c>
    </row>
    <row r="922" spans="1:16" ht="18.600000000000001" customHeight="1" x14ac:dyDescent="0.3">
      <c r="C922"/>
      <c r="D922"/>
      <c r="H922" s="26" t="str">
        <f t="shared" si="147"/>
        <v>LLAYLLAY 21 II</v>
      </c>
      <c r="I922" s="26" t="str">
        <f t="shared" si="148"/>
        <v>EL MOLINO B</v>
      </c>
      <c r="J922" s="26" t="str">
        <f t="shared" si="149"/>
        <v>SEBASTIAN IRRIBARRA CONA</v>
      </c>
      <c r="K922" s="26">
        <f t="shared" si="155"/>
        <v>0</v>
      </c>
      <c r="L922" s="26">
        <f t="shared" si="150"/>
        <v>812</v>
      </c>
      <c r="M922" s="26">
        <f t="shared" si="151"/>
        <v>0</v>
      </c>
      <c r="N922" s="26" t="str">
        <f t="shared" si="152"/>
        <v>Puntos no considerados</v>
      </c>
      <c r="O922" s="26">
        <f t="shared" si="153"/>
        <v>0</v>
      </c>
      <c r="P922" s="26">
        <f t="shared" si="154"/>
        <v>0</v>
      </c>
    </row>
    <row r="923" spans="1:16" ht="18.600000000000001" customHeight="1" x14ac:dyDescent="0.3">
      <c r="C923"/>
      <c r="D923"/>
      <c r="H923" s="26" t="str">
        <f t="shared" si="147"/>
        <v>LLAYLLAY 21 II</v>
      </c>
      <c r="I923" s="26" t="str">
        <f t="shared" si="148"/>
        <v>EL MOLINO B</v>
      </c>
      <c r="J923" s="26" t="str">
        <f t="shared" si="149"/>
        <v>SEBASTIAN IRRIBARRA CONA</v>
      </c>
      <c r="K923" s="26">
        <f t="shared" si="155"/>
        <v>0</v>
      </c>
      <c r="L923" s="26">
        <f t="shared" si="150"/>
        <v>813</v>
      </c>
      <c r="M923" s="26">
        <f t="shared" si="151"/>
        <v>0</v>
      </c>
      <c r="N923" s="26" t="str">
        <f t="shared" si="152"/>
        <v>Puntos no considerados</v>
      </c>
      <c r="O923" s="26">
        <f t="shared" si="153"/>
        <v>0</v>
      </c>
      <c r="P923" s="26">
        <f t="shared" si="154"/>
        <v>0</v>
      </c>
    </row>
    <row r="924" spans="1:16" ht="18.600000000000001" customHeight="1" x14ac:dyDescent="0.3">
      <c r="C924"/>
      <c r="D924"/>
      <c r="H924" s="26" t="str">
        <f t="shared" si="147"/>
        <v>LLAYLLAY 21 II</v>
      </c>
      <c r="I924" s="26" t="str">
        <f t="shared" si="148"/>
        <v>EL MOLINO B</v>
      </c>
      <c r="J924" s="26" t="str">
        <f t="shared" si="149"/>
        <v>SEBASTIAN IRRIBARRA CONA</v>
      </c>
      <c r="K924" s="26">
        <f t="shared" si="155"/>
        <v>0</v>
      </c>
      <c r="L924" s="26">
        <f t="shared" si="150"/>
        <v>814</v>
      </c>
      <c r="M924" s="26">
        <f t="shared" si="151"/>
        <v>0</v>
      </c>
      <c r="N924" s="26" t="str">
        <f t="shared" si="152"/>
        <v>Puntos no considerados</v>
      </c>
      <c r="O924" s="26">
        <f t="shared" si="153"/>
        <v>0</v>
      </c>
      <c r="P924" s="26">
        <f t="shared" si="154"/>
        <v>0</v>
      </c>
    </row>
    <row r="925" spans="1:16" ht="18.600000000000001" customHeight="1" x14ac:dyDescent="0.3">
      <c r="C925"/>
      <c r="D925"/>
      <c r="H925" s="26" t="str">
        <f t="shared" si="147"/>
        <v>LLAYLLAY 21 II</v>
      </c>
      <c r="I925" s="26" t="str">
        <f t="shared" si="148"/>
        <v>EL MOLINO B</v>
      </c>
      <c r="J925" s="26" t="str">
        <f t="shared" si="149"/>
        <v>SEBASTIAN IRRIBARRA CONA</v>
      </c>
      <c r="K925" s="26">
        <f t="shared" si="155"/>
        <v>0</v>
      </c>
      <c r="L925" s="26">
        <f t="shared" si="150"/>
        <v>815</v>
      </c>
      <c r="M925" s="26">
        <f t="shared" si="151"/>
        <v>0</v>
      </c>
      <c r="N925" s="26" t="str">
        <f t="shared" si="152"/>
        <v>Puntos no considerados</v>
      </c>
      <c r="O925" s="26">
        <f t="shared" si="153"/>
        <v>0</v>
      </c>
      <c r="P925" s="26">
        <f t="shared" si="154"/>
        <v>0</v>
      </c>
    </row>
    <row r="926" spans="1:16" ht="18.600000000000001" customHeight="1" x14ac:dyDescent="0.3">
      <c r="C926"/>
      <c r="D926"/>
      <c r="H926" s="26" t="str">
        <f t="shared" si="147"/>
        <v>LLAYLLAY 21 II</v>
      </c>
      <c r="I926" s="26" t="str">
        <f t="shared" si="148"/>
        <v>EL MOLINO B</v>
      </c>
      <c r="J926" s="26" t="str">
        <f t="shared" si="149"/>
        <v>SEBASTIAN IRRIBARRA CONA</v>
      </c>
      <c r="K926" s="26">
        <f t="shared" si="155"/>
        <v>0</v>
      </c>
      <c r="L926" s="26">
        <f t="shared" si="150"/>
        <v>816</v>
      </c>
      <c r="M926" s="26">
        <f t="shared" si="151"/>
        <v>0</v>
      </c>
      <c r="N926" s="26" t="str">
        <f t="shared" si="152"/>
        <v>Puntos no considerados</v>
      </c>
      <c r="O926" s="26">
        <f t="shared" si="153"/>
        <v>0</v>
      </c>
      <c r="P926" s="26">
        <f t="shared" si="154"/>
        <v>0</v>
      </c>
    </row>
    <row r="927" spans="1:16" ht="18.600000000000001" customHeight="1" x14ac:dyDescent="0.3">
      <c r="C927"/>
      <c r="D927"/>
      <c r="H927" s="26" t="str">
        <f t="shared" si="147"/>
        <v>LLAYLLAY 21 II</v>
      </c>
      <c r="I927" s="26" t="str">
        <f t="shared" si="148"/>
        <v>EL MOLINO B</v>
      </c>
      <c r="J927" s="26" t="str">
        <f t="shared" si="149"/>
        <v>SEBASTIAN IRRIBARRA CONA</v>
      </c>
      <c r="K927" s="26">
        <f t="shared" si="155"/>
        <v>0</v>
      </c>
      <c r="L927" s="26">
        <f t="shared" si="150"/>
        <v>817</v>
      </c>
      <c r="M927" s="26">
        <f t="shared" si="151"/>
        <v>0</v>
      </c>
      <c r="N927" s="26" t="str">
        <f t="shared" si="152"/>
        <v>Puntos no considerados</v>
      </c>
      <c r="O927" s="26">
        <f t="shared" si="153"/>
        <v>0</v>
      </c>
      <c r="P927" s="26">
        <f t="shared" si="154"/>
        <v>0</v>
      </c>
    </row>
    <row r="928" spans="1:16" s="6" customFormat="1" ht="18.600000000000001" customHeight="1" x14ac:dyDescent="0.3">
      <c r="A928"/>
      <c r="B928"/>
      <c r="C928"/>
      <c r="D928"/>
      <c r="H928" s="26" t="str">
        <f t="shared" si="147"/>
        <v>LLAYLLAY 21 II</v>
      </c>
      <c r="I928" s="26" t="str">
        <f t="shared" si="148"/>
        <v>EL MOLINO B</v>
      </c>
      <c r="J928" s="26" t="str">
        <f t="shared" si="149"/>
        <v>SEBASTIAN IRRIBARRA CONA</v>
      </c>
      <c r="K928" s="26">
        <f t="shared" si="155"/>
        <v>0</v>
      </c>
      <c r="L928" s="26">
        <f t="shared" si="150"/>
        <v>818</v>
      </c>
      <c r="M928" s="26">
        <f t="shared" si="151"/>
        <v>0</v>
      </c>
      <c r="N928" s="26" t="str">
        <f t="shared" si="152"/>
        <v>Puntos no considerados</v>
      </c>
      <c r="O928" s="26">
        <f t="shared" si="153"/>
        <v>0</v>
      </c>
      <c r="P928" s="26">
        <f t="shared" si="154"/>
        <v>0</v>
      </c>
    </row>
    <row r="929" spans="1:16" s="6" customFormat="1" ht="18.600000000000001" customHeight="1" x14ac:dyDescent="0.3">
      <c r="A929"/>
      <c r="B929"/>
      <c r="C929"/>
      <c r="D929"/>
      <c r="H929" s="26" t="str">
        <f t="shared" si="147"/>
        <v>LLAYLLAY 21 II</v>
      </c>
      <c r="I929" s="26" t="str">
        <f t="shared" si="148"/>
        <v>EL MOLINO B</v>
      </c>
      <c r="J929" s="26" t="str">
        <f t="shared" si="149"/>
        <v>SEBASTIAN IRRIBARRA CONA</v>
      </c>
      <c r="K929" s="26">
        <f t="shared" si="155"/>
        <v>0</v>
      </c>
      <c r="L929" s="26">
        <f t="shared" si="150"/>
        <v>819</v>
      </c>
      <c r="M929" s="26">
        <f t="shared" si="151"/>
        <v>0</v>
      </c>
      <c r="N929" s="26" t="str">
        <f t="shared" si="152"/>
        <v>Puntos no considerados</v>
      </c>
      <c r="O929" s="26">
        <f t="shared" si="153"/>
        <v>0</v>
      </c>
      <c r="P929" s="26">
        <f t="shared" si="154"/>
        <v>0</v>
      </c>
    </row>
    <row r="930" spans="1:16" s="6" customFormat="1" ht="18.600000000000001" customHeight="1" x14ac:dyDescent="0.3">
      <c r="A930"/>
      <c r="B930"/>
      <c r="C930"/>
      <c r="D930"/>
      <c r="H930" s="26" t="str">
        <f t="shared" si="147"/>
        <v>LLAYLLAY 21 II</v>
      </c>
      <c r="I930" s="26" t="str">
        <f t="shared" si="148"/>
        <v>EL MOLINO B</v>
      </c>
      <c r="J930" s="26" t="str">
        <f t="shared" si="149"/>
        <v>SEBASTIAN IRRIBARRA CONA</v>
      </c>
      <c r="K930" s="26">
        <f t="shared" si="155"/>
        <v>0</v>
      </c>
      <c r="L930" s="26">
        <f t="shared" si="150"/>
        <v>820</v>
      </c>
      <c r="M930" s="26">
        <f t="shared" si="151"/>
        <v>0</v>
      </c>
      <c r="N930" s="26" t="str">
        <f t="shared" si="152"/>
        <v>Puntos no considerados</v>
      </c>
      <c r="O930" s="26">
        <f t="shared" si="153"/>
        <v>0</v>
      </c>
      <c r="P930" s="26">
        <f t="shared" si="154"/>
        <v>0</v>
      </c>
    </row>
    <row r="931" spans="1:16" s="6" customFormat="1" ht="18.600000000000001" customHeight="1" x14ac:dyDescent="0.3">
      <c r="A931"/>
      <c r="B931"/>
      <c r="C931"/>
      <c r="D931"/>
      <c r="H931" s="26" t="str">
        <f t="shared" si="147"/>
        <v>LLAYLLAY 21 II</v>
      </c>
      <c r="I931" s="26" t="str">
        <f t="shared" si="148"/>
        <v>EL MOLINO B</v>
      </c>
      <c r="J931" s="26" t="str">
        <f t="shared" si="149"/>
        <v>SEBASTIAN IRRIBARRA CONA</v>
      </c>
      <c r="K931" s="26">
        <f t="shared" si="155"/>
        <v>0</v>
      </c>
      <c r="L931" s="26">
        <f t="shared" si="150"/>
        <v>821</v>
      </c>
      <c r="M931" s="26">
        <f t="shared" si="151"/>
        <v>0</v>
      </c>
      <c r="N931" s="26" t="str">
        <f t="shared" si="152"/>
        <v>Puntos no considerados</v>
      </c>
      <c r="O931" s="26">
        <f t="shared" si="153"/>
        <v>0</v>
      </c>
      <c r="P931" s="26">
        <f t="shared" si="154"/>
        <v>0</v>
      </c>
    </row>
    <row r="932" spans="1:16" s="6" customFormat="1" ht="18.600000000000001" customHeight="1" x14ac:dyDescent="0.3">
      <c r="A932"/>
      <c r="B932"/>
      <c r="C932"/>
      <c r="D932"/>
      <c r="H932" s="26" t="str">
        <f t="shared" si="147"/>
        <v>LLAYLLAY 21 II</v>
      </c>
      <c r="I932" s="26" t="str">
        <f t="shared" si="148"/>
        <v>EL MOLINO B</v>
      </c>
      <c r="J932" s="26" t="str">
        <f t="shared" si="149"/>
        <v>SEBASTIAN IRRIBARRA CONA</v>
      </c>
      <c r="K932" s="26">
        <f t="shared" si="155"/>
        <v>0</v>
      </c>
      <c r="L932" s="26">
        <f t="shared" si="150"/>
        <v>822</v>
      </c>
      <c r="M932" s="26">
        <f t="shared" si="151"/>
        <v>0</v>
      </c>
      <c r="N932" s="26" t="str">
        <f t="shared" si="152"/>
        <v>Puntos no considerados</v>
      </c>
      <c r="O932" s="26">
        <f t="shared" si="153"/>
        <v>0</v>
      </c>
      <c r="P932" s="26">
        <f t="shared" si="154"/>
        <v>0</v>
      </c>
    </row>
    <row r="933" spans="1:16" s="6" customFormat="1" ht="18.600000000000001" customHeight="1" x14ac:dyDescent="0.3">
      <c r="A933"/>
      <c r="B933"/>
      <c r="C933"/>
      <c r="D933"/>
      <c r="H933" s="26" t="str">
        <f t="shared" si="147"/>
        <v>LLAYLLAY 21 II</v>
      </c>
      <c r="I933" s="26" t="str">
        <f t="shared" si="148"/>
        <v>EL MOLINO B</v>
      </c>
      <c r="J933" s="26" t="str">
        <f t="shared" si="149"/>
        <v>SEBASTIAN IRRIBARRA CONA</v>
      </c>
      <c r="K933" s="26">
        <f t="shared" si="155"/>
        <v>0</v>
      </c>
      <c r="L933" s="26">
        <f t="shared" si="150"/>
        <v>823</v>
      </c>
      <c r="M933" s="26">
        <f t="shared" si="151"/>
        <v>0</v>
      </c>
      <c r="N933" s="26" t="str">
        <f t="shared" si="152"/>
        <v>Puntos no considerados</v>
      </c>
      <c r="O933" s="26">
        <f t="shared" si="153"/>
        <v>0</v>
      </c>
      <c r="P933" s="26">
        <f t="shared" si="154"/>
        <v>0</v>
      </c>
    </row>
    <row r="934" spans="1:16" s="6" customFormat="1" ht="18.600000000000001" customHeight="1" x14ac:dyDescent="0.3">
      <c r="A934"/>
      <c r="B934"/>
      <c r="C934"/>
      <c r="D934"/>
      <c r="H934" s="26" t="str">
        <f t="shared" si="147"/>
        <v>LLAYLLAY 21 II</v>
      </c>
      <c r="I934" s="26" t="str">
        <f t="shared" si="148"/>
        <v>EL MOLINO B</v>
      </c>
      <c r="J934" s="26" t="str">
        <f t="shared" si="149"/>
        <v>SEBASTIAN IRRIBARRA CONA</v>
      </c>
      <c r="K934" s="26">
        <f t="shared" si="155"/>
        <v>0</v>
      </c>
      <c r="L934" s="26">
        <f t="shared" si="150"/>
        <v>824</v>
      </c>
      <c r="M934" s="26">
        <f t="shared" si="151"/>
        <v>0</v>
      </c>
      <c r="N934" s="26" t="str">
        <f t="shared" si="152"/>
        <v>Puntos no considerados</v>
      </c>
      <c r="O934" s="26">
        <f t="shared" si="153"/>
        <v>0</v>
      </c>
      <c r="P934" s="26">
        <f t="shared" si="154"/>
        <v>0</v>
      </c>
    </row>
    <row r="935" spans="1:16" s="6" customFormat="1" ht="18.600000000000001" customHeight="1" x14ac:dyDescent="0.3">
      <c r="A935"/>
      <c r="B935"/>
      <c r="C935"/>
      <c r="D935"/>
      <c r="H935" s="26" t="str">
        <f t="shared" si="147"/>
        <v>LLAYLLAY 21 II</v>
      </c>
      <c r="I935" s="26" t="str">
        <f t="shared" si="148"/>
        <v>EL MOLINO B</v>
      </c>
      <c r="J935" s="26" t="str">
        <f t="shared" si="149"/>
        <v>SEBASTIAN IRRIBARRA CONA</v>
      </c>
      <c r="K935" s="26">
        <f t="shared" si="155"/>
        <v>0</v>
      </c>
      <c r="L935" s="26">
        <f t="shared" si="150"/>
        <v>825</v>
      </c>
      <c r="M935" s="26">
        <f t="shared" si="151"/>
        <v>0</v>
      </c>
      <c r="N935" s="26" t="str">
        <f t="shared" si="152"/>
        <v>Puntos no considerados</v>
      </c>
      <c r="O935" s="26">
        <f t="shared" si="153"/>
        <v>0</v>
      </c>
      <c r="P935" s="26">
        <f t="shared" si="154"/>
        <v>0</v>
      </c>
    </row>
    <row r="936" spans="1:16" s="6" customFormat="1" ht="18.600000000000001" customHeight="1" x14ac:dyDescent="0.3">
      <c r="A936"/>
      <c r="B936"/>
      <c r="C936"/>
      <c r="D936"/>
      <c r="H936" s="26" t="str">
        <f t="shared" si="147"/>
        <v>LLAYLLAY 21 II</v>
      </c>
      <c r="I936" s="26" t="str">
        <f t="shared" si="148"/>
        <v>EL MOLINO B</v>
      </c>
      <c r="J936" s="26" t="str">
        <f t="shared" si="149"/>
        <v>SEBASTIAN IRRIBARRA CONA</v>
      </c>
      <c r="K936" s="26">
        <f t="shared" si="155"/>
        <v>0</v>
      </c>
      <c r="L936" s="26">
        <f t="shared" si="150"/>
        <v>826</v>
      </c>
      <c r="M936" s="26">
        <f t="shared" si="151"/>
        <v>0</v>
      </c>
      <c r="N936" s="26" t="str">
        <f t="shared" si="152"/>
        <v>Puntos no considerados</v>
      </c>
      <c r="O936" s="26">
        <f t="shared" si="153"/>
        <v>0</v>
      </c>
      <c r="P936" s="26">
        <f t="shared" si="154"/>
        <v>0</v>
      </c>
    </row>
    <row r="937" spans="1:16" s="6" customFormat="1" ht="18.600000000000001" customHeight="1" x14ac:dyDescent="0.3">
      <c r="A937"/>
      <c r="B937"/>
      <c r="C937"/>
      <c r="D937"/>
      <c r="H937" s="26" t="str">
        <f t="shared" si="147"/>
        <v>LLAYLLAY 21 II</v>
      </c>
      <c r="I937" s="26" t="str">
        <f t="shared" si="148"/>
        <v>EL MOLINO B</v>
      </c>
      <c r="J937" s="26" t="str">
        <f t="shared" si="149"/>
        <v>SEBASTIAN IRRIBARRA CONA</v>
      </c>
      <c r="K937" s="26">
        <f t="shared" si="155"/>
        <v>0</v>
      </c>
      <c r="L937" s="26">
        <f t="shared" si="150"/>
        <v>827</v>
      </c>
      <c r="M937" s="26">
        <f t="shared" si="151"/>
        <v>0</v>
      </c>
      <c r="N937" s="26" t="str">
        <f t="shared" si="152"/>
        <v>Puntos no considerados</v>
      </c>
      <c r="O937" s="26">
        <f t="shared" si="153"/>
        <v>0</v>
      </c>
      <c r="P937" s="26">
        <f t="shared" si="154"/>
        <v>0</v>
      </c>
    </row>
    <row r="938" spans="1:16" s="6" customFormat="1" ht="18.600000000000001" customHeight="1" x14ac:dyDescent="0.3">
      <c r="A938"/>
      <c r="B938"/>
      <c r="C938"/>
      <c r="D938"/>
      <c r="H938" s="26" t="str">
        <f t="shared" si="147"/>
        <v>LLAYLLAY 21 II</v>
      </c>
      <c r="I938" s="26" t="str">
        <f t="shared" si="148"/>
        <v>EL MOLINO B</v>
      </c>
      <c r="J938" s="26" t="str">
        <f t="shared" si="149"/>
        <v>SEBASTIAN IRRIBARRA CONA</v>
      </c>
      <c r="K938" s="26">
        <f t="shared" si="155"/>
        <v>0</v>
      </c>
      <c r="L938" s="26">
        <f t="shared" si="150"/>
        <v>828</v>
      </c>
      <c r="M938" s="26">
        <f t="shared" si="151"/>
        <v>0</v>
      </c>
      <c r="N938" s="26" t="str">
        <f t="shared" si="152"/>
        <v>Puntos no considerados</v>
      </c>
      <c r="O938" s="26">
        <f t="shared" si="153"/>
        <v>0</v>
      </c>
      <c r="P938" s="26">
        <f t="shared" si="154"/>
        <v>0</v>
      </c>
    </row>
    <row r="939" spans="1:16" s="6" customFormat="1" ht="18.600000000000001" customHeight="1" x14ac:dyDescent="0.3">
      <c r="A939"/>
      <c r="B939"/>
      <c r="C939"/>
      <c r="D939"/>
      <c r="H939" s="26" t="str">
        <f t="shared" si="147"/>
        <v>LLAYLLAY 21 II</v>
      </c>
      <c r="I939" s="26" t="str">
        <f t="shared" si="148"/>
        <v>EL MOLINO B</v>
      </c>
      <c r="J939" s="26" t="str">
        <f t="shared" si="149"/>
        <v>SEBASTIAN IRRIBARRA CONA</v>
      </c>
      <c r="K939" s="26">
        <f t="shared" si="155"/>
        <v>0</v>
      </c>
      <c r="L939" s="26">
        <f t="shared" si="150"/>
        <v>829</v>
      </c>
      <c r="M939" s="26">
        <f t="shared" si="151"/>
        <v>0</v>
      </c>
      <c r="N939" s="26" t="str">
        <f t="shared" si="152"/>
        <v>Puntos no considerados</v>
      </c>
      <c r="O939" s="26">
        <f t="shared" si="153"/>
        <v>0</v>
      </c>
      <c r="P939" s="26">
        <f t="shared" si="154"/>
        <v>0</v>
      </c>
    </row>
    <row r="940" spans="1:16" s="6" customFormat="1" ht="18.600000000000001" customHeight="1" x14ac:dyDescent="0.3">
      <c r="A940"/>
      <c r="B940"/>
      <c r="C940"/>
      <c r="D940"/>
      <c r="H940" s="26" t="str">
        <f t="shared" si="147"/>
        <v>LLAYLLAY 21 II</v>
      </c>
      <c r="I940" s="26" t="str">
        <f t="shared" si="148"/>
        <v>EL MOLINO B</v>
      </c>
      <c r="J940" s="26" t="str">
        <f t="shared" si="149"/>
        <v>SEBASTIAN IRRIBARRA CONA</v>
      </c>
      <c r="K940" s="26">
        <f t="shared" si="155"/>
        <v>0</v>
      </c>
      <c r="L940" s="26">
        <f t="shared" si="150"/>
        <v>830</v>
      </c>
      <c r="M940" s="26">
        <f t="shared" si="151"/>
        <v>0</v>
      </c>
      <c r="N940" s="26" t="str">
        <f t="shared" si="152"/>
        <v>Puntos no considerados</v>
      </c>
      <c r="O940" s="26">
        <f t="shared" si="153"/>
        <v>0</v>
      </c>
      <c r="P940" s="26">
        <f t="shared" si="154"/>
        <v>0</v>
      </c>
    </row>
    <row r="941" spans="1:16" s="6" customFormat="1" ht="18.600000000000001" customHeight="1" x14ac:dyDescent="0.3">
      <c r="A941"/>
      <c r="B941"/>
      <c r="C941"/>
      <c r="D941"/>
      <c r="H941" s="26" t="str">
        <f t="shared" si="147"/>
        <v>LLAYLLAY 21 II</v>
      </c>
      <c r="I941" s="26" t="str">
        <f t="shared" si="148"/>
        <v>EL MOLINO B</v>
      </c>
      <c r="J941" s="26" t="str">
        <f t="shared" si="149"/>
        <v>SEBASTIAN IRRIBARRA CONA</v>
      </c>
      <c r="K941" s="26">
        <f t="shared" si="155"/>
        <v>0</v>
      </c>
      <c r="L941" s="26">
        <f t="shared" si="150"/>
        <v>831</v>
      </c>
      <c r="M941" s="26">
        <f t="shared" si="151"/>
        <v>0</v>
      </c>
      <c r="N941" s="26" t="str">
        <f t="shared" si="152"/>
        <v>Puntos no considerados</v>
      </c>
      <c r="O941" s="26">
        <f t="shared" si="153"/>
        <v>0</v>
      </c>
      <c r="P941" s="26">
        <f t="shared" si="154"/>
        <v>0</v>
      </c>
    </row>
    <row r="942" spans="1:16" s="6" customFormat="1" ht="18.600000000000001" customHeight="1" x14ac:dyDescent="0.3">
      <c r="A942"/>
      <c r="B942"/>
      <c r="C942"/>
      <c r="D942"/>
      <c r="H942" s="26" t="str">
        <f t="shared" si="147"/>
        <v>LLAYLLAY 21 II</v>
      </c>
      <c r="I942" s="26" t="str">
        <f t="shared" si="148"/>
        <v>EL MOLINO B</v>
      </c>
      <c r="J942" s="26" t="str">
        <f t="shared" si="149"/>
        <v>SEBASTIAN IRRIBARRA CONA</v>
      </c>
      <c r="K942" s="26">
        <f t="shared" si="155"/>
        <v>0</v>
      </c>
      <c r="L942" s="26">
        <f t="shared" si="150"/>
        <v>832</v>
      </c>
      <c r="M942" s="26">
        <f t="shared" si="151"/>
        <v>0</v>
      </c>
      <c r="N942" s="26" t="str">
        <f t="shared" si="152"/>
        <v>Puntos no considerados</v>
      </c>
      <c r="O942" s="26">
        <f t="shared" si="153"/>
        <v>0</v>
      </c>
      <c r="P942" s="26">
        <f t="shared" si="154"/>
        <v>0</v>
      </c>
    </row>
    <row r="943" spans="1:16" s="6" customFormat="1" ht="18.600000000000001" customHeight="1" x14ac:dyDescent="0.3">
      <c r="A943"/>
      <c r="B943"/>
      <c r="C943"/>
      <c r="D943"/>
      <c r="H943" s="26" t="str">
        <f t="shared" si="147"/>
        <v>LLAYLLAY 21 II</v>
      </c>
      <c r="I943" s="26" t="str">
        <f t="shared" si="148"/>
        <v>EL MOLINO B</v>
      </c>
      <c r="J943" s="26" t="str">
        <f t="shared" si="149"/>
        <v>SEBASTIAN IRRIBARRA CONA</v>
      </c>
      <c r="K943" s="26">
        <f t="shared" si="155"/>
        <v>0</v>
      </c>
      <c r="L943" s="26">
        <f t="shared" si="150"/>
        <v>833</v>
      </c>
      <c r="M943" s="26">
        <f t="shared" si="151"/>
        <v>0</v>
      </c>
      <c r="N943" s="26" t="str">
        <f t="shared" si="152"/>
        <v>Puntos no considerados</v>
      </c>
      <c r="O943" s="26">
        <f t="shared" si="153"/>
        <v>0</v>
      </c>
      <c r="P943" s="26">
        <f t="shared" si="154"/>
        <v>0</v>
      </c>
    </row>
    <row r="944" spans="1:16" s="6" customFormat="1" ht="18.600000000000001" customHeight="1" x14ac:dyDescent="0.3">
      <c r="A944"/>
      <c r="B944"/>
      <c r="C944"/>
      <c r="D944"/>
      <c r="H944" s="26" t="str">
        <f t="shared" si="147"/>
        <v>LLAYLLAY 21 II</v>
      </c>
      <c r="I944" s="26" t="str">
        <f t="shared" si="148"/>
        <v>EL MOLINO B</v>
      </c>
      <c r="J944" s="26" t="str">
        <f t="shared" si="149"/>
        <v>SEBASTIAN IRRIBARRA CONA</v>
      </c>
      <c r="K944" s="26">
        <f t="shared" si="155"/>
        <v>0</v>
      </c>
      <c r="L944" s="26">
        <f t="shared" si="150"/>
        <v>834</v>
      </c>
      <c r="M944" s="26">
        <f t="shared" si="151"/>
        <v>0</v>
      </c>
      <c r="N944" s="26" t="str">
        <f t="shared" si="152"/>
        <v>Puntos no considerados</v>
      </c>
      <c r="O944" s="26">
        <f t="shared" si="153"/>
        <v>0</v>
      </c>
      <c r="P944" s="26">
        <f t="shared" si="154"/>
        <v>0</v>
      </c>
    </row>
    <row r="945" spans="1:16" s="6" customFormat="1" ht="18.600000000000001" customHeight="1" x14ac:dyDescent="0.3">
      <c r="A945"/>
      <c r="B945"/>
      <c r="C945"/>
      <c r="D945"/>
      <c r="H945" s="26" t="str">
        <f t="shared" si="147"/>
        <v>LLAYLLAY 21 II</v>
      </c>
      <c r="I945" s="26" t="str">
        <f t="shared" si="148"/>
        <v>EL MOLINO B</v>
      </c>
      <c r="J945" s="26" t="str">
        <f t="shared" si="149"/>
        <v>SEBASTIAN IRRIBARRA CONA</v>
      </c>
      <c r="K945" s="26">
        <f t="shared" si="155"/>
        <v>0</v>
      </c>
      <c r="L945" s="26">
        <f t="shared" si="150"/>
        <v>835</v>
      </c>
      <c r="M945" s="26">
        <f t="shared" si="151"/>
        <v>0</v>
      </c>
      <c r="N945" s="26" t="str">
        <f t="shared" si="152"/>
        <v>Puntos no considerados</v>
      </c>
      <c r="O945" s="26">
        <f t="shared" si="153"/>
        <v>0</v>
      </c>
      <c r="P945" s="26">
        <f t="shared" si="154"/>
        <v>0</v>
      </c>
    </row>
    <row r="946" spans="1:16" s="6" customFormat="1" ht="18.600000000000001" customHeight="1" x14ac:dyDescent="0.3">
      <c r="A946"/>
      <c r="B946"/>
      <c r="C946"/>
      <c r="D946"/>
      <c r="H946" s="26" t="str">
        <f t="shared" si="147"/>
        <v>LLAYLLAY 21 II</v>
      </c>
      <c r="I946" s="26" t="str">
        <f t="shared" si="148"/>
        <v>EL MOLINO B</v>
      </c>
      <c r="J946" s="26" t="str">
        <f t="shared" si="149"/>
        <v>SEBASTIAN IRRIBARRA CONA</v>
      </c>
      <c r="K946" s="26">
        <f t="shared" si="155"/>
        <v>0</v>
      </c>
      <c r="L946" s="26">
        <f t="shared" si="150"/>
        <v>836</v>
      </c>
      <c r="M946" s="26">
        <f t="shared" si="151"/>
        <v>0</v>
      </c>
      <c r="N946" s="26" t="str">
        <f t="shared" si="152"/>
        <v>Puntos no considerados</v>
      </c>
      <c r="O946" s="26">
        <f t="shared" si="153"/>
        <v>0</v>
      </c>
      <c r="P946" s="26">
        <f t="shared" si="154"/>
        <v>0</v>
      </c>
    </row>
    <row r="947" spans="1:16" s="6" customFormat="1" ht="18.600000000000001" customHeight="1" x14ac:dyDescent="0.3">
      <c r="A947"/>
      <c r="B947"/>
      <c r="C947"/>
      <c r="D947"/>
      <c r="H947" s="26" t="str">
        <f t="shared" si="147"/>
        <v>LLAYLLAY 21 II</v>
      </c>
      <c r="I947" s="26" t="str">
        <f t="shared" si="148"/>
        <v>EL MOLINO B</v>
      </c>
      <c r="J947" s="26" t="str">
        <f t="shared" si="149"/>
        <v>SEBASTIAN IRRIBARRA CONA</v>
      </c>
      <c r="K947" s="26">
        <f t="shared" si="155"/>
        <v>0</v>
      </c>
      <c r="L947" s="26">
        <f t="shared" si="150"/>
        <v>837</v>
      </c>
      <c r="M947" s="26">
        <f t="shared" si="151"/>
        <v>0</v>
      </c>
      <c r="N947" s="26" t="str">
        <f t="shared" si="152"/>
        <v>Puntos no considerados</v>
      </c>
      <c r="O947" s="26">
        <f t="shared" si="153"/>
        <v>0</v>
      </c>
      <c r="P947" s="26">
        <f t="shared" si="154"/>
        <v>0</v>
      </c>
    </row>
    <row r="948" spans="1:16" s="6" customFormat="1" ht="18.600000000000001" customHeight="1" x14ac:dyDescent="0.3">
      <c r="A948"/>
      <c r="B948"/>
      <c r="C948"/>
      <c r="D948"/>
      <c r="H948" s="26" t="str">
        <f t="shared" si="147"/>
        <v>LLAYLLAY 21 II</v>
      </c>
      <c r="I948" s="26" t="str">
        <f t="shared" si="148"/>
        <v>EL MOLINO B</v>
      </c>
      <c r="J948" s="26" t="str">
        <f t="shared" si="149"/>
        <v>SEBASTIAN IRRIBARRA CONA</v>
      </c>
      <c r="K948" s="26">
        <f t="shared" si="155"/>
        <v>0</v>
      </c>
      <c r="L948" s="26">
        <f t="shared" si="150"/>
        <v>838</v>
      </c>
      <c r="M948" s="26">
        <f t="shared" si="151"/>
        <v>0</v>
      </c>
      <c r="N948" s="26" t="str">
        <f t="shared" si="152"/>
        <v>Puntos no considerados</v>
      </c>
      <c r="O948" s="26">
        <f t="shared" si="153"/>
        <v>0</v>
      </c>
      <c r="P948" s="26">
        <f t="shared" si="154"/>
        <v>0</v>
      </c>
    </row>
    <row r="949" spans="1:16" s="6" customFormat="1" ht="18.600000000000001" customHeight="1" x14ac:dyDescent="0.3">
      <c r="A949"/>
      <c r="B949"/>
      <c r="C949"/>
      <c r="D949"/>
      <c r="H949" s="26" t="str">
        <f t="shared" si="147"/>
        <v>LLAYLLAY 21 II</v>
      </c>
      <c r="I949" s="26" t="str">
        <f t="shared" si="148"/>
        <v>EL MOLINO B</v>
      </c>
      <c r="J949" s="26" t="str">
        <f t="shared" si="149"/>
        <v>SEBASTIAN IRRIBARRA CONA</v>
      </c>
      <c r="K949" s="26">
        <f t="shared" si="155"/>
        <v>0</v>
      </c>
      <c r="L949" s="26">
        <f t="shared" si="150"/>
        <v>839</v>
      </c>
      <c r="M949" s="26">
        <f t="shared" si="151"/>
        <v>0</v>
      </c>
      <c r="N949" s="26" t="str">
        <f t="shared" si="152"/>
        <v>Puntos no considerados</v>
      </c>
      <c r="O949" s="26">
        <f t="shared" si="153"/>
        <v>0</v>
      </c>
      <c r="P949" s="26">
        <f t="shared" si="154"/>
        <v>0</v>
      </c>
    </row>
    <row r="950" spans="1:16" s="6" customFormat="1" ht="18.600000000000001" customHeight="1" x14ac:dyDescent="0.3">
      <c r="A950"/>
      <c r="B950"/>
      <c r="C950"/>
      <c r="D950"/>
      <c r="H950" s="26" t="str">
        <f t="shared" si="147"/>
        <v>LLAYLLAY 21 II</v>
      </c>
      <c r="I950" s="26" t="str">
        <f t="shared" si="148"/>
        <v>EL MOLINO B</v>
      </c>
      <c r="J950" s="26" t="str">
        <f t="shared" si="149"/>
        <v>SEBASTIAN IRRIBARRA CONA</v>
      </c>
      <c r="K950" s="26">
        <f t="shared" si="155"/>
        <v>0</v>
      </c>
      <c r="L950" s="26">
        <f t="shared" si="150"/>
        <v>840</v>
      </c>
      <c r="M950" s="26">
        <f t="shared" si="151"/>
        <v>0</v>
      </c>
      <c r="N950" s="26" t="str">
        <f t="shared" si="152"/>
        <v>Puntos no considerados</v>
      </c>
      <c r="O950" s="26">
        <f t="shared" si="153"/>
        <v>0</v>
      </c>
      <c r="P950" s="26">
        <f t="shared" si="154"/>
        <v>0</v>
      </c>
    </row>
    <row r="951" spans="1:16" s="6" customFormat="1" ht="18.600000000000001" customHeight="1" x14ac:dyDescent="0.3">
      <c r="A951"/>
      <c r="B951"/>
      <c r="C951"/>
      <c r="D951"/>
      <c r="H951" s="26" t="str">
        <f t="shared" si="147"/>
        <v>LLAYLLAY 21 II</v>
      </c>
      <c r="I951" s="26" t="str">
        <f t="shared" si="148"/>
        <v>EL MOLINO B</v>
      </c>
      <c r="J951" s="26" t="str">
        <f t="shared" si="149"/>
        <v>SEBASTIAN IRRIBARRA CONA</v>
      </c>
      <c r="K951" s="26">
        <f t="shared" si="155"/>
        <v>0</v>
      </c>
      <c r="L951" s="26">
        <f t="shared" si="150"/>
        <v>841</v>
      </c>
      <c r="M951" s="26">
        <f t="shared" si="151"/>
        <v>0</v>
      </c>
      <c r="N951" s="26" t="str">
        <f t="shared" si="152"/>
        <v>Puntos no considerados</v>
      </c>
      <c r="O951" s="26">
        <f t="shared" si="153"/>
        <v>0</v>
      </c>
      <c r="P951" s="26">
        <f t="shared" si="154"/>
        <v>0</v>
      </c>
    </row>
    <row r="952" spans="1:16" s="6" customFormat="1" ht="18.600000000000001" customHeight="1" x14ac:dyDescent="0.3">
      <c r="A952"/>
      <c r="B952"/>
      <c r="C952"/>
      <c r="D952"/>
      <c r="H952" s="26" t="str">
        <f t="shared" si="147"/>
        <v>LLAYLLAY 21 II</v>
      </c>
      <c r="I952" s="26" t="str">
        <f t="shared" si="148"/>
        <v>EL MOLINO B</v>
      </c>
      <c r="J952" s="26" t="str">
        <f t="shared" si="149"/>
        <v>SEBASTIAN IRRIBARRA CONA</v>
      </c>
      <c r="K952" s="26">
        <f t="shared" si="155"/>
        <v>0</v>
      </c>
      <c r="L952" s="26">
        <f t="shared" si="150"/>
        <v>842</v>
      </c>
      <c r="M952" s="26">
        <f t="shared" si="151"/>
        <v>0</v>
      </c>
      <c r="N952" s="26" t="str">
        <f t="shared" si="152"/>
        <v>Puntos no considerados</v>
      </c>
      <c r="O952" s="26">
        <f t="shared" si="153"/>
        <v>0</v>
      </c>
      <c r="P952" s="26">
        <f t="shared" si="154"/>
        <v>0</v>
      </c>
    </row>
    <row r="953" spans="1:16" s="6" customFormat="1" ht="18.600000000000001" customHeight="1" x14ac:dyDescent="0.3">
      <c r="A953"/>
      <c r="B953"/>
      <c r="C953"/>
      <c r="D953"/>
      <c r="H953" s="26" t="str">
        <f t="shared" si="147"/>
        <v>LLAYLLAY 21 II</v>
      </c>
      <c r="I953" s="26" t="str">
        <f t="shared" si="148"/>
        <v>EL MOLINO B</v>
      </c>
      <c r="J953" s="26" t="str">
        <f t="shared" si="149"/>
        <v>SEBASTIAN IRRIBARRA CONA</v>
      </c>
      <c r="K953" s="26">
        <f t="shared" si="155"/>
        <v>0</v>
      </c>
      <c r="L953" s="26">
        <f t="shared" si="150"/>
        <v>843</v>
      </c>
      <c r="M953" s="26">
        <f t="shared" si="151"/>
        <v>0</v>
      </c>
      <c r="N953" s="26" t="str">
        <f t="shared" si="152"/>
        <v>Puntos no considerados</v>
      </c>
      <c r="O953" s="26">
        <f t="shared" si="153"/>
        <v>0</v>
      </c>
      <c r="P953" s="26">
        <f t="shared" si="154"/>
        <v>0</v>
      </c>
    </row>
    <row r="954" spans="1:16" s="6" customFormat="1" ht="18.600000000000001" customHeight="1" x14ac:dyDescent="0.3">
      <c r="A954"/>
      <c r="B954"/>
      <c r="C954"/>
      <c r="D954"/>
      <c r="H954" s="26" t="str">
        <f t="shared" si="147"/>
        <v>LLAYLLAY 21 II</v>
      </c>
      <c r="I954" s="26" t="str">
        <f t="shared" si="148"/>
        <v>EL MOLINO B</v>
      </c>
      <c r="J954" s="26" t="str">
        <f t="shared" si="149"/>
        <v>SEBASTIAN IRRIBARRA CONA</v>
      </c>
      <c r="K954" s="26">
        <f t="shared" si="155"/>
        <v>0</v>
      </c>
      <c r="L954" s="26">
        <f t="shared" si="150"/>
        <v>844</v>
      </c>
      <c r="M954" s="26">
        <f t="shared" si="151"/>
        <v>0</v>
      </c>
      <c r="N954" s="26" t="str">
        <f t="shared" si="152"/>
        <v>Puntos no considerados</v>
      </c>
      <c r="O954" s="26">
        <f t="shared" si="153"/>
        <v>0</v>
      </c>
      <c r="P954" s="26">
        <f t="shared" si="154"/>
        <v>0</v>
      </c>
    </row>
    <row r="955" spans="1:16" s="6" customFormat="1" ht="18.600000000000001" customHeight="1" x14ac:dyDescent="0.3">
      <c r="A955"/>
      <c r="B955"/>
      <c r="C955"/>
      <c r="D955"/>
      <c r="H955" s="26" t="str">
        <f t="shared" si="147"/>
        <v>LLAYLLAY 21 II</v>
      </c>
      <c r="I955" s="26" t="str">
        <f t="shared" si="148"/>
        <v>EL MOLINO B</v>
      </c>
      <c r="J955" s="26" t="str">
        <f t="shared" si="149"/>
        <v>SEBASTIAN IRRIBARRA CONA</v>
      </c>
      <c r="K955" s="26">
        <f t="shared" si="155"/>
        <v>0</v>
      </c>
      <c r="L955" s="26">
        <f t="shared" si="150"/>
        <v>845</v>
      </c>
      <c r="M955" s="26">
        <f t="shared" si="151"/>
        <v>0</v>
      </c>
      <c r="N955" s="26" t="str">
        <f t="shared" si="152"/>
        <v>Puntos no considerados</v>
      </c>
      <c r="O955" s="26">
        <f t="shared" si="153"/>
        <v>0</v>
      </c>
      <c r="P955" s="26">
        <f t="shared" si="154"/>
        <v>0</v>
      </c>
    </row>
    <row r="956" spans="1:16" s="6" customFormat="1" ht="18.600000000000001" customHeight="1" x14ac:dyDescent="0.3">
      <c r="A956"/>
      <c r="B956"/>
      <c r="C956"/>
      <c r="D956"/>
      <c r="H956" s="26" t="str">
        <f t="shared" si="147"/>
        <v>LLAYLLAY 21 II</v>
      </c>
      <c r="I956" s="26" t="str">
        <f t="shared" si="148"/>
        <v>EL MOLINO B</v>
      </c>
      <c r="J956" s="26" t="str">
        <f t="shared" si="149"/>
        <v>SEBASTIAN IRRIBARRA CONA</v>
      </c>
      <c r="K956" s="26">
        <f t="shared" si="155"/>
        <v>0</v>
      </c>
      <c r="L956" s="26">
        <f t="shared" si="150"/>
        <v>846</v>
      </c>
      <c r="M956" s="26">
        <f t="shared" si="151"/>
        <v>0</v>
      </c>
      <c r="N956" s="26" t="str">
        <f t="shared" si="152"/>
        <v>Puntos no considerados</v>
      </c>
      <c r="O956" s="26">
        <f t="shared" si="153"/>
        <v>0</v>
      </c>
      <c r="P956" s="26">
        <f t="shared" si="154"/>
        <v>0</v>
      </c>
    </row>
    <row r="957" spans="1:16" s="6" customFormat="1" ht="18.600000000000001" customHeight="1" x14ac:dyDescent="0.3">
      <c r="A957"/>
      <c r="B957"/>
      <c r="C957"/>
      <c r="D957"/>
      <c r="H957" s="26" t="str">
        <f t="shared" ref="H957:H999" si="156">IF(A957="",H956,A957)</f>
        <v>LLAYLLAY 21 II</v>
      </c>
      <c r="I957" s="26" t="str">
        <f t="shared" ref="I957:I999" si="157">IF(B957="",I956,B957)</f>
        <v>EL MOLINO B</v>
      </c>
      <c r="J957" s="26" t="str">
        <f t="shared" ref="J957:J999" si="158">IF(C957="",J956,C957)</f>
        <v>SEBASTIAN IRRIBARRA CONA</v>
      </c>
      <c r="K957" s="26">
        <f t="shared" si="155"/>
        <v>0</v>
      </c>
      <c r="L957" s="26">
        <f t="shared" ref="L957:L999" si="159">IF(H957=H956,IF(I957=I956,L956+1,1),1)</f>
        <v>847</v>
      </c>
      <c r="M957" s="26">
        <f t="shared" ref="M957:M999" si="160">IF(L957&lt;5,1,0)</f>
        <v>0</v>
      </c>
      <c r="N957" s="26" t="str">
        <f t="shared" ref="N957:N999" si="161">IF(M957=1,"Puntos por equipo","Puntos no considerados")</f>
        <v>Puntos no considerados</v>
      </c>
      <c r="O957" s="26">
        <f t="shared" ref="O957:O999" si="162">M957*K957</f>
        <v>0</v>
      </c>
      <c r="P957" s="26">
        <f t="shared" ref="P957:P999" si="163">(1-M957)*K957</f>
        <v>0</v>
      </c>
    </row>
    <row r="958" spans="1:16" s="6" customFormat="1" ht="18.600000000000001" customHeight="1" x14ac:dyDescent="0.3">
      <c r="A958"/>
      <c r="B958"/>
      <c r="C958"/>
      <c r="D958"/>
      <c r="H958" s="26" t="str">
        <f t="shared" si="156"/>
        <v>LLAYLLAY 21 II</v>
      </c>
      <c r="I958" s="26" t="str">
        <f t="shared" si="157"/>
        <v>EL MOLINO B</v>
      </c>
      <c r="J958" s="26" t="str">
        <f t="shared" si="158"/>
        <v>SEBASTIAN IRRIBARRA CONA</v>
      </c>
      <c r="K958" s="26">
        <f t="shared" si="155"/>
        <v>0</v>
      </c>
      <c r="L958" s="26">
        <f t="shared" si="159"/>
        <v>848</v>
      </c>
      <c r="M958" s="26">
        <f t="shared" si="160"/>
        <v>0</v>
      </c>
      <c r="N958" s="26" t="str">
        <f t="shared" si="161"/>
        <v>Puntos no considerados</v>
      </c>
      <c r="O958" s="26">
        <f t="shared" si="162"/>
        <v>0</v>
      </c>
      <c r="P958" s="26">
        <f t="shared" si="163"/>
        <v>0</v>
      </c>
    </row>
    <row r="959" spans="1:16" s="6" customFormat="1" ht="18.600000000000001" customHeight="1" x14ac:dyDescent="0.3">
      <c r="A959"/>
      <c r="B959"/>
      <c r="C959"/>
      <c r="D959"/>
      <c r="H959" s="26" t="str">
        <f t="shared" si="156"/>
        <v>LLAYLLAY 21 II</v>
      </c>
      <c r="I959" s="26" t="str">
        <f t="shared" si="157"/>
        <v>EL MOLINO B</v>
      </c>
      <c r="J959" s="26" t="str">
        <f t="shared" si="158"/>
        <v>SEBASTIAN IRRIBARRA CONA</v>
      </c>
      <c r="K959" s="26">
        <f t="shared" si="155"/>
        <v>0</v>
      </c>
      <c r="L959" s="26">
        <f t="shared" si="159"/>
        <v>849</v>
      </c>
      <c r="M959" s="26">
        <f t="shared" si="160"/>
        <v>0</v>
      </c>
      <c r="N959" s="26" t="str">
        <f t="shared" si="161"/>
        <v>Puntos no considerados</v>
      </c>
      <c r="O959" s="26">
        <f t="shared" si="162"/>
        <v>0</v>
      </c>
      <c r="P959" s="26">
        <f t="shared" si="163"/>
        <v>0</v>
      </c>
    </row>
    <row r="960" spans="1:16" s="6" customFormat="1" ht="18.600000000000001" customHeight="1" x14ac:dyDescent="0.3">
      <c r="A960"/>
      <c r="B960"/>
      <c r="C960"/>
      <c r="D960"/>
      <c r="H960" s="26" t="str">
        <f t="shared" si="156"/>
        <v>LLAYLLAY 21 II</v>
      </c>
      <c r="I960" s="26" t="str">
        <f t="shared" si="157"/>
        <v>EL MOLINO B</v>
      </c>
      <c r="J960" s="26" t="str">
        <f t="shared" si="158"/>
        <v>SEBASTIAN IRRIBARRA CONA</v>
      </c>
      <c r="K960" s="26">
        <f t="shared" si="155"/>
        <v>0</v>
      </c>
      <c r="L960" s="26">
        <f t="shared" si="159"/>
        <v>850</v>
      </c>
      <c r="M960" s="26">
        <f t="shared" si="160"/>
        <v>0</v>
      </c>
      <c r="N960" s="26" t="str">
        <f t="shared" si="161"/>
        <v>Puntos no considerados</v>
      </c>
      <c r="O960" s="26">
        <f t="shared" si="162"/>
        <v>0</v>
      </c>
      <c r="P960" s="26">
        <f t="shared" si="163"/>
        <v>0</v>
      </c>
    </row>
    <row r="961" spans="1:16" s="6" customFormat="1" ht="18.600000000000001" customHeight="1" x14ac:dyDescent="0.3">
      <c r="A961"/>
      <c r="B961"/>
      <c r="C961"/>
      <c r="D961"/>
      <c r="H961" s="26" t="str">
        <f t="shared" si="156"/>
        <v>LLAYLLAY 21 II</v>
      </c>
      <c r="I961" s="26" t="str">
        <f t="shared" si="157"/>
        <v>EL MOLINO B</v>
      </c>
      <c r="J961" s="26" t="str">
        <f t="shared" si="158"/>
        <v>SEBASTIAN IRRIBARRA CONA</v>
      </c>
      <c r="K961" s="26">
        <f t="shared" si="155"/>
        <v>0</v>
      </c>
      <c r="L961" s="26">
        <f t="shared" si="159"/>
        <v>851</v>
      </c>
      <c r="M961" s="26">
        <f t="shared" si="160"/>
        <v>0</v>
      </c>
      <c r="N961" s="26" t="str">
        <f t="shared" si="161"/>
        <v>Puntos no considerados</v>
      </c>
      <c r="O961" s="26">
        <f t="shared" si="162"/>
        <v>0</v>
      </c>
      <c r="P961" s="26">
        <f t="shared" si="163"/>
        <v>0</v>
      </c>
    </row>
    <row r="962" spans="1:16" s="6" customFormat="1" ht="18.600000000000001" customHeight="1" x14ac:dyDescent="0.3">
      <c r="A962"/>
      <c r="B962"/>
      <c r="C962"/>
      <c r="D962"/>
      <c r="H962" s="26" t="str">
        <f t="shared" si="156"/>
        <v>LLAYLLAY 21 II</v>
      </c>
      <c r="I962" s="26" t="str">
        <f t="shared" si="157"/>
        <v>EL MOLINO B</v>
      </c>
      <c r="J962" s="26" t="str">
        <f t="shared" si="158"/>
        <v>SEBASTIAN IRRIBARRA CONA</v>
      </c>
      <c r="K962" s="26">
        <f t="shared" si="155"/>
        <v>0</v>
      </c>
      <c r="L962" s="26">
        <f t="shared" si="159"/>
        <v>852</v>
      </c>
      <c r="M962" s="26">
        <f t="shared" si="160"/>
        <v>0</v>
      </c>
      <c r="N962" s="26" t="str">
        <f t="shared" si="161"/>
        <v>Puntos no considerados</v>
      </c>
      <c r="O962" s="26">
        <f t="shared" si="162"/>
        <v>0</v>
      </c>
      <c r="P962" s="26">
        <f t="shared" si="163"/>
        <v>0</v>
      </c>
    </row>
    <row r="963" spans="1:16" s="6" customFormat="1" ht="18.600000000000001" customHeight="1" x14ac:dyDescent="0.3">
      <c r="A963"/>
      <c r="B963"/>
      <c r="C963"/>
      <c r="D963"/>
      <c r="H963" s="26" t="str">
        <f t="shared" si="156"/>
        <v>LLAYLLAY 21 II</v>
      </c>
      <c r="I963" s="26" t="str">
        <f t="shared" si="157"/>
        <v>EL MOLINO B</v>
      </c>
      <c r="J963" s="26" t="str">
        <f t="shared" si="158"/>
        <v>SEBASTIAN IRRIBARRA CONA</v>
      </c>
      <c r="K963" s="26">
        <f t="shared" si="155"/>
        <v>0</v>
      </c>
      <c r="L963" s="26">
        <f t="shared" si="159"/>
        <v>853</v>
      </c>
      <c r="M963" s="26">
        <f t="shared" si="160"/>
        <v>0</v>
      </c>
      <c r="N963" s="26" t="str">
        <f t="shared" si="161"/>
        <v>Puntos no considerados</v>
      </c>
      <c r="O963" s="26">
        <f t="shared" si="162"/>
        <v>0</v>
      </c>
      <c r="P963" s="26">
        <f t="shared" si="163"/>
        <v>0</v>
      </c>
    </row>
    <row r="964" spans="1:16" s="6" customFormat="1" ht="18.600000000000001" customHeight="1" x14ac:dyDescent="0.3">
      <c r="A964"/>
      <c r="B964"/>
      <c r="C964"/>
      <c r="D964"/>
      <c r="H964" s="26" t="str">
        <f t="shared" si="156"/>
        <v>LLAYLLAY 21 II</v>
      </c>
      <c r="I964" s="26" t="str">
        <f t="shared" si="157"/>
        <v>EL MOLINO B</v>
      </c>
      <c r="J964" s="26" t="str">
        <f t="shared" si="158"/>
        <v>SEBASTIAN IRRIBARRA CONA</v>
      </c>
      <c r="K964" s="26">
        <f t="shared" si="155"/>
        <v>0</v>
      </c>
      <c r="L964" s="26">
        <f t="shared" si="159"/>
        <v>854</v>
      </c>
      <c r="M964" s="26">
        <f t="shared" si="160"/>
        <v>0</v>
      </c>
      <c r="N964" s="26" t="str">
        <f t="shared" si="161"/>
        <v>Puntos no considerados</v>
      </c>
      <c r="O964" s="26">
        <f t="shared" si="162"/>
        <v>0</v>
      </c>
      <c r="P964" s="26">
        <f t="shared" si="163"/>
        <v>0</v>
      </c>
    </row>
    <row r="965" spans="1:16" s="6" customFormat="1" ht="18.600000000000001" customHeight="1" x14ac:dyDescent="0.3">
      <c r="A965"/>
      <c r="B965"/>
      <c r="C965"/>
      <c r="D965"/>
      <c r="H965" s="26" t="str">
        <f t="shared" si="156"/>
        <v>LLAYLLAY 21 II</v>
      </c>
      <c r="I965" s="26" t="str">
        <f t="shared" si="157"/>
        <v>EL MOLINO B</v>
      </c>
      <c r="J965" s="26" t="str">
        <f t="shared" si="158"/>
        <v>SEBASTIAN IRRIBARRA CONA</v>
      </c>
      <c r="K965" s="26">
        <f t="shared" si="155"/>
        <v>0</v>
      </c>
      <c r="L965" s="26">
        <f t="shared" si="159"/>
        <v>855</v>
      </c>
      <c r="M965" s="26">
        <f t="shared" si="160"/>
        <v>0</v>
      </c>
      <c r="N965" s="26" t="str">
        <f t="shared" si="161"/>
        <v>Puntos no considerados</v>
      </c>
      <c r="O965" s="26">
        <f t="shared" si="162"/>
        <v>0</v>
      </c>
      <c r="P965" s="26">
        <f t="shared" si="163"/>
        <v>0</v>
      </c>
    </row>
    <row r="966" spans="1:16" s="6" customFormat="1" ht="18.600000000000001" customHeight="1" x14ac:dyDescent="0.3">
      <c r="A966"/>
      <c r="B966"/>
      <c r="C966"/>
      <c r="D966"/>
      <c r="H966" s="26" t="str">
        <f t="shared" si="156"/>
        <v>LLAYLLAY 21 II</v>
      </c>
      <c r="I966" s="26" t="str">
        <f t="shared" si="157"/>
        <v>EL MOLINO B</v>
      </c>
      <c r="J966" s="26" t="str">
        <f t="shared" si="158"/>
        <v>SEBASTIAN IRRIBARRA CONA</v>
      </c>
      <c r="K966" s="26">
        <f t="shared" si="155"/>
        <v>0</v>
      </c>
      <c r="L966" s="26">
        <f t="shared" si="159"/>
        <v>856</v>
      </c>
      <c r="M966" s="26">
        <f t="shared" si="160"/>
        <v>0</v>
      </c>
      <c r="N966" s="26" t="str">
        <f t="shared" si="161"/>
        <v>Puntos no considerados</v>
      </c>
      <c r="O966" s="26">
        <f t="shared" si="162"/>
        <v>0</v>
      </c>
      <c r="P966" s="26">
        <f t="shared" si="163"/>
        <v>0</v>
      </c>
    </row>
    <row r="967" spans="1:16" s="6" customFormat="1" ht="18.600000000000001" customHeight="1" x14ac:dyDescent="0.3">
      <c r="A967"/>
      <c r="B967"/>
      <c r="C967"/>
      <c r="D967"/>
      <c r="H967" s="26" t="str">
        <f t="shared" si="156"/>
        <v>LLAYLLAY 21 II</v>
      </c>
      <c r="I967" s="26" t="str">
        <f t="shared" si="157"/>
        <v>EL MOLINO B</v>
      </c>
      <c r="J967" s="26" t="str">
        <f t="shared" si="158"/>
        <v>SEBASTIAN IRRIBARRA CONA</v>
      </c>
      <c r="K967" s="26">
        <f t="shared" ref="K967:K999" si="164">D967</f>
        <v>0</v>
      </c>
      <c r="L967" s="26">
        <f t="shared" si="159"/>
        <v>857</v>
      </c>
      <c r="M967" s="26">
        <f t="shared" si="160"/>
        <v>0</v>
      </c>
      <c r="N967" s="26" t="str">
        <f t="shared" si="161"/>
        <v>Puntos no considerados</v>
      </c>
      <c r="O967" s="26">
        <f t="shared" si="162"/>
        <v>0</v>
      </c>
      <c r="P967" s="26">
        <f t="shared" si="163"/>
        <v>0</v>
      </c>
    </row>
    <row r="968" spans="1:16" s="6" customFormat="1" ht="18.600000000000001" customHeight="1" x14ac:dyDescent="0.3">
      <c r="A968"/>
      <c r="B968"/>
      <c r="C968"/>
      <c r="D968"/>
      <c r="H968" s="26" t="str">
        <f t="shared" si="156"/>
        <v>LLAYLLAY 21 II</v>
      </c>
      <c r="I968" s="26" t="str">
        <f t="shared" si="157"/>
        <v>EL MOLINO B</v>
      </c>
      <c r="J968" s="26" t="str">
        <f t="shared" si="158"/>
        <v>SEBASTIAN IRRIBARRA CONA</v>
      </c>
      <c r="K968" s="26">
        <f t="shared" si="164"/>
        <v>0</v>
      </c>
      <c r="L968" s="26">
        <f t="shared" si="159"/>
        <v>858</v>
      </c>
      <c r="M968" s="26">
        <f t="shared" si="160"/>
        <v>0</v>
      </c>
      <c r="N968" s="26" t="str">
        <f t="shared" si="161"/>
        <v>Puntos no considerados</v>
      </c>
      <c r="O968" s="26">
        <f t="shared" si="162"/>
        <v>0</v>
      </c>
      <c r="P968" s="26">
        <f t="shared" si="163"/>
        <v>0</v>
      </c>
    </row>
    <row r="969" spans="1:16" s="6" customFormat="1" ht="18.600000000000001" customHeight="1" x14ac:dyDescent="0.3">
      <c r="A969"/>
      <c r="B969"/>
      <c r="C969"/>
      <c r="D969"/>
      <c r="H969" s="26" t="str">
        <f t="shared" si="156"/>
        <v>LLAYLLAY 21 II</v>
      </c>
      <c r="I969" s="26" t="str">
        <f t="shared" si="157"/>
        <v>EL MOLINO B</v>
      </c>
      <c r="J969" s="26" t="str">
        <f t="shared" si="158"/>
        <v>SEBASTIAN IRRIBARRA CONA</v>
      </c>
      <c r="K969" s="26">
        <f t="shared" si="164"/>
        <v>0</v>
      </c>
      <c r="L969" s="26">
        <f t="shared" si="159"/>
        <v>859</v>
      </c>
      <c r="M969" s="26">
        <f t="shared" si="160"/>
        <v>0</v>
      </c>
      <c r="N969" s="26" t="str">
        <f t="shared" si="161"/>
        <v>Puntos no considerados</v>
      </c>
      <c r="O969" s="26">
        <f t="shared" si="162"/>
        <v>0</v>
      </c>
      <c r="P969" s="26">
        <f t="shared" si="163"/>
        <v>0</v>
      </c>
    </row>
    <row r="970" spans="1:16" s="6" customFormat="1" ht="18.600000000000001" customHeight="1" x14ac:dyDescent="0.3">
      <c r="A970"/>
      <c r="B970"/>
      <c r="C970"/>
      <c r="D970"/>
      <c r="H970" s="26" t="str">
        <f t="shared" si="156"/>
        <v>LLAYLLAY 21 II</v>
      </c>
      <c r="I970" s="26" t="str">
        <f t="shared" si="157"/>
        <v>EL MOLINO B</v>
      </c>
      <c r="J970" s="26" t="str">
        <f t="shared" si="158"/>
        <v>SEBASTIAN IRRIBARRA CONA</v>
      </c>
      <c r="K970" s="26">
        <f t="shared" si="164"/>
        <v>0</v>
      </c>
      <c r="L970" s="26">
        <f t="shared" si="159"/>
        <v>860</v>
      </c>
      <c r="M970" s="26">
        <f t="shared" si="160"/>
        <v>0</v>
      </c>
      <c r="N970" s="26" t="str">
        <f t="shared" si="161"/>
        <v>Puntos no considerados</v>
      </c>
      <c r="O970" s="26">
        <f t="shared" si="162"/>
        <v>0</v>
      </c>
      <c r="P970" s="26">
        <f t="shared" si="163"/>
        <v>0</v>
      </c>
    </row>
    <row r="971" spans="1:16" s="6" customFormat="1" ht="18.600000000000001" customHeight="1" x14ac:dyDescent="0.3">
      <c r="A971"/>
      <c r="B971"/>
      <c r="C971"/>
      <c r="D971"/>
      <c r="H971" s="26" t="str">
        <f t="shared" si="156"/>
        <v>LLAYLLAY 21 II</v>
      </c>
      <c r="I971" s="26" t="str">
        <f t="shared" si="157"/>
        <v>EL MOLINO B</v>
      </c>
      <c r="J971" s="26" t="str">
        <f t="shared" si="158"/>
        <v>SEBASTIAN IRRIBARRA CONA</v>
      </c>
      <c r="K971" s="26">
        <f t="shared" si="164"/>
        <v>0</v>
      </c>
      <c r="L971" s="26">
        <f t="shared" si="159"/>
        <v>861</v>
      </c>
      <c r="M971" s="26">
        <f t="shared" si="160"/>
        <v>0</v>
      </c>
      <c r="N971" s="26" t="str">
        <f t="shared" si="161"/>
        <v>Puntos no considerados</v>
      </c>
      <c r="O971" s="26">
        <f t="shared" si="162"/>
        <v>0</v>
      </c>
      <c r="P971" s="26">
        <f t="shared" si="163"/>
        <v>0</v>
      </c>
    </row>
    <row r="972" spans="1:16" s="6" customFormat="1" ht="18.600000000000001" customHeight="1" x14ac:dyDescent="0.3">
      <c r="A972"/>
      <c r="B972"/>
      <c r="C972"/>
      <c r="D972"/>
      <c r="H972" s="26" t="str">
        <f t="shared" si="156"/>
        <v>LLAYLLAY 21 II</v>
      </c>
      <c r="I972" s="26" t="str">
        <f t="shared" si="157"/>
        <v>EL MOLINO B</v>
      </c>
      <c r="J972" s="26" t="str">
        <f t="shared" si="158"/>
        <v>SEBASTIAN IRRIBARRA CONA</v>
      </c>
      <c r="K972" s="26">
        <f t="shared" si="164"/>
        <v>0</v>
      </c>
      <c r="L972" s="26">
        <f t="shared" si="159"/>
        <v>862</v>
      </c>
      <c r="M972" s="26">
        <f t="shared" si="160"/>
        <v>0</v>
      </c>
      <c r="N972" s="26" t="str">
        <f t="shared" si="161"/>
        <v>Puntos no considerados</v>
      </c>
      <c r="O972" s="26">
        <f t="shared" si="162"/>
        <v>0</v>
      </c>
      <c r="P972" s="26">
        <f t="shared" si="163"/>
        <v>0</v>
      </c>
    </row>
    <row r="973" spans="1:16" s="6" customFormat="1" ht="18.600000000000001" customHeight="1" x14ac:dyDescent="0.3">
      <c r="A973"/>
      <c r="B973"/>
      <c r="C973"/>
      <c r="D973"/>
      <c r="H973" s="26" t="str">
        <f t="shared" si="156"/>
        <v>LLAYLLAY 21 II</v>
      </c>
      <c r="I973" s="26" t="str">
        <f t="shared" si="157"/>
        <v>EL MOLINO B</v>
      </c>
      <c r="J973" s="26" t="str">
        <f t="shared" si="158"/>
        <v>SEBASTIAN IRRIBARRA CONA</v>
      </c>
      <c r="K973" s="26">
        <f t="shared" si="164"/>
        <v>0</v>
      </c>
      <c r="L973" s="26">
        <f t="shared" si="159"/>
        <v>863</v>
      </c>
      <c r="M973" s="26">
        <f t="shared" si="160"/>
        <v>0</v>
      </c>
      <c r="N973" s="26" t="str">
        <f t="shared" si="161"/>
        <v>Puntos no considerados</v>
      </c>
      <c r="O973" s="26">
        <f t="shared" si="162"/>
        <v>0</v>
      </c>
      <c r="P973" s="26">
        <f t="shared" si="163"/>
        <v>0</v>
      </c>
    </row>
    <row r="974" spans="1:16" s="6" customFormat="1" ht="18.600000000000001" customHeight="1" x14ac:dyDescent="0.3">
      <c r="A974"/>
      <c r="B974"/>
      <c r="C974"/>
      <c r="D974"/>
      <c r="H974" s="26" t="str">
        <f t="shared" si="156"/>
        <v>LLAYLLAY 21 II</v>
      </c>
      <c r="I974" s="26" t="str">
        <f t="shared" si="157"/>
        <v>EL MOLINO B</v>
      </c>
      <c r="J974" s="26" t="str">
        <f t="shared" si="158"/>
        <v>SEBASTIAN IRRIBARRA CONA</v>
      </c>
      <c r="K974" s="26">
        <f t="shared" si="164"/>
        <v>0</v>
      </c>
      <c r="L974" s="26">
        <f t="shared" si="159"/>
        <v>864</v>
      </c>
      <c r="M974" s="26">
        <f t="shared" si="160"/>
        <v>0</v>
      </c>
      <c r="N974" s="26" t="str">
        <f t="shared" si="161"/>
        <v>Puntos no considerados</v>
      </c>
      <c r="O974" s="26">
        <f t="shared" si="162"/>
        <v>0</v>
      </c>
      <c r="P974" s="26">
        <f t="shared" si="163"/>
        <v>0</v>
      </c>
    </row>
    <row r="975" spans="1:16" s="6" customFormat="1" ht="18.600000000000001" customHeight="1" x14ac:dyDescent="0.3">
      <c r="A975"/>
      <c r="B975"/>
      <c r="C975"/>
      <c r="D975"/>
      <c r="H975" s="26" t="str">
        <f t="shared" si="156"/>
        <v>LLAYLLAY 21 II</v>
      </c>
      <c r="I975" s="26" t="str">
        <f t="shared" si="157"/>
        <v>EL MOLINO B</v>
      </c>
      <c r="J975" s="26" t="str">
        <f t="shared" si="158"/>
        <v>SEBASTIAN IRRIBARRA CONA</v>
      </c>
      <c r="K975" s="26">
        <f t="shared" si="164"/>
        <v>0</v>
      </c>
      <c r="L975" s="26">
        <f t="shared" si="159"/>
        <v>865</v>
      </c>
      <c r="M975" s="26">
        <f t="shared" si="160"/>
        <v>0</v>
      </c>
      <c r="N975" s="26" t="str">
        <f t="shared" si="161"/>
        <v>Puntos no considerados</v>
      </c>
      <c r="O975" s="26">
        <f t="shared" si="162"/>
        <v>0</v>
      </c>
      <c r="P975" s="26">
        <f t="shared" si="163"/>
        <v>0</v>
      </c>
    </row>
    <row r="976" spans="1:16" s="6" customFormat="1" ht="18.600000000000001" customHeight="1" x14ac:dyDescent="0.3">
      <c r="A976"/>
      <c r="B976"/>
      <c r="C976"/>
      <c r="D976"/>
      <c r="H976" s="26" t="str">
        <f t="shared" si="156"/>
        <v>LLAYLLAY 21 II</v>
      </c>
      <c r="I976" s="26" t="str">
        <f t="shared" si="157"/>
        <v>EL MOLINO B</v>
      </c>
      <c r="J976" s="26" t="str">
        <f t="shared" si="158"/>
        <v>SEBASTIAN IRRIBARRA CONA</v>
      </c>
      <c r="K976" s="26">
        <f t="shared" si="164"/>
        <v>0</v>
      </c>
      <c r="L976" s="26">
        <f t="shared" si="159"/>
        <v>866</v>
      </c>
      <c r="M976" s="26">
        <f t="shared" si="160"/>
        <v>0</v>
      </c>
      <c r="N976" s="26" t="str">
        <f t="shared" si="161"/>
        <v>Puntos no considerados</v>
      </c>
      <c r="O976" s="26">
        <f t="shared" si="162"/>
        <v>0</v>
      </c>
      <c r="P976" s="26">
        <f t="shared" si="163"/>
        <v>0</v>
      </c>
    </row>
    <row r="977" spans="1:16" s="6" customFormat="1" ht="18.600000000000001" customHeight="1" x14ac:dyDescent="0.3">
      <c r="A977"/>
      <c r="B977"/>
      <c r="C977"/>
      <c r="D977"/>
      <c r="H977" s="26" t="str">
        <f t="shared" si="156"/>
        <v>LLAYLLAY 21 II</v>
      </c>
      <c r="I977" s="26" t="str">
        <f t="shared" si="157"/>
        <v>EL MOLINO B</v>
      </c>
      <c r="J977" s="26" t="str">
        <f t="shared" si="158"/>
        <v>SEBASTIAN IRRIBARRA CONA</v>
      </c>
      <c r="K977" s="26">
        <f t="shared" si="164"/>
        <v>0</v>
      </c>
      <c r="L977" s="26">
        <f t="shared" si="159"/>
        <v>867</v>
      </c>
      <c r="M977" s="26">
        <f t="shared" si="160"/>
        <v>0</v>
      </c>
      <c r="N977" s="26" t="str">
        <f t="shared" si="161"/>
        <v>Puntos no considerados</v>
      </c>
      <c r="O977" s="26">
        <f t="shared" si="162"/>
        <v>0</v>
      </c>
      <c r="P977" s="26">
        <f t="shared" si="163"/>
        <v>0</v>
      </c>
    </row>
    <row r="978" spans="1:16" s="6" customFormat="1" ht="18.600000000000001" customHeight="1" x14ac:dyDescent="0.3">
      <c r="A978"/>
      <c r="B978"/>
      <c r="C978"/>
      <c r="D978"/>
      <c r="H978" s="26" t="str">
        <f t="shared" si="156"/>
        <v>LLAYLLAY 21 II</v>
      </c>
      <c r="I978" s="26" t="str">
        <f t="shared" si="157"/>
        <v>EL MOLINO B</v>
      </c>
      <c r="J978" s="26" t="str">
        <f t="shared" si="158"/>
        <v>SEBASTIAN IRRIBARRA CONA</v>
      </c>
      <c r="K978" s="26">
        <f t="shared" si="164"/>
        <v>0</v>
      </c>
      <c r="L978" s="26">
        <f t="shared" si="159"/>
        <v>868</v>
      </c>
      <c r="M978" s="26">
        <f t="shared" si="160"/>
        <v>0</v>
      </c>
      <c r="N978" s="26" t="str">
        <f t="shared" si="161"/>
        <v>Puntos no considerados</v>
      </c>
      <c r="O978" s="26">
        <f t="shared" si="162"/>
        <v>0</v>
      </c>
      <c r="P978" s="26">
        <f t="shared" si="163"/>
        <v>0</v>
      </c>
    </row>
    <row r="979" spans="1:16" s="6" customFormat="1" ht="18.600000000000001" customHeight="1" x14ac:dyDescent="0.3">
      <c r="A979"/>
      <c r="B979"/>
      <c r="C979"/>
      <c r="D979"/>
      <c r="H979" s="26" t="str">
        <f t="shared" si="156"/>
        <v>LLAYLLAY 21 II</v>
      </c>
      <c r="I979" s="26" t="str">
        <f t="shared" si="157"/>
        <v>EL MOLINO B</v>
      </c>
      <c r="J979" s="26" t="str">
        <f t="shared" si="158"/>
        <v>SEBASTIAN IRRIBARRA CONA</v>
      </c>
      <c r="K979" s="26">
        <f t="shared" si="164"/>
        <v>0</v>
      </c>
      <c r="L979" s="26">
        <f t="shared" si="159"/>
        <v>869</v>
      </c>
      <c r="M979" s="26">
        <f t="shared" si="160"/>
        <v>0</v>
      </c>
      <c r="N979" s="26" t="str">
        <f t="shared" si="161"/>
        <v>Puntos no considerados</v>
      </c>
      <c r="O979" s="26">
        <f t="shared" si="162"/>
        <v>0</v>
      </c>
      <c r="P979" s="26">
        <f t="shared" si="163"/>
        <v>0</v>
      </c>
    </row>
    <row r="980" spans="1:16" s="6" customFormat="1" ht="18.600000000000001" customHeight="1" x14ac:dyDescent="0.3">
      <c r="A980"/>
      <c r="B980"/>
      <c r="C980"/>
      <c r="D980"/>
      <c r="H980" s="26" t="str">
        <f t="shared" si="156"/>
        <v>LLAYLLAY 21 II</v>
      </c>
      <c r="I980" s="26" t="str">
        <f t="shared" si="157"/>
        <v>EL MOLINO B</v>
      </c>
      <c r="J980" s="26" t="str">
        <f t="shared" si="158"/>
        <v>SEBASTIAN IRRIBARRA CONA</v>
      </c>
      <c r="K980" s="26">
        <f t="shared" si="164"/>
        <v>0</v>
      </c>
      <c r="L980" s="26">
        <f t="shared" si="159"/>
        <v>870</v>
      </c>
      <c r="M980" s="26">
        <f t="shared" si="160"/>
        <v>0</v>
      </c>
      <c r="N980" s="26" t="str">
        <f t="shared" si="161"/>
        <v>Puntos no considerados</v>
      </c>
      <c r="O980" s="26">
        <f t="shared" si="162"/>
        <v>0</v>
      </c>
      <c r="P980" s="26">
        <f t="shared" si="163"/>
        <v>0</v>
      </c>
    </row>
    <row r="981" spans="1:16" s="6" customFormat="1" ht="18.600000000000001" customHeight="1" x14ac:dyDescent="0.3">
      <c r="A981"/>
      <c r="B981"/>
      <c r="C981"/>
      <c r="D981"/>
      <c r="H981" s="26" t="str">
        <f t="shared" si="156"/>
        <v>LLAYLLAY 21 II</v>
      </c>
      <c r="I981" s="26" t="str">
        <f t="shared" si="157"/>
        <v>EL MOLINO B</v>
      </c>
      <c r="J981" s="26" t="str">
        <f t="shared" si="158"/>
        <v>SEBASTIAN IRRIBARRA CONA</v>
      </c>
      <c r="K981" s="26">
        <f t="shared" si="164"/>
        <v>0</v>
      </c>
      <c r="L981" s="26">
        <f t="shared" si="159"/>
        <v>871</v>
      </c>
      <c r="M981" s="26">
        <f t="shared" si="160"/>
        <v>0</v>
      </c>
      <c r="N981" s="26" t="str">
        <f t="shared" si="161"/>
        <v>Puntos no considerados</v>
      </c>
      <c r="O981" s="26">
        <f t="shared" si="162"/>
        <v>0</v>
      </c>
      <c r="P981" s="26">
        <f t="shared" si="163"/>
        <v>0</v>
      </c>
    </row>
    <row r="982" spans="1:16" s="6" customFormat="1" ht="18.600000000000001" customHeight="1" x14ac:dyDescent="0.3">
      <c r="A982"/>
      <c r="B982"/>
      <c r="C982"/>
      <c r="D982"/>
      <c r="H982" s="26" t="str">
        <f t="shared" si="156"/>
        <v>LLAYLLAY 21 II</v>
      </c>
      <c r="I982" s="26" t="str">
        <f t="shared" si="157"/>
        <v>EL MOLINO B</v>
      </c>
      <c r="J982" s="26" t="str">
        <f t="shared" si="158"/>
        <v>SEBASTIAN IRRIBARRA CONA</v>
      </c>
      <c r="K982" s="26">
        <f t="shared" si="164"/>
        <v>0</v>
      </c>
      <c r="L982" s="26">
        <f t="shared" si="159"/>
        <v>872</v>
      </c>
      <c r="M982" s="26">
        <f t="shared" si="160"/>
        <v>0</v>
      </c>
      <c r="N982" s="26" t="str">
        <f t="shared" si="161"/>
        <v>Puntos no considerados</v>
      </c>
      <c r="O982" s="26">
        <f t="shared" si="162"/>
        <v>0</v>
      </c>
      <c r="P982" s="26">
        <f t="shared" si="163"/>
        <v>0</v>
      </c>
    </row>
    <row r="983" spans="1:16" s="6" customFormat="1" ht="18.600000000000001" customHeight="1" x14ac:dyDescent="0.3">
      <c r="A983"/>
      <c r="B983"/>
      <c r="C983"/>
      <c r="D983"/>
      <c r="H983" s="26" t="str">
        <f t="shared" si="156"/>
        <v>LLAYLLAY 21 II</v>
      </c>
      <c r="I983" s="26" t="str">
        <f t="shared" si="157"/>
        <v>EL MOLINO B</v>
      </c>
      <c r="J983" s="26" t="str">
        <f t="shared" si="158"/>
        <v>SEBASTIAN IRRIBARRA CONA</v>
      </c>
      <c r="K983" s="26">
        <f t="shared" si="164"/>
        <v>0</v>
      </c>
      <c r="L983" s="26">
        <f t="shared" si="159"/>
        <v>873</v>
      </c>
      <c r="M983" s="26">
        <f t="shared" si="160"/>
        <v>0</v>
      </c>
      <c r="N983" s="26" t="str">
        <f t="shared" si="161"/>
        <v>Puntos no considerados</v>
      </c>
      <c r="O983" s="26">
        <f t="shared" si="162"/>
        <v>0</v>
      </c>
      <c r="P983" s="26">
        <f t="shared" si="163"/>
        <v>0</v>
      </c>
    </row>
    <row r="984" spans="1:16" s="6" customFormat="1" ht="18.600000000000001" customHeight="1" x14ac:dyDescent="0.3">
      <c r="A984"/>
      <c r="B984"/>
      <c r="C984"/>
      <c r="D984"/>
      <c r="H984" s="26" t="str">
        <f t="shared" si="156"/>
        <v>LLAYLLAY 21 II</v>
      </c>
      <c r="I984" s="26" t="str">
        <f t="shared" si="157"/>
        <v>EL MOLINO B</v>
      </c>
      <c r="J984" s="26" t="str">
        <f t="shared" si="158"/>
        <v>SEBASTIAN IRRIBARRA CONA</v>
      </c>
      <c r="K984" s="26">
        <f t="shared" si="164"/>
        <v>0</v>
      </c>
      <c r="L984" s="26">
        <f t="shared" si="159"/>
        <v>874</v>
      </c>
      <c r="M984" s="26">
        <f t="shared" si="160"/>
        <v>0</v>
      </c>
      <c r="N984" s="26" t="str">
        <f t="shared" si="161"/>
        <v>Puntos no considerados</v>
      </c>
      <c r="O984" s="26">
        <f t="shared" si="162"/>
        <v>0</v>
      </c>
      <c r="P984" s="26">
        <f t="shared" si="163"/>
        <v>0</v>
      </c>
    </row>
    <row r="985" spans="1:16" s="6" customFormat="1" ht="18.600000000000001" customHeight="1" x14ac:dyDescent="0.3">
      <c r="A985"/>
      <c r="B985"/>
      <c r="C985"/>
      <c r="D985"/>
      <c r="H985" s="26" t="str">
        <f t="shared" si="156"/>
        <v>LLAYLLAY 21 II</v>
      </c>
      <c r="I985" s="26" t="str">
        <f t="shared" si="157"/>
        <v>EL MOLINO B</v>
      </c>
      <c r="J985" s="26" t="str">
        <f t="shared" si="158"/>
        <v>SEBASTIAN IRRIBARRA CONA</v>
      </c>
      <c r="K985" s="26">
        <f t="shared" si="164"/>
        <v>0</v>
      </c>
      <c r="L985" s="26">
        <f t="shared" si="159"/>
        <v>875</v>
      </c>
      <c r="M985" s="26">
        <f t="shared" si="160"/>
        <v>0</v>
      </c>
      <c r="N985" s="26" t="str">
        <f t="shared" si="161"/>
        <v>Puntos no considerados</v>
      </c>
      <c r="O985" s="26">
        <f t="shared" si="162"/>
        <v>0</v>
      </c>
      <c r="P985" s="26">
        <f t="shared" si="163"/>
        <v>0</v>
      </c>
    </row>
    <row r="986" spans="1:16" s="6" customFormat="1" ht="18.600000000000001" customHeight="1" x14ac:dyDescent="0.3">
      <c r="A986"/>
      <c r="B986"/>
      <c r="C986"/>
      <c r="D986"/>
      <c r="H986" s="26" t="str">
        <f t="shared" si="156"/>
        <v>LLAYLLAY 21 II</v>
      </c>
      <c r="I986" s="26" t="str">
        <f t="shared" si="157"/>
        <v>EL MOLINO B</v>
      </c>
      <c r="J986" s="26" t="str">
        <f t="shared" si="158"/>
        <v>SEBASTIAN IRRIBARRA CONA</v>
      </c>
      <c r="K986" s="26">
        <f t="shared" si="164"/>
        <v>0</v>
      </c>
      <c r="L986" s="26">
        <f t="shared" si="159"/>
        <v>876</v>
      </c>
      <c r="M986" s="26">
        <f t="shared" si="160"/>
        <v>0</v>
      </c>
      <c r="N986" s="26" t="str">
        <f t="shared" si="161"/>
        <v>Puntos no considerados</v>
      </c>
      <c r="O986" s="26">
        <f t="shared" si="162"/>
        <v>0</v>
      </c>
      <c r="P986" s="26">
        <f t="shared" si="163"/>
        <v>0</v>
      </c>
    </row>
    <row r="987" spans="1:16" s="6" customFormat="1" ht="18.600000000000001" customHeight="1" x14ac:dyDescent="0.3">
      <c r="A987"/>
      <c r="B987"/>
      <c r="C987"/>
      <c r="D987"/>
      <c r="H987" s="26" t="str">
        <f t="shared" si="156"/>
        <v>LLAYLLAY 21 II</v>
      </c>
      <c r="I987" s="26" t="str">
        <f t="shared" si="157"/>
        <v>EL MOLINO B</v>
      </c>
      <c r="J987" s="26" t="str">
        <f t="shared" si="158"/>
        <v>SEBASTIAN IRRIBARRA CONA</v>
      </c>
      <c r="K987" s="26">
        <f t="shared" si="164"/>
        <v>0</v>
      </c>
      <c r="L987" s="26">
        <f t="shared" si="159"/>
        <v>877</v>
      </c>
      <c r="M987" s="26">
        <f t="shared" si="160"/>
        <v>0</v>
      </c>
      <c r="N987" s="26" t="str">
        <f t="shared" si="161"/>
        <v>Puntos no considerados</v>
      </c>
      <c r="O987" s="26">
        <f t="shared" si="162"/>
        <v>0</v>
      </c>
      <c r="P987" s="26">
        <f t="shared" si="163"/>
        <v>0</v>
      </c>
    </row>
    <row r="988" spans="1:16" s="6" customFormat="1" ht="18.600000000000001" customHeight="1" x14ac:dyDescent="0.3">
      <c r="A988"/>
      <c r="B988"/>
      <c r="C988"/>
      <c r="D988"/>
      <c r="H988" s="26" t="str">
        <f t="shared" si="156"/>
        <v>LLAYLLAY 21 II</v>
      </c>
      <c r="I988" s="26" t="str">
        <f t="shared" si="157"/>
        <v>EL MOLINO B</v>
      </c>
      <c r="J988" s="26" t="str">
        <f t="shared" si="158"/>
        <v>SEBASTIAN IRRIBARRA CONA</v>
      </c>
      <c r="K988" s="26">
        <f t="shared" si="164"/>
        <v>0</v>
      </c>
      <c r="L988" s="26">
        <f t="shared" si="159"/>
        <v>878</v>
      </c>
      <c r="M988" s="26">
        <f t="shared" si="160"/>
        <v>0</v>
      </c>
      <c r="N988" s="26" t="str">
        <f t="shared" si="161"/>
        <v>Puntos no considerados</v>
      </c>
      <c r="O988" s="26">
        <f t="shared" si="162"/>
        <v>0</v>
      </c>
      <c r="P988" s="26">
        <f t="shared" si="163"/>
        <v>0</v>
      </c>
    </row>
    <row r="989" spans="1:16" s="6" customFormat="1" ht="18.600000000000001" customHeight="1" x14ac:dyDescent="0.3">
      <c r="A989"/>
      <c r="B989"/>
      <c r="C989"/>
      <c r="D989"/>
      <c r="H989" s="26" t="str">
        <f t="shared" si="156"/>
        <v>LLAYLLAY 21 II</v>
      </c>
      <c r="I989" s="26" t="str">
        <f t="shared" si="157"/>
        <v>EL MOLINO B</v>
      </c>
      <c r="J989" s="26" t="str">
        <f t="shared" si="158"/>
        <v>SEBASTIAN IRRIBARRA CONA</v>
      </c>
      <c r="K989" s="26">
        <f t="shared" si="164"/>
        <v>0</v>
      </c>
      <c r="L989" s="26">
        <f t="shared" si="159"/>
        <v>879</v>
      </c>
      <c r="M989" s="26">
        <f t="shared" si="160"/>
        <v>0</v>
      </c>
      <c r="N989" s="26" t="str">
        <f t="shared" si="161"/>
        <v>Puntos no considerados</v>
      </c>
      <c r="O989" s="26">
        <f t="shared" si="162"/>
        <v>0</v>
      </c>
      <c r="P989" s="26">
        <f t="shared" si="163"/>
        <v>0</v>
      </c>
    </row>
    <row r="990" spans="1:16" s="6" customFormat="1" ht="18.600000000000001" customHeight="1" x14ac:dyDescent="0.3">
      <c r="A990"/>
      <c r="B990"/>
      <c r="C990"/>
      <c r="D990"/>
      <c r="H990" s="26" t="str">
        <f t="shared" si="156"/>
        <v>LLAYLLAY 21 II</v>
      </c>
      <c r="I990" s="26" t="str">
        <f t="shared" si="157"/>
        <v>EL MOLINO B</v>
      </c>
      <c r="J990" s="26" t="str">
        <f t="shared" si="158"/>
        <v>SEBASTIAN IRRIBARRA CONA</v>
      </c>
      <c r="K990" s="26">
        <f t="shared" si="164"/>
        <v>0</v>
      </c>
      <c r="L990" s="26">
        <f t="shared" si="159"/>
        <v>880</v>
      </c>
      <c r="M990" s="26">
        <f t="shared" si="160"/>
        <v>0</v>
      </c>
      <c r="N990" s="26" t="str">
        <f t="shared" si="161"/>
        <v>Puntos no considerados</v>
      </c>
      <c r="O990" s="26">
        <f t="shared" si="162"/>
        <v>0</v>
      </c>
      <c r="P990" s="26">
        <f t="shared" si="163"/>
        <v>0</v>
      </c>
    </row>
    <row r="991" spans="1:16" s="6" customFormat="1" ht="18.600000000000001" customHeight="1" x14ac:dyDescent="0.3">
      <c r="A991"/>
      <c r="B991"/>
      <c r="C991"/>
      <c r="D991"/>
      <c r="H991" s="26" t="str">
        <f t="shared" si="156"/>
        <v>LLAYLLAY 21 II</v>
      </c>
      <c r="I991" s="26" t="str">
        <f t="shared" si="157"/>
        <v>EL MOLINO B</v>
      </c>
      <c r="J991" s="26" t="str">
        <f t="shared" si="158"/>
        <v>SEBASTIAN IRRIBARRA CONA</v>
      </c>
      <c r="K991" s="26">
        <f t="shared" si="164"/>
        <v>0</v>
      </c>
      <c r="L991" s="26">
        <f t="shared" si="159"/>
        <v>881</v>
      </c>
      <c r="M991" s="26">
        <f t="shared" si="160"/>
        <v>0</v>
      </c>
      <c r="N991" s="26" t="str">
        <f t="shared" si="161"/>
        <v>Puntos no considerados</v>
      </c>
      <c r="O991" s="26">
        <f t="shared" si="162"/>
        <v>0</v>
      </c>
      <c r="P991" s="26">
        <f t="shared" si="163"/>
        <v>0</v>
      </c>
    </row>
    <row r="992" spans="1:16" s="6" customFormat="1" ht="18.600000000000001" customHeight="1" x14ac:dyDescent="0.3">
      <c r="A992"/>
      <c r="B992"/>
      <c r="C992"/>
      <c r="D992"/>
      <c r="H992" s="26" t="str">
        <f t="shared" si="156"/>
        <v>LLAYLLAY 21 II</v>
      </c>
      <c r="I992" s="26" t="str">
        <f t="shared" si="157"/>
        <v>EL MOLINO B</v>
      </c>
      <c r="J992" s="26" t="str">
        <f t="shared" si="158"/>
        <v>SEBASTIAN IRRIBARRA CONA</v>
      </c>
      <c r="K992" s="26">
        <f t="shared" si="164"/>
        <v>0</v>
      </c>
      <c r="L992" s="26">
        <f t="shared" si="159"/>
        <v>882</v>
      </c>
      <c r="M992" s="26">
        <f t="shared" si="160"/>
        <v>0</v>
      </c>
      <c r="N992" s="26" t="str">
        <f t="shared" si="161"/>
        <v>Puntos no considerados</v>
      </c>
      <c r="O992" s="26">
        <f t="shared" si="162"/>
        <v>0</v>
      </c>
      <c r="P992" s="26">
        <f t="shared" si="163"/>
        <v>0</v>
      </c>
    </row>
    <row r="993" spans="1:16" s="6" customFormat="1" ht="18.600000000000001" customHeight="1" x14ac:dyDescent="0.3">
      <c r="A993"/>
      <c r="B993"/>
      <c r="C993"/>
      <c r="D993"/>
      <c r="H993" s="26" t="str">
        <f t="shared" si="156"/>
        <v>LLAYLLAY 21 II</v>
      </c>
      <c r="I993" s="26" t="str">
        <f t="shared" si="157"/>
        <v>EL MOLINO B</v>
      </c>
      <c r="J993" s="26" t="str">
        <f t="shared" si="158"/>
        <v>SEBASTIAN IRRIBARRA CONA</v>
      </c>
      <c r="K993" s="26">
        <f t="shared" si="164"/>
        <v>0</v>
      </c>
      <c r="L993" s="26">
        <f t="shared" si="159"/>
        <v>883</v>
      </c>
      <c r="M993" s="26">
        <f t="shared" si="160"/>
        <v>0</v>
      </c>
      <c r="N993" s="26" t="str">
        <f t="shared" si="161"/>
        <v>Puntos no considerados</v>
      </c>
      <c r="O993" s="26">
        <f t="shared" si="162"/>
        <v>0</v>
      </c>
      <c r="P993" s="26">
        <f t="shared" si="163"/>
        <v>0</v>
      </c>
    </row>
    <row r="994" spans="1:16" s="6" customFormat="1" ht="18.600000000000001" customHeight="1" x14ac:dyDescent="0.3">
      <c r="A994"/>
      <c r="B994"/>
      <c r="C994"/>
      <c r="D994"/>
      <c r="H994" s="26" t="str">
        <f t="shared" si="156"/>
        <v>LLAYLLAY 21 II</v>
      </c>
      <c r="I994" s="26" t="str">
        <f t="shared" si="157"/>
        <v>EL MOLINO B</v>
      </c>
      <c r="J994" s="26" t="str">
        <f t="shared" si="158"/>
        <v>SEBASTIAN IRRIBARRA CONA</v>
      </c>
      <c r="K994" s="26">
        <f t="shared" si="164"/>
        <v>0</v>
      </c>
      <c r="L994" s="26">
        <f t="shared" si="159"/>
        <v>884</v>
      </c>
      <c r="M994" s="26">
        <f t="shared" si="160"/>
        <v>0</v>
      </c>
      <c r="N994" s="26" t="str">
        <f t="shared" si="161"/>
        <v>Puntos no considerados</v>
      </c>
      <c r="O994" s="26">
        <f t="shared" si="162"/>
        <v>0</v>
      </c>
      <c r="P994" s="26">
        <f t="shared" si="163"/>
        <v>0</v>
      </c>
    </row>
    <row r="995" spans="1:16" s="6" customFormat="1" ht="18.600000000000001" customHeight="1" x14ac:dyDescent="0.3">
      <c r="A995"/>
      <c r="B995"/>
      <c r="C995"/>
      <c r="D995"/>
      <c r="H995" s="26" t="str">
        <f t="shared" si="156"/>
        <v>LLAYLLAY 21 II</v>
      </c>
      <c r="I995" s="26" t="str">
        <f t="shared" si="157"/>
        <v>EL MOLINO B</v>
      </c>
      <c r="J995" s="26" t="str">
        <f t="shared" si="158"/>
        <v>SEBASTIAN IRRIBARRA CONA</v>
      </c>
      <c r="K995" s="26">
        <f t="shared" si="164"/>
        <v>0</v>
      </c>
      <c r="L995" s="26">
        <f t="shared" si="159"/>
        <v>885</v>
      </c>
      <c r="M995" s="26">
        <f t="shared" si="160"/>
        <v>0</v>
      </c>
      <c r="N995" s="26" t="str">
        <f t="shared" si="161"/>
        <v>Puntos no considerados</v>
      </c>
      <c r="O995" s="26">
        <f t="shared" si="162"/>
        <v>0</v>
      </c>
      <c r="P995" s="26">
        <f t="shared" si="163"/>
        <v>0</v>
      </c>
    </row>
    <row r="996" spans="1:16" s="6" customFormat="1" ht="18.600000000000001" customHeight="1" x14ac:dyDescent="0.3">
      <c r="A996"/>
      <c r="B996"/>
      <c r="C996"/>
      <c r="D996"/>
      <c r="H996" s="26" t="str">
        <f t="shared" si="156"/>
        <v>LLAYLLAY 21 II</v>
      </c>
      <c r="I996" s="26" t="str">
        <f t="shared" si="157"/>
        <v>EL MOLINO B</v>
      </c>
      <c r="J996" s="26" t="str">
        <f t="shared" si="158"/>
        <v>SEBASTIAN IRRIBARRA CONA</v>
      </c>
      <c r="K996" s="26">
        <f t="shared" si="164"/>
        <v>0</v>
      </c>
      <c r="L996" s="26">
        <f t="shared" si="159"/>
        <v>886</v>
      </c>
      <c r="M996" s="26">
        <f t="shared" si="160"/>
        <v>0</v>
      </c>
      <c r="N996" s="26" t="str">
        <f t="shared" si="161"/>
        <v>Puntos no considerados</v>
      </c>
      <c r="O996" s="26">
        <f t="shared" si="162"/>
        <v>0</v>
      </c>
      <c r="P996" s="26">
        <f t="shared" si="163"/>
        <v>0</v>
      </c>
    </row>
    <row r="997" spans="1:16" s="6" customFormat="1" ht="18.600000000000001" customHeight="1" x14ac:dyDescent="0.3">
      <c r="A997"/>
      <c r="B997"/>
      <c r="C997"/>
      <c r="D997"/>
      <c r="H997" s="26" t="str">
        <f t="shared" si="156"/>
        <v>LLAYLLAY 21 II</v>
      </c>
      <c r="I997" s="26" t="str">
        <f t="shared" si="157"/>
        <v>EL MOLINO B</v>
      </c>
      <c r="J997" s="26" t="str">
        <f t="shared" si="158"/>
        <v>SEBASTIAN IRRIBARRA CONA</v>
      </c>
      <c r="K997" s="26">
        <f t="shared" si="164"/>
        <v>0</v>
      </c>
      <c r="L997" s="26">
        <f t="shared" si="159"/>
        <v>887</v>
      </c>
      <c r="M997" s="26">
        <f t="shared" si="160"/>
        <v>0</v>
      </c>
      <c r="N997" s="26" t="str">
        <f t="shared" si="161"/>
        <v>Puntos no considerados</v>
      </c>
      <c r="O997" s="26">
        <f t="shared" si="162"/>
        <v>0</v>
      </c>
      <c r="P997" s="26">
        <f t="shared" si="163"/>
        <v>0</v>
      </c>
    </row>
    <row r="998" spans="1:16" s="6" customFormat="1" ht="18.600000000000001" customHeight="1" x14ac:dyDescent="0.3">
      <c r="A998"/>
      <c r="B998"/>
      <c r="C998"/>
      <c r="D998"/>
      <c r="H998" s="26" t="str">
        <f t="shared" si="156"/>
        <v>LLAYLLAY 21 II</v>
      </c>
      <c r="I998" s="26" t="str">
        <f t="shared" si="157"/>
        <v>EL MOLINO B</v>
      </c>
      <c r="J998" s="26" t="str">
        <f t="shared" si="158"/>
        <v>SEBASTIAN IRRIBARRA CONA</v>
      </c>
      <c r="K998" s="26">
        <f t="shared" si="164"/>
        <v>0</v>
      </c>
      <c r="L998" s="26">
        <f t="shared" si="159"/>
        <v>888</v>
      </c>
      <c r="M998" s="26">
        <f t="shared" si="160"/>
        <v>0</v>
      </c>
      <c r="N998" s="26" t="str">
        <f t="shared" si="161"/>
        <v>Puntos no considerados</v>
      </c>
      <c r="O998" s="26">
        <f t="shared" si="162"/>
        <v>0</v>
      </c>
      <c r="P998" s="26">
        <f t="shared" si="163"/>
        <v>0</v>
      </c>
    </row>
    <row r="999" spans="1:16" s="6" customFormat="1" ht="18.600000000000001" customHeight="1" x14ac:dyDescent="0.3">
      <c r="A999"/>
      <c r="B999"/>
      <c r="C999"/>
      <c r="D999"/>
      <c r="H999" s="26" t="str">
        <f t="shared" si="156"/>
        <v>LLAYLLAY 21 II</v>
      </c>
      <c r="I999" s="26" t="str">
        <f t="shared" si="157"/>
        <v>EL MOLINO B</v>
      </c>
      <c r="J999" s="26" t="str">
        <f t="shared" si="158"/>
        <v>SEBASTIAN IRRIBARRA CONA</v>
      </c>
      <c r="K999" s="26">
        <f t="shared" si="164"/>
        <v>0</v>
      </c>
      <c r="L999" s="26">
        <f t="shared" si="159"/>
        <v>889</v>
      </c>
      <c r="M999" s="26">
        <f t="shared" si="160"/>
        <v>0</v>
      </c>
      <c r="N999" s="26" t="str">
        <f t="shared" si="161"/>
        <v>Puntos no considerados</v>
      </c>
      <c r="O999" s="26">
        <f t="shared" si="162"/>
        <v>0</v>
      </c>
      <c r="P999" s="26">
        <f t="shared" si="163"/>
        <v>0</v>
      </c>
    </row>
    <row r="1000" spans="1:16" s="6" customFormat="1" ht="18.600000000000001" customHeight="1" x14ac:dyDescent="0.3">
      <c r="A1000"/>
      <c r="B1000"/>
      <c r="C1000"/>
      <c r="D1000"/>
    </row>
    <row r="1001" spans="1:16" s="6" customFormat="1" ht="18.600000000000001" customHeight="1" x14ac:dyDescent="0.3">
      <c r="A1001"/>
      <c r="B1001"/>
      <c r="C1001"/>
      <c r="D1001"/>
    </row>
    <row r="1002" spans="1:16" s="6" customFormat="1" ht="18.600000000000001" customHeight="1" x14ac:dyDescent="0.3">
      <c r="A1002"/>
      <c r="B1002"/>
      <c r="C1002"/>
      <c r="D1002"/>
    </row>
    <row r="1003" spans="1:16" s="6" customFormat="1" ht="18.600000000000001" customHeight="1" x14ac:dyDescent="0.3">
      <c r="A1003"/>
      <c r="B1003"/>
      <c r="C1003"/>
      <c r="D1003"/>
    </row>
    <row r="1004" spans="1:16" s="6" customFormat="1" ht="18.600000000000001" customHeight="1" x14ac:dyDescent="0.3">
      <c r="A1004"/>
      <c r="B1004"/>
      <c r="C1004"/>
      <c r="D1004"/>
    </row>
    <row r="1005" spans="1:16" s="6" customFormat="1" ht="18.600000000000001" customHeight="1" x14ac:dyDescent="0.3">
      <c r="A1005"/>
      <c r="B1005"/>
      <c r="C1005"/>
      <c r="D1005"/>
    </row>
    <row r="1006" spans="1:16" s="6" customFormat="1" ht="18.600000000000001" customHeight="1" x14ac:dyDescent="0.3">
      <c r="A1006"/>
      <c r="B1006"/>
      <c r="C1006"/>
      <c r="D1006"/>
    </row>
    <row r="1007" spans="1:16" s="6" customFormat="1" ht="18.600000000000001" customHeight="1" x14ac:dyDescent="0.3">
      <c r="A1007"/>
      <c r="B1007"/>
      <c r="C1007"/>
      <c r="D1007"/>
    </row>
    <row r="1008" spans="1:16" s="6" customFormat="1" ht="18.600000000000001" customHeight="1" x14ac:dyDescent="0.3">
      <c r="A1008"/>
      <c r="B1008"/>
      <c r="C1008"/>
      <c r="D1008"/>
    </row>
    <row r="1009" spans="1:4" s="6" customFormat="1" ht="18.600000000000001" customHeight="1" x14ac:dyDescent="0.3">
      <c r="A1009"/>
      <c r="B1009"/>
      <c r="C1009"/>
      <c r="D1009"/>
    </row>
    <row r="1010" spans="1:4" s="6" customFormat="1" ht="18.600000000000001" customHeight="1" x14ac:dyDescent="0.3">
      <c r="A1010"/>
      <c r="B1010"/>
      <c r="C1010"/>
      <c r="D1010"/>
    </row>
    <row r="1011" spans="1:4" s="6" customFormat="1" ht="18.600000000000001" customHeight="1" x14ac:dyDescent="0.3">
      <c r="A1011"/>
      <c r="B1011"/>
      <c r="C1011"/>
      <c r="D1011"/>
    </row>
    <row r="1012" spans="1:4" s="6" customFormat="1" ht="18.600000000000001" customHeight="1" x14ac:dyDescent="0.3">
      <c r="A1012"/>
      <c r="B1012"/>
      <c r="C1012"/>
      <c r="D1012"/>
    </row>
    <row r="1013" spans="1:4" s="6" customFormat="1" ht="18.600000000000001" customHeight="1" x14ac:dyDescent="0.3">
      <c r="A1013"/>
      <c r="B1013"/>
      <c r="C1013"/>
      <c r="D1013"/>
    </row>
    <row r="1014" spans="1:4" s="6" customFormat="1" ht="18.600000000000001" customHeight="1" x14ac:dyDescent="0.3">
      <c r="A1014"/>
      <c r="B1014"/>
      <c r="C1014"/>
      <c r="D1014"/>
    </row>
    <row r="1015" spans="1:4" s="6" customFormat="1" ht="18.600000000000001" customHeight="1" x14ac:dyDescent="0.3">
      <c r="A1015"/>
      <c r="B1015"/>
      <c r="C1015"/>
      <c r="D1015"/>
    </row>
    <row r="1016" spans="1:4" s="6" customFormat="1" ht="18.600000000000001" customHeight="1" x14ac:dyDescent="0.3">
      <c r="A1016"/>
      <c r="B1016"/>
      <c r="C1016"/>
      <c r="D1016"/>
    </row>
    <row r="1017" spans="1:4" s="6" customFormat="1" ht="18.600000000000001" customHeight="1" x14ac:dyDescent="0.3">
      <c r="A1017"/>
      <c r="B1017"/>
      <c r="C1017"/>
      <c r="D1017"/>
    </row>
    <row r="1018" spans="1:4" s="6" customFormat="1" ht="18.600000000000001" customHeight="1" x14ac:dyDescent="0.3">
      <c r="A1018"/>
      <c r="B1018"/>
      <c r="C1018"/>
      <c r="D1018"/>
    </row>
    <row r="1019" spans="1:4" s="6" customFormat="1" ht="18.600000000000001" customHeight="1" x14ac:dyDescent="0.3">
      <c r="A1019"/>
      <c r="B1019"/>
      <c r="C1019"/>
      <c r="D1019"/>
    </row>
    <row r="1020" spans="1:4" s="6" customFormat="1" ht="18.600000000000001" customHeight="1" x14ac:dyDescent="0.3">
      <c r="A1020"/>
      <c r="B1020"/>
      <c r="C1020"/>
      <c r="D1020"/>
    </row>
    <row r="1021" spans="1:4" s="6" customFormat="1" ht="18.600000000000001" customHeight="1" x14ac:dyDescent="0.3">
      <c r="A1021"/>
      <c r="B1021"/>
      <c r="C1021"/>
      <c r="D1021"/>
    </row>
    <row r="1022" spans="1:4" s="6" customFormat="1" ht="18.600000000000001" customHeight="1" x14ac:dyDescent="0.3">
      <c r="A1022"/>
      <c r="B1022"/>
      <c r="C1022"/>
      <c r="D1022"/>
    </row>
    <row r="1023" spans="1:4" s="6" customFormat="1" ht="18.600000000000001" customHeight="1" x14ac:dyDescent="0.3">
      <c r="A1023"/>
      <c r="B1023"/>
      <c r="C1023"/>
      <c r="D1023"/>
    </row>
    <row r="1024" spans="1:4" s="6" customFormat="1" ht="18.600000000000001" customHeight="1" x14ac:dyDescent="0.3">
      <c r="A1024"/>
      <c r="B1024"/>
      <c r="C1024"/>
      <c r="D1024"/>
    </row>
    <row r="1025" spans="1:4" s="6" customFormat="1" ht="18.600000000000001" customHeight="1" x14ac:dyDescent="0.3">
      <c r="A1025"/>
      <c r="B1025"/>
      <c r="C1025"/>
      <c r="D1025"/>
    </row>
    <row r="1026" spans="1:4" s="6" customFormat="1" ht="18.600000000000001" customHeight="1" x14ac:dyDescent="0.3">
      <c r="A1026"/>
      <c r="B1026"/>
      <c r="C1026"/>
      <c r="D1026"/>
    </row>
    <row r="1027" spans="1:4" s="6" customFormat="1" ht="18.600000000000001" customHeight="1" x14ac:dyDescent="0.3">
      <c r="A1027"/>
      <c r="B1027"/>
      <c r="C1027"/>
      <c r="D1027"/>
    </row>
    <row r="1028" spans="1:4" s="6" customFormat="1" ht="18.600000000000001" customHeight="1" x14ac:dyDescent="0.3">
      <c r="A1028"/>
      <c r="B1028"/>
      <c r="C1028"/>
      <c r="D1028"/>
    </row>
    <row r="1029" spans="1:4" s="6" customFormat="1" ht="18.600000000000001" customHeight="1" x14ac:dyDescent="0.3">
      <c r="A1029"/>
      <c r="B1029"/>
      <c r="C1029"/>
      <c r="D1029"/>
    </row>
    <row r="1030" spans="1:4" s="6" customFormat="1" ht="18.600000000000001" customHeight="1" x14ac:dyDescent="0.3">
      <c r="A1030"/>
      <c r="B1030"/>
      <c r="C1030"/>
      <c r="D1030"/>
    </row>
    <row r="1031" spans="1:4" s="6" customFormat="1" ht="18.600000000000001" customHeight="1" x14ac:dyDescent="0.3">
      <c r="A1031"/>
      <c r="B1031"/>
      <c r="C1031"/>
      <c r="D1031"/>
    </row>
    <row r="1032" spans="1:4" s="6" customFormat="1" ht="18.600000000000001" customHeight="1" x14ac:dyDescent="0.3">
      <c r="A1032"/>
      <c r="B1032"/>
      <c r="C1032"/>
      <c r="D1032"/>
    </row>
    <row r="1033" spans="1:4" s="6" customFormat="1" ht="18.600000000000001" customHeight="1" x14ac:dyDescent="0.3">
      <c r="A1033"/>
      <c r="B1033"/>
      <c r="C1033"/>
      <c r="D1033"/>
    </row>
    <row r="1034" spans="1:4" s="6" customFormat="1" ht="18.600000000000001" customHeight="1" x14ac:dyDescent="0.3">
      <c r="A1034"/>
      <c r="B1034"/>
      <c r="C1034"/>
      <c r="D1034"/>
    </row>
    <row r="1035" spans="1:4" s="6" customFormat="1" ht="18.600000000000001" customHeight="1" x14ac:dyDescent="0.3">
      <c r="A1035"/>
      <c r="B1035"/>
      <c r="C1035"/>
      <c r="D1035"/>
    </row>
    <row r="1036" spans="1:4" s="6" customFormat="1" ht="18.600000000000001" customHeight="1" x14ac:dyDescent="0.3">
      <c r="A1036"/>
      <c r="B1036"/>
      <c r="C1036"/>
      <c r="D1036"/>
    </row>
    <row r="1037" spans="1:4" s="6" customFormat="1" ht="18.600000000000001" customHeight="1" x14ac:dyDescent="0.3">
      <c r="A1037"/>
      <c r="B1037"/>
      <c r="C1037"/>
      <c r="D1037"/>
    </row>
    <row r="1038" spans="1:4" s="6" customFormat="1" ht="18.600000000000001" customHeight="1" x14ac:dyDescent="0.3">
      <c r="A1038"/>
      <c r="B1038"/>
      <c r="C1038"/>
      <c r="D1038"/>
    </row>
    <row r="1039" spans="1:4" s="6" customFormat="1" ht="18.600000000000001" customHeight="1" x14ac:dyDescent="0.3">
      <c r="A1039"/>
      <c r="B1039"/>
      <c r="C1039"/>
      <c r="D1039"/>
    </row>
    <row r="1040" spans="1:4" s="6" customFormat="1" ht="18.600000000000001" customHeight="1" x14ac:dyDescent="0.3">
      <c r="A1040"/>
      <c r="B1040"/>
      <c r="C1040"/>
      <c r="D1040"/>
    </row>
    <row r="1041" spans="1:4" s="6" customFormat="1" ht="18.600000000000001" customHeight="1" x14ac:dyDescent="0.3">
      <c r="A1041"/>
      <c r="B1041"/>
      <c r="C1041"/>
      <c r="D1041"/>
    </row>
    <row r="1042" spans="1:4" s="6" customFormat="1" ht="18.600000000000001" customHeight="1" x14ac:dyDescent="0.3">
      <c r="A1042"/>
      <c r="B1042"/>
      <c r="C1042"/>
      <c r="D1042"/>
    </row>
    <row r="1043" spans="1:4" s="6" customFormat="1" ht="18.600000000000001" customHeight="1" x14ac:dyDescent="0.3">
      <c r="A1043"/>
      <c r="B1043"/>
      <c r="C1043"/>
      <c r="D1043"/>
    </row>
    <row r="1044" spans="1:4" s="6" customFormat="1" ht="18.600000000000001" customHeight="1" x14ac:dyDescent="0.3">
      <c r="A1044"/>
      <c r="B1044"/>
      <c r="C1044"/>
      <c r="D1044"/>
    </row>
    <row r="1045" spans="1:4" s="6" customFormat="1" ht="18.600000000000001" customHeight="1" x14ac:dyDescent="0.3">
      <c r="A1045"/>
      <c r="B1045"/>
      <c r="C1045"/>
      <c r="D1045"/>
    </row>
    <row r="1046" spans="1:4" s="6" customFormat="1" ht="18.600000000000001" customHeight="1" x14ac:dyDescent="0.3">
      <c r="A1046"/>
      <c r="B1046"/>
      <c r="C1046"/>
      <c r="D1046"/>
    </row>
    <row r="1047" spans="1:4" s="6" customFormat="1" ht="18.600000000000001" customHeight="1" x14ac:dyDescent="0.3">
      <c r="A1047"/>
      <c r="B1047"/>
      <c r="C1047"/>
      <c r="D1047"/>
    </row>
    <row r="1048" spans="1:4" s="6" customFormat="1" ht="18.600000000000001" customHeight="1" x14ac:dyDescent="0.3">
      <c r="A1048"/>
      <c r="B1048"/>
      <c r="C1048"/>
      <c r="D1048"/>
    </row>
    <row r="1049" spans="1:4" s="6" customFormat="1" ht="18.600000000000001" customHeight="1" x14ac:dyDescent="0.3">
      <c r="A1049"/>
      <c r="B1049"/>
      <c r="C1049"/>
      <c r="D1049"/>
    </row>
    <row r="1050" spans="1:4" s="6" customFormat="1" ht="18.600000000000001" customHeight="1" x14ac:dyDescent="0.3">
      <c r="A1050"/>
      <c r="B1050"/>
      <c r="C1050"/>
      <c r="D1050"/>
    </row>
    <row r="1051" spans="1:4" s="6" customFormat="1" ht="18.600000000000001" customHeight="1" x14ac:dyDescent="0.3">
      <c r="A1051"/>
      <c r="B1051"/>
      <c r="C1051"/>
      <c r="D1051"/>
    </row>
    <row r="1052" spans="1:4" s="6" customFormat="1" ht="18.600000000000001" customHeight="1" x14ac:dyDescent="0.3">
      <c r="A1052"/>
      <c r="B1052"/>
      <c r="C1052"/>
      <c r="D1052"/>
    </row>
    <row r="1053" spans="1:4" s="6" customFormat="1" ht="18.600000000000001" customHeight="1" x14ac:dyDescent="0.3">
      <c r="A1053"/>
      <c r="B1053"/>
      <c r="C1053"/>
      <c r="D1053"/>
    </row>
    <row r="1054" spans="1:4" s="6" customFormat="1" ht="18.600000000000001" customHeight="1" x14ac:dyDescent="0.3">
      <c r="A1054"/>
      <c r="B1054"/>
      <c r="C1054"/>
      <c r="D1054"/>
    </row>
    <row r="1055" spans="1:4" s="6" customFormat="1" ht="18.600000000000001" customHeight="1" x14ac:dyDescent="0.3">
      <c r="A1055"/>
      <c r="B1055"/>
      <c r="C1055"/>
      <c r="D1055"/>
    </row>
    <row r="1056" spans="1:4" s="6" customFormat="1" ht="18.600000000000001" customHeight="1" x14ac:dyDescent="0.3">
      <c r="A1056"/>
      <c r="B1056"/>
      <c r="C1056"/>
      <c r="D1056"/>
    </row>
    <row r="1057" spans="1:4" s="6" customFormat="1" ht="18.600000000000001" customHeight="1" x14ac:dyDescent="0.3">
      <c r="A1057"/>
      <c r="B1057"/>
      <c r="C1057"/>
      <c r="D1057"/>
    </row>
    <row r="1058" spans="1:4" s="6" customFormat="1" ht="18.600000000000001" customHeight="1" x14ac:dyDescent="0.3">
      <c r="A1058"/>
      <c r="B1058"/>
      <c r="C1058"/>
      <c r="D1058"/>
    </row>
    <row r="1059" spans="1:4" s="6" customFormat="1" ht="18.600000000000001" customHeight="1" x14ac:dyDescent="0.3">
      <c r="A1059"/>
      <c r="B1059"/>
      <c r="C1059"/>
      <c r="D1059"/>
    </row>
    <row r="1060" spans="1:4" s="6" customFormat="1" ht="18.600000000000001" customHeight="1" x14ac:dyDescent="0.3">
      <c r="A1060"/>
      <c r="B1060"/>
      <c r="C1060"/>
      <c r="D1060"/>
    </row>
    <row r="1061" spans="1:4" s="6" customFormat="1" ht="18.600000000000001" customHeight="1" x14ac:dyDescent="0.3">
      <c r="A1061"/>
      <c r="B1061"/>
      <c r="C1061"/>
      <c r="D1061"/>
    </row>
    <row r="1062" spans="1:4" s="6" customFormat="1" ht="18.600000000000001" customHeight="1" x14ac:dyDescent="0.3">
      <c r="A1062"/>
      <c r="B1062"/>
      <c r="C1062"/>
      <c r="D1062"/>
    </row>
    <row r="1063" spans="1:4" s="6" customFormat="1" ht="18.600000000000001" customHeight="1" x14ac:dyDescent="0.3">
      <c r="A1063"/>
      <c r="B1063"/>
      <c r="C1063"/>
      <c r="D1063"/>
    </row>
    <row r="1064" spans="1:4" s="6" customFormat="1" ht="18.600000000000001" customHeight="1" x14ac:dyDescent="0.3">
      <c r="A1064"/>
      <c r="B1064"/>
      <c r="C1064"/>
      <c r="D1064"/>
    </row>
    <row r="1065" spans="1:4" s="6" customFormat="1" ht="18.600000000000001" customHeight="1" x14ac:dyDescent="0.3">
      <c r="A1065"/>
      <c r="B1065"/>
      <c r="C1065"/>
      <c r="D1065"/>
    </row>
    <row r="1066" spans="1:4" s="6" customFormat="1" ht="18.600000000000001" customHeight="1" x14ac:dyDescent="0.3">
      <c r="A1066"/>
      <c r="B1066"/>
      <c r="C1066"/>
      <c r="D1066"/>
    </row>
    <row r="1067" spans="1:4" s="6" customFormat="1" ht="18.600000000000001" customHeight="1" x14ac:dyDescent="0.3">
      <c r="A1067"/>
      <c r="B1067"/>
      <c r="C1067"/>
      <c r="D1067"/>
    </row>
    <row r="1068" spans="1:4" s="6" customFormat="1" ht="18.600000000000001" customHeight="1" x14ac:dyDescent="0.3">
      <c r="A1068"/>
      <c r="B1068"/>
      <c r="C1068"/>
      <c r="D1068"/>
    </row>
    <row r="1069" spans="1:4" s="6" customFormat="1" ht="18.600000000000001" customHeight="1" x14ac:dyDescent="0.3">
      <c r="A1069"/>
      <c r="B1069"/>
      <c r="C1069"/>
      <c r="D1069"/>
    </row>
    <row r="1070" spans="1:4" s="6" customFormat="1" ht="18.600000000000001" customHeight="1" x14ac:dyDescent="0.3">
      <c r="A1070"/>
      <c r="B1070"/>
      <c r="C1070"/>
      <c r="D1070"/>
    </row>
    <row r="1071" spans="1:4" s="6" customFormat="1" ht="18.600000000000001" customHeight="1" x14ac:dyDescent="0.3">
      <c r="A1071"/>
      <c r="B1071"/>
      <c r="C1071"/>
      <c r="D1071"/>
    </row>
    <row r="1072" spans="1:4" s="6" customFormat="1" ht="18.600000000000001" customHeight="1" x14ac:dyDescent="0.3">
      <c r="A1072"/>
      <c r="B1072"/>
      <c r="C1072"/>
      <c r="D1072"/>
    </row>
    <row r="1073" spans="1:4" s="6" customFormat="1" ht="18.600000000000001" customHeight="1" x14ac:dyDescent="0.3">
      <c r="A1073"/>
      <c r="B1073"/>
      <c r="C1073"/>
      <c r="D1073"/>
    </row>
    <row r="1074" spans="1:4" s="6" customFormat="1" ht="18.600000000000001" customHeight="1" x14ac:dyDescent="0.3">
      <c r="A1074"/>
      <c r="B1074"/>
      <c r="C1074"/>
      <c r="D1074"/>
    </row>
    <row r="1075" spans="1:4" s="6" customFormat="1" ht="18.600000000000001" customHeight="1" x14ac:dyDescent="0.3">
      <c r="A1075"/>
      <c r="B1075"/>
      <c r="C1075"/>
      <c r="D1075"/>
    </row>
    <row r="1076" spans="1:4" s="6" customFormat="1" ht="18.600000000000001" customHeight="1" x14ac:dyDescent="0.3">
      <c r="A1076"/>
      <c r="B1076"/>
      <c r="C1076"/>
      <c r="D1076"/>
    </row>
    <row r="1077" spans="1:4" s="6" customFormat="1" ht="18.600000000000001" customHeight="1" x14ac:dyDescent="0.3">
      <c r="A1077"/>
      <c r="B1077"/>
      <c r="C1077"/>
      <c r="D1077"/>
    </row>
    <row r="1078" spans="1:4" s="6" customFormat="1" ht="18.600000000000001" customHeight="1" x14ac:dyDescent="0.3">
      <c r="A1078"/>
      <c r="B1078"/>
      <c r="C1078"/>
      <c r="D1078"/>
    </row>
    <row r="1079" spans="1:4" s="6" customFormat="1" ht="18.600000000000001" customHeight="1" x14ac:dyDescent="0.3">
      <c r="A1079"/>
      <c r="B1079"/>
      <c r="C1079"/>
      <c r="D1079"/>
    </row>
    <row r="1080" spans="1:4" s="6" customFormat="1" ht="18.600000000000001" customHeight="1" x14ac:dyDescent="0.3">
      <c r="A1080"/>
      <c r="B1080"/>
      <c r="C1080"/>
      <c r="D1080"/>
    </row>
    <row r="1081" spans="1:4" s="6" customFormat="1" ht="18.600000000000001" customHeight="1" x14ac:dyDescent="0.3">
      <c r="A1081"/>
      <c r="B1081"/>
      <c r="C1081"/>
      <c r="D1081"/>
    </row>
    <row r="1082" spans="1:4" s="6" customFormat="1" ht="18.600000000000001" customHeight="1" x14ac:dyDescent="0.3">
      <c r="A1082"/>
      <c r="B1082"/>
      <c r="C1082"/>
      <c r="D1082"/>
    </row>
    <row r="1083" spans="1:4" s="6" customFormat="1" ht="18.600000000000001" customHeight="1" x14ac:dyDescent="0.3">
      <c r="A1083"/>
      <c r="B1083"/>
      <c r="C1083"/>
      <c r="D1083"/>
    </row>
    <row r="1084" spans="1:4" s="6" customFormat="1" ht="18.600000000000001" customHeight="1" x14ac:dyDescent="0.3">
      <c r="A1084"/>
      <c r="B1084"/>
      <c r="C1084"/>
      <c r="D1084"/>
    </row>
    <row r="1085" spans="1:4" s="6" customFormat="1" ht="18.600000000000001" customHeight="1" x14ac:dyDescent="0.3">
      <c r="A1085"/>
      <c r="B1085"/>
      <c r="C1085"/>
      <c r="D1085"/>
    </row>
    <row r="1086" spans="1:4" s="6" customFormat="1" ht="18.600000000000001" customHeight="1" x14ac:dyDescent="0.3">
      <c r="A1086"/>
      <c r="B1086"/>
      <c r="C1086"/>
      <c r="D1086"/>
    </row>
    <row r="1087" spans="1:4" s="6" customFormat="1" ht="18.600000000000001" customHeight="1" x14ac:dyDescent="0.3">
      <c r="A1087"/>
      <c r="B1087"/>
      <c r="C1087"/>
      <c r="D1087"/>
    </row>
    <row r="1088" spans="1:4" s="6" customFormat="1" ht="18.600000000000001" customHeight="1" x14ac:dyDescent="0.3">
      <c r="A1088"/>
      <c r="B1088"/>
      <c r="C1088"/>
      <c r="D1088"/>
    </row>
    <row r="1089" spans="1:4" s="6" customFormat="1" ht="18.600000000000001" customHeight="1" x14ac:dyDescent="0.3">
      <c r="A1089"/>
      <c r="B1089"/>
      <c r="C1089"/>
      <c r="D1089"/>
    </row>
    <row r="1090" spans="1:4" s="6" customFormat="1" ht="18.600000000000001" customHeight="1" x14ac:dyDescent="0.3">
      <c r="A1090"/>
      <c r="B1090"/>
      <c r="C1090"/>
      <c r="D1090"/>
    </row>
    <row r="1091" spans="1:4" s="6" customFormat="1" ht="18.600000000000001" customHeight="1" x14ac:dyDescent="0.3">
      <c r="A1091"/>
      <c r="B1091"/>
      <c r="C1091"/>
      <c r="D1091"/>
    </row>
    <row r="1092" spans="1:4" s="6" customFormat="1" ht="18.600000000000001" customHeight="1" x14ac:dyDescent="0.3">
      <c r="A1092"/>
      <c r="B1092"/>
      <c r="C1092"/>
      <c r="D1092"/>
    </row>
    <row r="1093" spans="1:4" s="6" customFormat="1" ht="18.600000000000001" customHeight="1" x14ac:dyDescent="0.3">
      <c r="A1093"/>
      <c r="B1093"/>
      <c r="C1093"/>
      <c r="D1093"/>
    </row>
    <row r="1094" spans="1:4" s="6" customFormat="1" ht="18.600000000000001" customHeight="1" x14ac:dyDescent="0.3">
      <c r="A1094"/>
      <c r="B1094"/>
      <c r="C1094"/>
      <c r="D1094"/>
    </row>
    <row r="1095" spans="1:4" s="6" customFormat="1" ht="18.600000000000001" customHeight="1" x14ac:dyDescent="0.3">
      <c r="A1095"/>
      <c r="B1095"/>
      <c r="C1095"/>
      <c r="D1095"/>
    </row>
    <row r="1096" spans="1:4" s="6" customFormat="1" ht="18.600000000000001" customHeight="1" x14ac:dyDescent="0.3">
      <c r="A1096"/>
      <c r="B1096"/>
      <c r="C1096"/>
      <c r="D1096"/>
    </row>
    <row r="1097" spans="1:4" s="6" customFormat="1" ht="18.600000000000001" customHeight="1" x14ac:dyDescent="0.3">
      <c r="A1097"/>
      <c r="B1097"/>
      <c r="C1097"/>
      <c r="D1097"/>
    </row>
    <row r="1098" spans="1:4" s="6" customFormat="1" ht="18.600000000000001" customHeight="1" x14ac:dyDescent="0.3">
      <c r="A1098"/>
      <c r="B1098"/>
      <c r="C1098"/>
      <c r="D1098"/>
    </row>
    <row r="1099" spans="1:4" s="6" customFormat="1" ht="18.600000000000001" customHeight="1" x14ac:dyDescent="0.3">
      <c r="A1099"/>
      <c r="B1099"/>
      <c r="C1099"/>
      <c r="D1099"/>
    </row>
    <row r="1100" spans="1:4" s="6" customFormat="1" ht="18.600000000000001" customHeight="1" x14ac:dyDescent="0.3">
      <c r="A1100"/>
      <c r="B1100"/>
      <c r="C1100"/>
      <c r="D1100"/>
    </row>
    <row r="1101" spans="1:4" s="6" customFormat="1" ht="18.600000000000001" customHeight="1" x14ac:dyDescent="0.3">
      <c r="A1101"/>
      <c r="B1101"/>
      <c r="C1101"/>
      <c r="D1101"/>
    </row>
    <row r="1102" spans="1:4" s="6" customFormat="1" ht="18.600000000000001" customHeight="1" x14ac:dyDescent="0.3">
      <c r="A1102"/>
      <c r="B1102"/>
      <c r="C1102"/>
      <c r="D1102"/>
    </row>
    <row r="1103" spans="1:4" s="6" customFormat="1" ht="18.600000000000001" customHeight="1" x14ac:dyDescent="0.3">
      <c r="A1103"/>
      <c r="B1103"/>
      <c r="C1103"/>
      <c r="D1103"/>
    </row>
    <row r="1104" spans="1:4" s="6" customFormat="1" ht="18.600000000000001" customHeight="1" x14ac:dyDescent="0.3">
      <c r="A1104"/>
      <c r="B1104"/>
      <c r="C1104"/>
      <c r="D1104"/>
    </row>
    <row r="1105" spans="1:4" s="6" customFormat="1" ht="18.600000000000001" customHeight="1" x14ac:dyDescent="0.3">
      <c r="A1105"/>
      <c r="B1105"/>
      <c r="C1105"/>
      <c r="D1105"/>
    </row>
    <row r="1106" spans="1:4" s="6" customFormat="1" ht="18.600000000000001" customHeight="1" x14ac:dyDescent="0.3">
      <c r="A1106"/>
      <c r="B1106"/>
      <c r="C1106"/>
      <c r="D1106"/>
    </row>
    <row r="1107" spans="1:4" s="6" customFormat="1" ht="18.600000000000001" customHeight="1" x14ac:dyDescent="0.3">
      <c r="A1107"/>
      <c r="B1107"/>
      <c r="C1107"/>
      <c r="D1107"/>
    </row>
    <row r="1108" spans="1:4" s="6" customFormat="1" ht="18.600000000000001" customHeight="1" x14ac:dyDescent="0.3">
      <c r="A1108"/>
      <c r="B1108"/>
      <c r="C1108"/>
      <c r="D1108"/>
    </row>
    <row r="1109" spans="1:4" s="6" customFormat="1" ht="18.600000000000001" customHeight="1" x14ac:dyDescent="0.3">
      <c r="A1109"/>
      <c r="B1109"/>
      <c r="C1109"/>
      <c r="D1109"/>
    </row>
    <row r="1110" spans="1:4" s="6" customFormat="1" ht="18.600000000000001" customHeight="1" x14ac:dyDescent="0.3">
      <c r="A1110"/>
      <c r="B1110"/>
      <c r="C1110"/>
      <c r="D1110"/>
    </row>
    <row r="1111" spans="1:4" s="6" customFormat="1" ht="18.600000000000001" customHeight="1" x14ac:dyDescent="0.3">
      <c r="A1111"/>
      <c r="B1111"/>
      <c r="C1111"/>
      <c r="D1111"/>
    </row>
    <row r="1112" spans="1:4" s="6" customFormat="1" ht="18.600000000000001" customHeight="1" x14ac:dyDescent="0.3">
      <c r="A1112"/>
      <c r="B1112"/>
      <c r="C1112"/>
      <c r="D1112"/>
    </row>
    <row r="1113" spans="1:4" s="6" customFormat="1" ht="18.600000000000001" customHeight="1" x14ac:dyDescent="0.3">
      <c r="A1113"/>
      <c r="B1113"/>
      <c r="C1113"/>
      <c r="D1113"/>
    </row>
    <row r="1114" spans="1:4" s="6" customFormat="1" ht="18.600000000000001" customHeight="1" x14ac:dyDescent="0.3">
      <c r="A1114"/>
      <c r="B1114"/>
      <c r="C1114"/>
      <c r="D1114"/>
    </row>
    <row r="1115" spans="1:4" s="6" customFormat="1" ht="18.600000000000001" customHeight="1" x14ac:dyDescent="0.3">
      <c r="A1115"/>
      <c r="B1115"/>
      <c r="C1115"/>
      <c r="D1115"/>
    </row>
    <row r="1116" spans="1:4" s="6" customFormat="1" ht="18.600000000000001" customHeight="1" x14ac:dyDescent="0.3">
      <c r="A1116"/>
      <c r="B1116"/>
      <c r="C1116"/>
      <c r="D1116"/>
    </row>
    <row r="1117" spans="1:4" s="6" customFormat="1" ht="18.600000000000001" customHeight="1" x14ac:dyDescent="0.3">
      <c r="A1117"/>
      <c r="B1117"/>
      <c r="C1117"/>
      <c r="D1117"/>
    </row>
    <row r="1118" spans="1:4" s="6" customFormat="1" ht="18.600000000000001" customHeight="1" x14ac:dyDescent="0.3">
      <c r="A1118"/>
      <c r="B1118"/>
      <c r="C1118"/>
      <c r="D1118"/>
    </row>
    <row r="1119" spans="1:4" s="6" customFormat="1" ht="18.600000000000001" customHeight="1" x14ac:dyDescent="0.3">
      <c r="A1119"/>
      <c r="B1119"/>
      <c r="C1119"/>
      <c r="D1119"/>
    </row>
    <row r="1120" spans="1:4" s="6" customFormat="1" ht="18.600000000000001" customHeight="1" x14ac:dyDescent="0.3">
      <c r="A1120"/>
      <c r="B1120"/>
      <c r="C1120"/>
      <c r="D1120"/>
    </row>
    <row r="1121" spans="1:4" s="6" customFormat="1" ht="18.600000000000001" customHeight="1" x14ac:dyDescent="0.3">
      <c r="A1121"/>
      <c r="B1121"/>
      <c r="C1121"/>
      <c r="D1121"/>
    </row>
    <row r="1122" spans="1:4" s="6" customFormat="1" ht="18.600000000000001" customHeight="1" x14ac:dyDescent="0.3">
      <c r="A1122"/>
      <c r="B1122"/>
      <c r="C1122"/>
      <c r="D1122"/>
    </row>
    <row r="1123" spans="1:4" s="6" customFormat="1" ht="18.600000000000001" customHeight="1" x14ac:dyDescent="0.3">
      <c r="A1123"/>
      <c r="B1123"/>
      <c r="C1123"/>
      <c r="D1123"/>
    </row>
    <row r="1124" spans="1:4" s="6" customFormat="1" ht="18.600000000000001" customHeight="1" x14ac:dyDescent="0.3">
      <c r="A1124"/>
      <c r="B1124"/>
      <c r="C1124"/>
      <c r="D1124"/>
    </row>
    <row r="1125" spans="1:4" s="6" customFormat="1" ht="18.600000000000001" customHeight="1" x14ac:dyDescent="0.3">
      <c r="A1125"/>
      <c r="B1125"/>
      <c r="C1125"/>
      <c r="D1125"/>
    </row>
    <row r="1126" spans="1:4" s="6" customFormat="1" ht="18.600000000000001" customHeight="1" x14ac:dyDescent="0.3">
      <c r="A1126"/>
      <c r="B1126"/>
      <c r="C1126"/>
      <c r="D1126"/>
    </row>
    <row r="1127" spans="1:4" s="6" customFormat="1" ht="18.600000000000001" customHeight="1" x14ac:dyDescent="0.3">
      <c r="A1127"/>
      <c r="B1127"/>
      <c r="C1127"/>
      <c r="D1127"/>
    </row>
    <row r="1128" spans="1:4" s="6" customFormat="1" ht="18.600000000000001" customHeight="1" x14ac:dyDescent="0.3">
      <c r="A1128"/>
      <c r="B1128"/>
      <c r="C1128"/>
      <c r="D1128"/>
    </row>
    <row r="1129" spans="1:4" s="6" customFormat="1" ht="18.600000000000001" customHeight="1" x14ac:dyDescent="0.3">
      <c r="A1129"/>
      <c r="B1129"/>
      <c r="C1129"/>
      <c r="D1129"/>
    </row>
    <row r="1130" spans="1:4" s="6" customFormat="1" ht="18.600000000000001" customHeight="1" x14ac:dyDescent="0.3">
      <c r="A1130"/>
      <c r="B1130"/>
      <c r="C1130"/>
      <c r="D1130"/>
    </row>
    <row r="1131" spans="1:4" s="6" customFormat="1" ht="18.600000000000001" customHeight="1" x14ac:dyDescent="0.3">
      <c r="A1131"/>
      <c r="B1131"/>
      <c r="C1131"/>
      <c r="D1131"/>
    </row>
    <row r="1132" spans="1:4" s="6" customFormat="1" ht="18.600000000000001" customHeight="1" x14ac:dyDescent="0.3">
      <c r="A1132"/>
      <c r="B1132"/>
      <c r="C1132"/>
      <c r="D1132"/>
    </row>
    <row r="1133" spans="1:4" s="6" customFormat="1" ht="18.600000000000001" customHeight="1" x14ac:dyDescent="0.3">
      <c r="A1133"/>
      <c r="B1133"/>
      <c r="C1133"/>
      <c r="D1133"/>
    </row>
    <row r="1134" spans="1:4" s="6" customFormat="1" ht="18.600000000000001" customHeight="1" x14ac:dyDescent="0.3">
      <c r="A1134"/>
      <c r="B1134"/>
      <c r="C1134"/>
      <c r="D1134"/>
    </row>
    <row r="1135" spans="1:4" s="6" customFormat="1" ht="18.600000000000001" customHeight="1" x14ac:dyDescent="0.3">
      <c r="A1135"/>
      <c r="B1135"/>
      <c r="C1135"/>
      <c r="D1135"/>
    </row>
    <row r="1136" spans="1:4" s="6" customFormat="1" ht="18.600000000000001" customHeight="1" x14ac:dyDescent="0.3">
      <c r="A1136"/>
      <c r="B1136"/>
      <c r="C1136"/>
      <c r="D1136"/>
    </row>
    <row r="1137" spans="1:4" s="6" customFormat="1" ht="18.600000000000001" customHeight="1" x14ac:dyDescent="0.3">
      <c r="A1137"/>
      <c r="B1137"/>
      <c r="C1137"/>
      <c r="D1137"/>
    </row>
    <row r="1138" spans="1:4" s="6" customFormat="1" ht="18.600000000000001" customHeight="1" x14ac:dyDescent="0.3">
      <c r="A1138"/>
      <c r="B1138"/>
      <c r="C1138"/>
      <c r="D1138"/>
    </row>
    <row r="1139" spans="1:4" s="6" customFormat="1" ht="18.600000000000001" customHeight="1" x14ac:dyDescent="0.3">
      <c r="A1139"/>
      <c r="B1139"/>
      <c r="C1139"/>
      <c r="D1139"/>
    </row>
    <row r="1140" spans="1:4" s="6" customFormat="1" ht="18.600000000000001" customHeight="1" x14ac:dyDescent="0.3">
      <c r="A1140"/>
      <c r="B1140"/>
      <c r="C1140"/>
      <c r="D1140"/>
    </row>
    <row r="1141" spans="1:4" s="6" customFormat="1" ht="18.600000000000001" customHeight="1" x14ac:dyDescent="0.3">
      <c r="A1141"/>
      <c r="B1141"/>
      <c r="C1141"/>
      <c r="D1141"/>
    </row>
    <row r="1142" spans="1:4" s="6" customFormat="1" ht="18.600000000000001" customHeight="1" x14ac:dyDescent="0.3">
      <c r="A1142"/>
      <c r="B1142"/>
      <c r="C1142"/>
      <c r="D1142"/>
    </row>
    <row r="1143" spans="1:4" s="6" customFormat="1" ht="18.600000000000001" customHeight="1" x14ac:dyDescent="0.3">
      <c r="A1143"/>
      <c r="B1143"/>
      <c r="C1143"/>
      <c r="D1143"/>
    </row>
    <row r="1144" spans="1:4" s="6" customFormat="1" ht="18.600000000000001" customHeight="1" x14ac:dyDescent="0.3">
      <c r="A1144"/>
      <c r="B1144"/>
      <c r="C1144"/>
      <c r="D1144"/>
    </row>
    <row r="1145" spans="1:4" s="6" customFormat="1" ht="18.600000000000001" customHeight="1" x14ac:dyDescent="0.3">
      <c r="A1145"/>
      <c r="B1145"/>
      <c r="C1145"/>
      <c r="D1145"/>
    </row>
    <row r="1146" spans="1:4" s="6" customFormat="1" ht="18.600000000000001" customHeight="1" x14ac:dyDescent="0.3">
      <c r="A1146"/>
      <c r="B1146"/>
      <c r="C1146"/>
      <c r="D1146"/>
    </row>
    <row r="1147" spans="1:4" s="6" customFormat="1" ht="18.600000000000001" customHeight="1" x14ac:dyDescent="0.3">
      <c r="A1147"/>
      <c r="B1147"/>
      <c r="C1147"/>
      <c r="D1147"/>
    </row>
    <row r="1148" spans="1:4" s="6" customFormat="1" ht="18.600000000000001" customHeight="1" x14ac:dyDescent="0.3">
      <c r="A1148"/>
      <c r="B1148"/>
      <c r="C1148"/>
      <c r="D1148"/>
    </row>
    <row r="1149" spans="1:4" s="6" customFormat="1" ht="18.600000000000001" customHeight="1" x14ac:dyDescent="0.3">
      <c r="A1149"/>
      <c r="B1149"/>
      <c r="C1149"/>
      <c r="D1149"/>
    </row>
    <row r="1150" spans="1:4" s="6" customFormat="1" ht="18.600000000000001" customHeight="1" x14ac:dyDescent="0.3">
      <c r="A1150"/>
      <c r="B1150"/>
      <c r="C1150"/>
      <c r="D1150"/>
    </row>
    <row r="1151" spans="1:4" s="6" customFormat="1" ht="18.600000000000001" customHeight="1" x14ac:dyDescent="0.3">
      <c r="A1151"/>
      <c r="B1151"/>
      <c r="C1151"/>
      <c r="D1151"/>
    </row>
    <row r="1152" spans="1:4" s="6" customFormat="1" ht="18.600000000000001" customHeight="1" x14ac:dyDescent="0.3">
      <c r="A1152"/>
      <c r="B1152"/>
      <c r="C1152"/>
      <c r="D1152"/>
    </row>
    <row r="1153" spans="1:4" s="6" customFormat="1" ht="18.600000000000001" customHeight="1" x14ac:dyDescent="0.3">
      <c r="A1153"/>
      <c r="B1153"/>
      <c r="C1153"/>
      <c r="D1153"/>
    </row>
    <row r="1154" spans="1:4" s="6" customFormat="1" ht="18.600000000000001" customHeight="1" x14ac:dyDescent="0.3">
      <c r="A1154"/>
      <c r="B1154"/>
      <c r="C1154"/>
      <c r="D1154"/>
    </row>
    <row r="1155" spans="1:4" s="6" customFormat="1" ht="18.600000000000001" customHeight="1" x14ac:dyDescent="0.3">
      <c r="A1155"/>
      <c r="B1155"/>
      <c r="C1155"/>
      <c r="D1155"/>
    </row>
    <row r="1156" spans="1:4" s="6" customFormat="1" ht="18.600000000000001" customHeight="1" x14ac:dyDescent="0.3">
      <c r="A1156"/>
      <c r="B1156"/>
      <c r="C1156"/>
      <c r="D1156"/>
    </row>
    <row r="1157" spans="1:4" s="6" customFormat="1" ht="18.600000000000001" customHeight="1" x14ac:dyDescent="0.3">
      <c r="A1157"/>
      <c r="B1157"/>
      <c r="C1157"/>
      <c r="D1157"/>
    </row>
    <row r="1158" spans="1:4" s="6" customFormat="1" ht="18.600000000000001" customHeight="1" x14ac:dyDescent="0.3">
      <c r="A1158"/>
      <c r="B1158"/>
      <c r="C1158"/>
      <c r="D1158"/>
    </row>
    <row r="1159" spans="1:4" s="6" customFormat="1" ht="18.600000000000001" customHeight="1" x14ac:dyDescent="0.3">
      <c r="A1159"/>
      <c r="B1159"/>
      <c r="C1159"/>
      <c r="D1159"/>
    </row>
    <row r="1160" spans="1:4" s="6" customFormat="1" ht="18.600000000000001" customHeight="1" x14ac:dyDescent="0.3">
      <c r="A1160"/>
      <c r="B1160"/>
      <c r="C1160"/>
      <c r="D1160"/>
    </row>
    <row r="1161" spans="1:4" s="6" customFormat="1" ht="18.600000000000001" customHeight="1" x14ac:dyDescent="0.3">
      <c r="A1161"/>
      <c r="B1161"/>
      <c r="C1161"/>
      <c r="D1161"/>
    </row>
    <row r="1162" spans="1:4" s="6" customFormat="1" ht="18.600000000000001" customHeight="1" x14ac:dyDescent="0.3">
      <c r="A1162"/>
      <c r="B1162"/>
      <c r="C1162"/>
      <c r="D1162"/>
    </row>
    <row r="1163" spans="1:4" s="6" customFormat="1" ht="18.600000000000001" customHeight="1" x14ac:dyDescent="0.3">
      <c r="A1163"/>
      <c r="B1163"/>
      <c r="C1163"/>
      <c r="D1163"/>
    </row>
    <row r="1164" spans="1:4" s="6" customFormat="1" ht="18.600000000000001" customHeight="1" x14ac:dyDescent="0.3">
      <c r="A1164"/>
      <c r="B1164"/>
      <c r="C1164"/>
      <c r="D1164"/>
    </row>
    <row r="1165" spans="1:4" s="6" customFormat="1" ht="18.600000000000001" customHeight="1" x14ac:dyDescent="0.3">
      <c r="A1165"/>
      <c r="B1165"/>
      <c r="C1165"/>
      <c r="D1165"/>
    </row>
    <row r="1166" spans="1:4" s="6" customFormat="1" ht="18.600000000000001" customHeight="1" x14ac:dyDescent="0.3">
      <c r="A1166"/>
      <c r="B1166"/>
      <c r="C1166"/>
      <c r="D1166"/>
    </row>
    <row r="1167" spans="1:4" s="6" customFormat="1" ht="18.600000000000001" customHeight="1" x14ac:dyDescent="0.3">
      <c r="A1167"/>
      <c r="B1167"/>
      <c r="C1167"/>
      <c r="D1167"/>
    </row>
    <row r="1168" spans="1:4" s="6" customFormat="1" ht="18.600000000000001" customHeight="1" x14ac:dyDescent="0.3">
      <c r="A1168"/>
      <c r="B1168"/>
      <c r="C1168"/>
      <c r="D1168"/>
    </row>
    <row r="1169" spans="1:4" s="6" customFormat="1" ht="18.600000000000001" customHeight="1" x14ac:dyDescent="0.3">
      <c r="A1169"/>
      <c r="B1169"/>
      <c r="C1169"/>
      <c r="D1169"/>
    </row>
    <row r="1170" spans="1:4" s="6" customFormat="1" ht="18.600000000000001" customHeight="1" x14ac:dyDescent="0.3">
      <c r="A1170"/>
      <c r="B1170"/>
      <c r="C1170"/>
      <c r="D1170"/>
    </row>
    <row r="1171" spans="1:4" s="6" customFormat="1" ht="18.600000000000001" customHeight="1" x14ac:dyDescent="0.3">
      <c r="A1171"/>
      <c r="B1171"/>
      <c r="C1171"/>
      <c r="D1171"/>
    </row>
    <row r="1172" spans="1:4" s="6" customFormat="1" ht="18.600000000000001" customHeight="1" x14ac:dyDescent="0.3">
      <c r="A1172"/>
      <c r="B1172"/>
      <c r="C1172"/>
      <c r="D1172"/>
    </row>
    <row r="1173" spans="1:4" s="6" customFormat="1" ht="18.600000000000001" customHeight="1" x14ac:dyDescent="0.3">
      <c r="A1173"/>
      <c r="B1173"/>
      <c r="C1173"/>
      <c r="D1173"/>
    </row>
    <row r="1174" spans="1:4" s="6" customFormat="1" ht="18.600000000000001" customHeight="1" x14ac:dyDescent="0.3">
      <c r="A1174"/>
      <c r="B1174"/>
      <c r="C1174"/>
      <c r="D1174"/>
    </row>
    <row r="1175" spans="1:4" s="6" customFormat="1" ht="18.600000000000001" customHeight="1" x14ac:dyDescent="0.3">
      <c r="A1175"/>
      <c r="B1175"/>
      <c r="C1175"/>
      <c r="D1175"/>
    </row>
    <row r="1176" spans="1:4" s="6" customFormat="1" ht="18.600000000000001" customHeight="1" x14ac:dyDescent="0.3">
      <c r="A1176"/>
      <c r="B1176"/>
      <c r="C1176"/>
      <c r="D1176"/>
    </row>
    <row r="1177" spans="1:4" s="6" customFormat="1" ht="18.600000000000001" customHeight="1" x14ac:dyDescent="0.3">
      <c r="A1177"/>
      <c r="B1177"/>
      <c r="C1177"/>
      <c r="D1177"/>
    </row>
    <row r="1178" spans="1:4" s="6" customFormat="1" ht="18.600000000000001" customHeight="1" x14ac:dyDescent="0.3">
      <c r="A1178"/>
      <c r="B1178"/>
      <c r="C1178"/>
      <c r="D1178"/>
    </row>
    <row r="1179" spans="1:4" s="6" customFormat="1" ht="18.600000000000001" customHeight="1" x14ac:dyDescent="0.3">
      <c r="A1179"/>
      <c r="B1179"/>
      <c r="C1179"/>
      <c r="D1179"/>
    </row>
    <row r="1180" spans="1:4" s="6" customFormat="1" ht="18.600000000000001" customHeight="1" x14ac:dyDescent="0.3">
      <c r="A1180"/>
      <c r="B1180"/>
      <c r="C1180"/>
      <c r="D1180"/>
    </row>
    <row r="1181" spans="1:4" s="6" customFormat="1" ht="18.600000000000001" customHeight="1" x14ac:dyDescent="0.3">
      <c r="A1181"/>
      <c r="B1181"/>
      <c r="C1181"/>
      <c r="D1181"/>
    </row>
    <row r="1182" spans="1:4" s="6" customFormat="1" ht="18.600000000000001" customHeight="1" x14ac:dyDescent="0.3">
      <c r="A1182"/>
      <c r="B1182"/>
      <c r="C1182"/>
      <c r="D1182"/>
    </row>
    <row r="1183" spans="1:4" s="6" customFormat="1" ht="18.600000000000001" customHeight="1" x14ac:dyDescent="0.3">
      <c r="A1183"/>
      <c r="B1183"/>
      <c r="C1183"/>
      <c r="D1183"/>
    </row>
    <row r="1184" spans="1:4" s="6" customFormat="1" ht="18.600000000000001" customHeight="1" x14ac:dyDescent="0.3">
      <c r="A1184"/>
      <c r="B1184"/>
      <c r="C1184"/>
      <c r="D1184"/>
    </row>
    <row r="1185" spans="1:4" s="6" customFormat="1" ht="18.600000000000001" customHeight="1" x14ac:dyDescent="0.3">
      <c r="A1185"/>
      <c r="B1185"/>
      <c r="C1185"/>
      <c r="D1185"/>
    </row>
    <row r="1186" spans="1:4" s="6" customFormat="1" ht="18.600000000000001" customHeight="1" x14ac:dyDescent="0.3">
      <c r="A1186"/>
      <c r="B1186"/>
      <c r="C1186"/>
      <c r="D1186"/>
    </row>
    <row r="1187" spans="1:4" s="6" customFormat="1" ht="18.600000000000001" customHeight="1" x14ac:dyDescent="0.3">
      <c r="A1187"/>
      <c r="B1187"/>
      <c r="C1187"/>
      <c r="D1187"/>
    </row>
    <row r="1188" spans="1:4" s="6" customFormat="1" ht="18.600000000000001" customHeight="1" x14ac:dyDescent="0.3">
      <c r="A1188"/>
      <c r="B1188"/>
      <c r="C1188"/>
      <c r="D1188"/>
    </row>
    <row r="1189" spans="1:4" s="6" customFormat="1" ht="18.600000000000001" customHeight="1" x14ac:dyDescent="0.3">
      <c r="A1189"/>
      <c r="B1189"/>
      <c r="C1189"/>
      <c r="D1189"/>
    </row>
    <row r="1190" spans="1:4" s="6" customFormat="1" ht="18.600000000000001" customHeight="1" x14ac:dyDescent="0.3">
      <c r="A1190"/>
      <c r="B1190"/>
      <c r="C1190"/>
      <c r="D1190"/>
    </row>
    <row r="1191" spans="1:4" s="6" customFormat="1" ht="18.600000000000001" customHeight="1" x14ac:dyDescent="0.3">
      <c r="A1191"/>
      <c r="B1191"/>
      <c r="C1191"/>
      <c r="D1191"/>
    </row>
    <row r="1192" spans="1:4" s="6" customFormat="1" ht="18.600000000000001" customHeight="1" x14ac:dyDescent="0.3">
      <c r="A1192"/>
      <c r="B1192"/>
      <c r="C1192"/>
      <c r="D1192"/>
    </row>
    <row r="1193" spans="1:4" s="6" customFormat="1" ht="18.600000000000001" customHeight="1" x14ac:dyDescent="0.3">
      <c r="A1193"/>
      <c r="B1193"/>
      <c r="C1193"/>
      <c r="D1193"/>
    </row>
    <row r="1194" spans="1:4" s="6" customFormat="1" ht="18.600000000000001" customHeight="1" x14ac:dyDescent="0.3">
      <c r="A1194"/>
      <c r="B1194"/>
      <c r="C1194"/>
      <c r="D1194"/>
    </row>
    <row r="1195" spans="1:4" s="6" customFormat="1" ht="18.600000000000001" customHeight="1" x14ac:dyDescent="0.3">
      <c r="A1195"/>
      <c r="B1195"/>
      <c r="C1195"/>
      <c r="D1195"/>
    </row>
    <row r="1196" spans="1:4" s="6" customFormat="1" ht="18.600000000000001" customHeight="1" x14ac:dyDescent="0.3">
      <c r="A1196"/>
      <c r="B1196"/>
      <c r="C1196"/>
      <c r="D1196"/>
    </row>
    <row r="1197" spans="1:4" s="6" customFormat="1" ht="18.600000000000001" customHeight="1" x14ac:dyDescent="0.3">
      <c r="A1197"/>
      <c r="B1197"/>
      <c r="C1197"/>
      <c r="D1197"/>
    </row>
    <row r="1198" spans="1:4" s="6" customFormat="1" ht="18.600000000000001" customHeight="1" x14ac:dyDescent="0.3">
      <c r="A1198"/>
      <c r="B1198"/>
      <c r="C1198"/>
      <c r="D1198"/>
    </row>
    <row r="1199" spans="1:4" s="6" customFormat="1" ht="18.600000000000001" customHeight="1" x14ac:dyDescent="0.3">
      <c r="A1199"/>
      <c r="B1199"/>
      <c r="C1199"/>
      <c r="D1199"/>
    </row>
    <row r="1200" spans="1:4" s="6" customFormat="1" ht="18.600000000000001" customHeight="1" x14ac:dyDescent="0.3">
      <c r="A1200"/>
      <c r="B1200"/>
      <c r="C1200"/>
      <c r="D1200"/>
    </row>
    <row r="1201" spans="1:4" s="6" customFormat="1" ht="18.600000000000001" customHeight="1" x14ac:dyDescent="0.3">
      <c r="A1201"/>
      <c r="B1201"/>
      <c r="C1201"/>
      <c r="D1201"/>
    </row>
    <row r="1202" spans="1:4" s="6" customFormat="1" ht="18.600000000000001" customHeight="1" x14ac:dyDescent="0.3">
      <c r="A1202"/>
      <c r="B1202"/>
      <c r="C1202"/>
      <c r="D1202"/>
    </row>
    <row r="1203" spans="1:4" s="6" customFormat="1" ht="18.600000000000001" customHeight="1" x14ac:dyDescent="0.3">
      <c r="A1203"/>
      <c r="B1203"/>
      <c r="C1203"/>
      <c r="D1203"/>
    </row>
    <row r="1204" spans="1:4" s="6" customFormat="1" ht="18.600000000000001" customHeight="1" x14ac:dyDescent="0.3">
      <c r="A1204"/>
      <c r="B1204"/>
      <c r="C1204"/>
      <c r="D1204"/>
    </row>
    <row r="1205" spans="1:4" s="6" customFormat="1" ht="18.600000000000001" customHeight="1" x14ac:dyDescent="0.3">
      <c r="A1205"/>
      <c r="B1205"/>
      <c r="C1205"/>
      <c r="D1205"/>
    </row>
    <row r="1206" spans="1:4" s="6" customFormat="1" ht="18.600000000000001" customHeight="1" x14ac:dyDescent="0.3">
      <c r="A1206"/>
      <c r="B1206"/>
      <c r="C1206"/>
      <c r="D1206"/>
    </row>
    <row r="1207" spans="1:4" s="6" customFormat="1" ht="18.600000000000001" customHeight="1" x14ac:dyDescent="0.3">
      <c r="A1207"/>
      <c r="B1207"/>
      <c r="C1207"/>
      <c r="D1207"/>
    </row>
    <row r="1208" spans="1:4" s="6" customFormat="1" ht="18.600000000000001" customHeight="1" x14ac:dyDescent="0.3">
      <c r="A1208"/>
      <c r="B1208"/>
      <c r="C1208"/>
      <c r="D1208"/>
    </row>
    <row r="1209" spans="1:4" s="6" customFormat="1" ht="18.600000000000001" customHeight="1" x14ac:dyDescent="0.3">
      <c r="A1209"/>
      <c r="B1209"/>
      <c r="C1209"/>
      <c r="D1209"/>
    </row>
    <row r="1210" spans="1:4" s="6" customFormat="1" ht="18.600000000000001" customHeight="1" x14ac:dyDescent="0.3">
      <c r="A1210"/>
      <c r="B1210"/>
      <c r="C1210"/>
      <c r="D1210"/>
    </row>
    <row r="1211" spans="1:4" s="6" customFormat="1" ht="18.600000000000001" customHeight="1" x14ac:dyDescent="0.3">
      <c r="A1211"/>
      <c r="B1211"/>
      <c r="C1211"/>
      <c r="D1211"/>
    </row>
    <row r="1212" spans="1:4" s="6" customFormat="1" ht="18.600000000000001" customHeight="1" x14ac:dyDescent="0.3">
      <c r="A1212"/>
      <c r="B1212"/>
      <c r="C1212"/>
      <c r="D1212"/>
    </row>
    <row r="1213" spans="1:4" s="6" customFormat="1" ht="18.600000000000001" customHeight="1" x14ac:dyDescent="0.3">
      <c r="A1213"/>
      <c r="B1213"/>
      <c r="C1213"/>
      <c r="D1213"/>
    </row>
    <row r="1214" spans="1:4" s="6" customFormat="1" ht="18.600000000000001" customHeight="1" x14ac:dyDescent="0.3">
      <c r="A1214"/>
      <c r="B1214"/>
      <c r="C1214"/>
      <c r="D1214"/>
    </row>
    <row r="1215" spans="1:4" s="6" customFormat="1" ht="18.600000000000001" customHeight="1" x14ac:dyDescent="0.3">
      <c r="A1215"/>
      <c r="B1215"/>
      <c r="C1215"/>
      <c r="D1215"/>
    </row>
    <row r="1216" spans="1:4" s="6" customFormat="1" ht="18.600000000000001" customHeight="1" x14ac:dyDescent="0.3">
      <c r="A1216"/>
      <c r="B1216"/>
      <c r="C1216"/>
      <c r="D1216"/>
    </row>
    <row r="1217" spans="1:4" s="6" customFormat="1" ht="18.600000000000001" customHeight="1" x14ac:dyDescent="0.3">
      <c r="A1217"/>
      <c r="B1217"/>
      <c r="C1217"/>
      <c r="D1217"/>
    </row>
    <row r="1218" spans="1:4" s="6" customFormat="1" ht="18.600000000000001" customHeight="1" x14ac:dyDescent="0.3">
      <c r="A1218"/>
      <c r="B1218"/>
      <c r="C1218"/>
      <c r="D1218"/>
    </row>
    <row r="1219" spans="1:4" s="6" customFormat="1" ht="18.600000000000001" customHeight="1" x14ac:dyDescent="0.3">
      <c r="A1219"/>
      <c r="B1219"/>
      <c r="C1219"/>
      <c r="D1219"/>
    </row>
    <row r="1220" spans="1:4" s="6" customFormat="1" ht="18.600000000000001" customHeight="1" x14ac:dyDescent="0.3">
      <c r="A1220"/>
      <c r="B1220"/>
      <c r="C1220"/>
      <c r="D1220"/>
    </row>
    <row r="1221" spans="1:4" s="6" customFormat="1" ht="18.600000000000001" customHeight="1" x14ac:dyDescent="0.3">
      <c r="A1221"/>
      <c r="B1221"/>
      <c r="C1221"/>
      <c r="D1221"/>
    </row>
    <row r="1222" spans="1:4" s="6" customFormat="1" ht="18.600000000000001" customHeight="1" x14ac:dyDescent="0.3">
      <c r="A1222"/>
      <c r="B1222"/>
      <c r="C1222"/>
      <c r="D1222"/>
    </row>
    <row r="1223" spans="1:4" s="6" customFormat="1" ht="18.600000000000001" customHeight="1" x14ac:dyDescent="0.3">
      <c r="A1223"/>
      <c r="B1223"/>
      <c r="C1223"/>
      <c r="D1223"/>
    </row>
    <row r="1224" spans="1:4" s="6" customFormat="1" ht="18.600000000000001" customHeight="1" x14ac:dyDescent="0.3">
      <c r="A1224"/>
      <c r="B1224"/>
      <c r="C1224"/>
      <c r="D1224"/>
    </row>
    <row r="1225" spans="1:4" s="6" customFormat="1" ht="18.600000000000001" customHeight="1" x14ac:dyDescent="0.3">
      <c r="A1225"/>
      <c r="B1225"/>
      <c r="C1225"/>
      <c r="D1225"/>
    </row>
    <row r="1226" spans="1:4" s="6" customFormat="1" ht="18.600000000000001" customHeight="1" x14ac:dyDescent="0.3">
      <c r="A1226"/>
      <c r="B1226"/>
      <c r="C1226"/>
      <c r="D1226"/>
    </row>
    <row r="1227" spans="1:4" s="6" customFormat="1" ht="18.600000000000001" customHeight="1" x14ac:dyDescent="0.3">
      <c r="A1227"/>
      <c r="B1227"/>
      <c r="C1227"/>
      <c r="D1227"/>
    </row>
    <row r="1228" spans="1:4" s="6" customFormat="1" ht="18.600000000000001" customHeight="1" x14ac:dyDescent="0.3">
      <c r="A1228"/>
      <c r="B1228"/>
      <c r="C1228"/>
      <c r="D1228"/>
    </row>
    <row r="1229" spans="1:4" s="6" customFormat="1" ht="18.600000000000001" customHeight="1" x14ac:dyDescent="0.3">
      <c r="A1229"/>
      <c r="B1229"/>
      <c r="C1229"/>
      <c r="D1229"/>
    </row>
    <row r="1230" spans="1:4" s="6" customFormat="1" ht="18.600000000000001" customHeight="1" x14ac:dyDescent="0.3">
      <c r="A1230"/>
      <c r="B1230"/>
      <c r="C1230"/>
      <c r="D1230"/>
    </row>
    <row r="1231" spans="1:4" s="6" customFormat="1" ht="18.600000000000001" customHeight="1" x14ac:dyDescent="0.3">
      <c r="A1231"/>
      <c r="B1231"/>
      <c r="C1231"/>
      <c r="D1231"/>
    </row>
    <row r="1232" spans="1:4" s="6" customFormat="1" ht="18.600000000000001" customHeight="1" x14ac:dyDescent="0.3">
      <c r="A1232"/>
      <c r="B1232"/>
      <c r="C1232"/>
      <c r="D1232"/>
    </row>
    <row r="1233" spans="1:4" s="6" customFormat="1" ht="18.600000000000001" customHeight="1" x14ac:dyDescent="0.3">
      <c r="A1233"/>
      <c r="B1233"/>
      <c r="C1233"/>
      <c r="D1233"/>
    </row>
    <row r="1234" spans="1:4" s="6" customFormat="1" ht="18.600000000000001" customHeight="1" x14ac:dyDescent="0.3">
      <c r="A1234"/>
      <c r="B1234"/>
      <c r="C1234"/>
      <c r="D1234"/>
    </row>
    <row r="1235" spans="1:4" s="6" customFormat="1" ht="18.600000000000001" customHeight="1" x14ac:dyDescent="0.3">
      <c r="A1235"/>
      <c r="B1235"/>
      <c r="C1235"/>
      <c r="D1235"/>
    </row>
    <row r="1236" spans="1:4" s="6" customFormat="1" ht="18.600000000000001" customHeight="1" x14ac:dyDescent="0.3">
      <c r="A1236"/>
      <c r="B1236"/>
      <c r="C1236"/>
      <c r="D1236"/>
    </row>
    <row r="1237" spans="1:4" s="6" customFormat="1" ht="18.600000000000001" customHeight="1" x14ac:dyDescent="0.3">
      <c r="A1237"/>
      <c r="B1237"/>
      <c r="C1237"/>
      <c r="D1237"/>
    </row>
    <row r="1238" spans="1:4" s="6" customFormat="1" ht="18.600000000000001" customHeight="1" x14ac:dyDescent="0.3">
      <c r="A1238"/>
      <c r="B1238"/>
      <c r="C1238"/>
      <c r="D1238"/>
    </row>
    <row r="1239" spans="1:4" s="6" customFormat="1" ht="18.600000000000001" customHeight="1" x14ac:dyDescent="0.3">
      <c r="A1239"/>
      <c r="B1239"/>
      <c r="C1239"/>
      <c r="D1239"/>
    </row>
    <row r="1240" spans="1:4" s="6" customFormat="1" ht="18.600000000000001" customHeight="1" x14ac:dyDescent="0.3">
      <c r="A1240"/>
      <c r="B1240"/>
      <c r="C1240"/>
      <c r="D1240"/>
    </row>
    <row r="1241" spans="1:4" s="6" customFormat="1" ht="18.600000000000001" customHeight="1" x14ac:dyDescent="0.3">
      <c r="A1241"/>
      <c r="B1241"/>
      <c r="C1241"/>
      <c r="D1241"/>
    </row>
    <row r="1242" spans="1:4" s="6" customFormat="1" ht="18.600000000000001" customHeight="1" x14ac:dyDescent="0.3">
      <c r="A1242"/>
      <c r="B1242"/>
      <c r="C1242"/>
      <c r="D1242"/>
    </row>
    <row r="1243" spans="1:4" s="6" customFormat="1" ht="18.600000000000001" customHeight="1" x14ac:dyDescent="0.3">
      <c r="A1243"/>
      <c r="B1243"/>
      <c r="C1243"/>
      <c r="D1243"/>
    </row>
    <row r="1244" spans="1:4" s="6" customFormat="1" ht="18.600000000000001" customHeight="1" x14ac:dyDescent="0.3">
      <c r="A1244"/>
      <c r="B1244"/>
      <c r="C1244"/>
      <c r="D1244"/>
    </row>
    <row r="1245" spans="1:4" s="6" customFormat="1" ht="18.600000000000001" customHeight="1" x14ac:dyDescent="0.3">
      <c r="A1245"/>
      <c r="B1245"/>
      <c r="C1245"/>
      <c r="D1245"/>
    </row>
    <row r="1246" spans="1:4" s="6" customFormat="1" ht="18.600000000000001" customHeight="1" x14ac:dyDescent="0.3">
      <c r="A1246"/>
      <c r="B1246"/>
      <c r="C1246"/>
      <c r="D1246"/>
    </row>
    <row r="1247" spans="1:4" s="6" customFormat="1" ht="18.600000000000001" customHeight="1" x14ac:dyDescent="0.3">
      <c r="A1247"/>
      <c r="B1247"/>
      <c r="C1247"/>
      <c r="D1247"/>
    </row>
    <row r="1248" spans="1:4" s="6" customFormat="1" ht="18.600000000000001" customHeight="1" x14ac:dyDescent="0.3">
      <c r="A1248"/>
      <c r="B1248"/>
      <c r="C1248"/>
      <c r="D1248"/>
    </row>
    <row r="1249" spans="1:4" s="6" customFormat="1" ht="18.600000000000001" customHeight="1" x14ac:dyDescent="0.3">
      <c r="A1249"/>
      <c r="B1249"/>
      <c r="C1249"/>
      <c r="D1249"/>
    </row>
    <row r="1250" spans="1:4" s="6" customFormat="1" ht="18.600000000000001" customHeight="1" x14ac:dyDescent="0.3">
      <c r="A1250"/>
      <c r="B1250"/>
      <c r="C1250"/>
      <c r="D1250"/>
    </row>
    <row r="1251" spans="1:4" s="6" customFormat="1" ht="18.600000000000001" customHeight="1" x14ac:dyDescent="0.3">
      <c r="A1251"/>
      <c r="B1251"/>
      <c r="C1251"/>
      <c r="D1251"/>
    </row>
    <row r="1252" spans="1:4" s="6" customFormat="1" ht="18.600000000000001" customHeight="1" x14ac:dyDescent="0.3">
      <c r="A1252"/>
      <c r="B1252"/>
      <c r="C1252"/>
      <c r="D1252"/>
    </row>
    <row r="1253" spans="1:4" s="6" customFormat="1" ht="18.600000000000001" customHeight="1" x14ac:dyDescent="0.3">
      <c r="A1253"/>
      <c r="B1253"/>
      <c r="C1253"/>
      <c r="D1253"/>
    </row>
    <row r="1254" spans="1:4" s="6" customFormat="1" ht="18.600000000000001" customHeight="1" x14ac:dyDescent="0.3">
      <c r="A1254"/>
      <c r="B1254"/>
      <c r="C1254"/>
      <c r="D1254"/>
    </row>
    <row r="1255" spans="1:4" s="6" customFormat="1" ht="18.600000000000001" customHeight="1" x14ac:dyDescent="0.3">
      <c r="A1255"/>
      <c r="B1255"/>
      <c r="C1255"/>
      <c r="D1255"/>
    </row>
    <row r="1256" spans="1:4" s="6" customFormat="1" ht="18.600000000000001" customHeight="1" x14ac:dyDescent="0.3">
      <c r="A1256"/>
      <c r="B1256"/>
      <c r="C1256"/>
      <c r="D1256"/>
    </row>
    <row r="1257" spans="1:4" s="6" customFormat="1" ht="18.600000000000001" customHeight="1" x14ac:dyDescent="0.3">
      <c r="A1257"/>
      <c r="B1257"/>
      <c r="C1257"/>
      <c r="D1257"/>
    </row>
    <row r="1258" spans="1:4" s="6" customFormat="1" ht="18.600000000000001" customHeight="1" x14ac:dyDescent="0.3">
      <c r="A1258"/>
      <c r="B1258"/>
      <c r="C1258"/>
      <c r="D1258"/>
    </row>
    <row r="1259" spans="1:4" s="6" customFormat="1" ht="18.600000000000001" customHeight="1" x14ac:dyDescent="0.3">
      <c r="A1259"/>
      <c r="B1259"/>
      <c r="C1259"/>
      <c r="D1259"/>
    </row>
    <row r="1260" spans="1:4" s="6" customFormat="1" ht="18.600000000000001" customHeight="1" x14ac:dyDescent="0.3">
      <c r="A1260"/>
      <c r="B1260"/>
      <c r="C1260"/>
      <c r="D1260"/>
    </row>
    <row r="1261" spans="1:4" s="6" customFormat="1" ht="18.600000000000001" customHeight="1" x14ac:dyDescent="0.3">
      <c r="A1261"/>
      <c r="B1261"/>
      <c r="C1261"/>
      <c r="D1261"/>
    </row>
    <row r="1262" spans="1:4" s="6" customFormat="1" ht="18.600000000000001" customHeight="1" x14ac:dyDescent="0.3">
      <c r="A1262"/>
      <c r="B1262"/>
      <c r="C1262"/>
      <c r="D1262"/>
    </row>
    <row r="1263" spans="1:4" s="6" customFormat="1" ht="18.600000000000001" customHeight="1" x14ac:dyDescent="0.3">
      <c r="A1263"/>
      <c r="B1263"/>
      <c r="C1263"/>
      <c r="D1263"/>
    </row>
    <row r="1264" spans="1:4" s="6" customFormat="1" ht="18.600000000000001" customHeight="1" x14ac:dyDescent="0.3">
      <c r="A1264"/>
      <c r="B1264"/>
      <c r="C1264"/>
      <c r="D1264"/>
    </row>
    <row r="1265" spans="1:4" s="6" customFormat="1" ht="18.600000000000001" customHeight="1" x14ac:dyDescent="0.3">
      <c r="A1265"/>
      <c r="B1265"/>
      <c r="C1265"/>
      <c r="D1265"/>
    </row>
    <row r="1266" spans="1:4" s="6" customFormat="1" ht="18.600000000000001" customHeight="1" x14ac:dyDescent="0.3">
      <c r="A1266"/>
      <c r="B1266"/>
      <c r="C1266"/>
      <c r="D1266"/>
    </row>
    <row r="1267" spans="1:4" s="6" customFormat="1" ht="18.600000000000001" customHeight="1" x14ac:dyDescent="0.3">
      <c r="A1267"/>
      <c r="B1267"/>
      <c r="C1267"/>
      <c r="D1267"/>
    </row>
    <row r="1268" spans="1:4" s="6" customFormat="1" ht="18.600000000000001" customHeight="1" x14ac:dyDescent="0.3">
      <c r="A1268"/>
      <c r="B1268"/>
      <c r="C1268"/>
      <c r="D1268"/>
    </row>
    <row r="1269" spans="1:4" s="6" customFormat="1" ht="18.600000000000001" customHeight="1" x14ac:dyDescent="0.3">
      <c r="A1269"/>
      <c r="B1269"/>
      <c r="C1269"/>
      <c r="D1269"/>
    </row>
    <row r="1270" spans="1:4" s="6" customFormat="1" ht="18.600000000000001" customHeight="1" x14ac:dyDescent="0.3">
      <c r="A1270"/>
      <c r="B1270"/>
      <c r="C1270"/>
      <c r="D1270"/>
    </row>
    <row r="1271" spans="1:4" s="6" customFormat="1" ht="18.600000000000001" customHeight="1" x14ac:dyDescent="0.3">
      <c r="A1271"/>
      <c r="B1271"/>
      <c r="C1271"/>
      <c r="D1271"/>
    </row>
    <row r="1272" spans="1:4" s="6" customFormat="1" ht="18.600000000000001" customHeight="1" x14ac:dyDescent="0.3">
      <c r="A1272"/>
      <c r="B1272"/>
      <c r="C1272"/>
      <c r="D1272"/>
    </row>
    <row r="1273" spans="1:4" s="6" customFormat="1" ht="18.600000000000001" customHeight="1" x14ac:dyDescent="0.3">
      <c r="A1273"/>
      <c r="B1273"/>
      <c r="C1273"/>
      <c r="D1273"/>
    </row>
    <row r="1274" spans="1:4" s="6" customFormat="1" ht="18.600000000000001" customHeight="1" x14ac:dyDescent="0.3">
      <c r="A1274"/>
      <c r="B1274"/>
      <c r="C1274"/>
      <c r="D1274"/>
    </row>
    <row r="1275" spans="1:4" s="6" customFormat="1" ht="18.600000000000001" customHeight="1" x14ac:dyDescent="0.3">
      <c r="A1275"/>
      <c r="B1275"/>
      <c r="C1275"/>
      <c r="D1275"/>
    </row>
    <row r="1276" spans="1:4" s="6" customFormat="1" ht="18.600000000000001" customHeight="1" x14ac:dyDescent="0.3">
      <c r="A1276"/>
      <c r="B1276"/>
      <c r="C1276"/>
      <c r="D1276"/>
    </row>
    <row r="1277" spans="1:4" s="6" customFormat="1" ht="18.600000000000001" customHeight="1" x14ac:dyDescent="0.3">
      <c r="A1277"/>
      <c r="B1277"/>
      <c r="C1277"/>
      <c r="D1277"/>
    </row>
    <row r="1278" spans="1:4" s="6" customFormat="1" ht="18.600000000000001" customHeight="1" x14ac:dyDescent="0.3">
      <c r="A1278"/>
      <c r="B1278"/>
      <c r="C1278"/>
      <c r="D1278"/>
    </row>
    <row r="1279" spans="1:4" s="6" customFormat="1" ht="18.600000000000001" customHeight="1" x14ac:dyDescent="0.3">
      <c r="A1279"/>
      <c r="B1279"/>
      <c r="C1279"/>
      <c r="D1279"/>
    </row>
    <row r="1280" spans="1:4" s="6" customFormat="1" ht="18.600000000000001" customHeight="1" x14ac:dyDescent="0.3">
      <c r="A1280"/>
      <c r="B1280"/>
      <c r="C1280"/>
      <c r="D1280"/>
    </row>
    <row r="1281" spans="1:4" s="6" customFormat="1" ht="18.600000000000001" customHeight="1" x14ac:dyDescent="0.3">
      <c r="A1281"/>
      <c r="B1281"/>
      <c r="C1281"/>
      <c r="D1281"/>
    </row>
    <row r="1282" spans="1:4" s="6" customFormat="1" ht="18.600000000000001" customHeight="1" x14ac:dyDescent="0.3">
      <c r="A1282"/>
      <c r="B1282"/>
      <c r="C1282"/>
      <c r="D1282"/>
    </row>
    <row r="1283" spans="1:4" s="6" customFormat="1" ht="18.600000000000001" customHeight="1" x14ac:dyDescent="0.3">
      <c r="A1283"/>
      <c r="B1283"/>
      <c r="C1283"/>
      <c r="D1283"/>
    </row>
    <row r="1284" spans="1:4" s="6" customFormat="1" ht="18.600000000000001" customHeight="1" x14ac:dyDescent="0.3">
      <c r="A1284"/>
      <c r="B1284"/>
      <c r="C1284"/>
      <c r="D1284"/>
    </row>
    <row r="1285" spans="1:4" s="6" customFormat="1" ht="18.600000000000001" customHeight="1" x14ac:dyDescent="0.3">
      <c r="A1285"/>
      <c r="B1285"/>
      <c r="C1285"/>
      <c r="D1285"/>
    </row>
    <row r="1286" spans="1:4" s="6" customFormat="1" ht="18.600000000000001" customHeight="1" x14ac:dyDescent="0.3">
      <c r="A1286"/>
      <c r="B1286"/>
      <c r="C1286"/>
      <c r="D1286"/>
    </row>
    <row r="1287" spans="1:4" s="6" customFormat="1" ht="18.600000000000001" customHeight="1" x14ac:dyDescent="0.3">
      <c r="A1287"/>
      <c r="B1287"/>
      <c r="C1287"/>
      <c r="D1287"/>
    </row>
    <row r="1288" spans="1:4" s="6" customFormat="1" ht="18.600000000000001" customHeight="1" x14ac:dyDescent="0.3">
      <c r="A1288"/>
      <c r="B1288"/>
      <c r="C1288"/>
      <c r="D1288"/>
    </row>
    <row r="1289" spans="1:4" s="6" customFormat="1" ht="18.600000000000001" customHeight="1" x14ac:dyDescent="0.3">
      <c r="A1289"/>
      <c r="B1289"/>
      <c r="C1289"/>
      <c r="D1289"/>
    </row>
    <row r="1290" spans="1:4" s="6" customFormat="1" ht="18.600000000000001" customHeight="1" x14ac:dyDescent="0.3">
      <c r="A1290"/>
      <c r="B1290"/>
      <c r="C1290"/>
      <c r="D1290"/>
    </row>
    <row r="1291" spans="1:4" s="6" customFormat="1" ht="18.600000000000001" customHeight="1" x14ac:dyDescent="0.3">
      <c r="A1291"/>
      <c r="B1291"/>
      <c r="C1291"/>
      <c r="D1291"/>
    </row>
    <row r="1292" spans="1:4" s="6" customFormat="1" ht="18.600000000000001" customHeight="1" x14ac:dyDescent="0.3">
      <c r="A1292"/>
      <c r="B1292"/>
      <c r="C1292"/>
      <c r="D1292"/>
    </row>
    <row r="1293" spans="1:4" s="6" customFormat="1" ht="18.600000000000001" customHeight="1" x14ac:dyDescent="0.3">
      <c r="A1293"/>
      <c r="B1293"/>
      <c r="C1293"/>
      <c r="D1293"/>
    </row>
    <row r="1294" spans="1:4" s="6" customFormat="1" ht="18.600000000000001" customHeight="1" x14ac:dyDescent="0.3">
      <c r="A1294"/>
      <c r="B1294"/>
      <c r="C1294"/>
      <c r="D1294"/>
    </row>
    <row r="1295" spans="1:4" s="6" customFormat="1" ht="18.600000000000001" customHeight="1" x14ac:dyDescent="0.3">
      <c r="A1295"/>
      <c r="B1295"/>
      <c r="C1295"/>
      <c r="D1295"/>
    </row>
    <row r="1296" spans="1:4" s="6" customFormat="1" ht="18.600000000000001" customHeight="1" x14ac:dyDescent="0.3">
      <c r="A1296"/>
      <c r="B1296"/>
      <c r="C1296"/>
      <c r="D1296"/>
    </row>
    <row r="1297" spans="1:4" s="6" customFormat="1" ht="18.600000000000001" customHeight="1" x14ac:dyDescent="0.3">
      <c r="A1297"/>
      <c r="B1297"/>
      <c r="C1297"/>
      <c r="D1297"/>
    </row>
    <row r="1298" spans="1:4" s="6" customFormat="1" ht="18.600000000000001" customHeight="1" x14ac:dyDescent="0.3">
      <c r="A1298"/>
      <c r="B1298"/>
      <c r="C1298"/>
      <c r="D1298"/>
    </row>
    <row r="1299" spans="1:4" s="6" customFormat="1" ht="18.600000000000001" customHeight="1" x14ac:dyDescent="0.3">
      <c r="A1299"/>
      <c r="B1299"/>
      <c r="C1299"/>
      <c r="D1299"/>
    </row>
    <row r="1300" spans="1:4" s="6" customFormat="1" ht="18.600000000000001" customHeight="1" x14ac:dyDescent="0.3">
      <c r="A1300"/>
      <c r="B1300"/>
      <c r="C1300"/>
      <c r="D1300"/>
    </row>
    <row r="1301" spans="1:4" s="6" customFormat="1" ht="18.600000000000001" customHeight="1" x14ac:dyDescent="0.3">
      <c r="A1301"/>
      <c r="B1301"/>
      <c r="C1301"/>
      <c r="D1301"/>
    </row>
    <row r="1302" spans="1:4" s="6" customFormat="1" ht="18.600000000000001" customHeight="1" x14ac:dyDescent="0.3">
      <c r="A1302"/>
      <c r="B1302"/>
      <c r="C1302"/>
      <c r="D1302"/>
    </row>
    <row r="1303" spans="1:4" s="6" customFormat="1" ht="18.600000000000001" customHeight="1" x14ac:dyDescent="0.3">
      <c r="A1303"/>
      <c r="B1303"/>
      <c r="C1303"/>
      <c r="D1303"/>
    </row>
    <row r="1304" spans="1:4" s="6" customFormat="1" ht="18.600000000000001" customHeight="1" x14ac:dyDescent="0.3">
      <c r="A1304"/>
      <c r="B1304"/>
      <c r="C1304"/>
      <c r="D1304"/>
    </row>
    <row r="1305" spans="1:4" s="6" customFormat="1" ht="18.600000000000001" customHeight="1" x14ac:dyDescent="0.3">
      <c r="A1305"/>
      <c r="B1305"/>
      <c r="C1305"/>
      <c r="D1305"/>
    </row>
    <row r="1306" spans="1:4" s="6" customFormat="1" ht="18.600000000000001" customHeight="1" x14ac:dyDescent="0.3">
      <c r="A1306"/>
      <c r="B1306"/>
      <c r="C1306"/>
      <c r="D1306"/>
    </row>
    <row r="1307" spans="1:4" s="6" customFormat="1" ht="18.600000000000001" customHeight="1" x14ac:dyDescent="0.3">
      <c r="A1307"/>
      <c r="B1307"/>
      <c r="C1307"/>
      <c r="D1307"/>
    </row>
    <row r="1308" spans="1:4" s="6" customFormat="1" ht="18.600000000000001" customHeight="1" x14ac:dyDescent="0.3">
      <c r="A1308"/>
      <c r="B1308"/>
      <c r="C1308"/>
      <c r="D1308"/>
    </row>
    <row r="1309" spans="1:4" s="6" customFormat="1" ht="18.600000000000001" customHeight="1" x14ac:dyDescent="0.3">
      <c r="A1309"/>
      <c r="B1309"/>
      <c r="C1309"/>
      <c r="D1309"/>
    </row>
    <row r="1310" spans="1:4" s="6" customFormat="1" ht="18.600000000000001" customHeight="1" x14ac:dyDescent="0.3">
      <c r="A1310"/>
      <c r="B1310"/>
      <c r="C1310"/>
      <c r="D1310"/>
    </row>
    <row r="1311" spans="1:4" s="6" customFormat="1" ht="18.600000000000001" customHeight="1" x14ac:dyDescent="0.3">
      <c r="A1311"/>
      <c r="B1311"/>
      <c r="C1311"/>
      <c r="D1311"/>
    </row>
    <row r="1312" spans="1:4" s="6" customFormat="1" ht="18.600000000000001" customHeight="1" x14ac:dyDescent="0.3">
      <c r="A1312"/>
      <c r="B1312"/>
      <c r="C1312"/>
      <c r="D1312"/>
    </row>
    <row r="1313" spans="1:4" s="6" customFormat="1" ht="18.600000000000001" customHeight="1" x14ac:dyDescent="0.3">
      <c r="A1313"/>
      <c r="B1313"/>
      <c r="C1313"/>
      <c r="D1313"/>
    </row>
    <row r="1314" spans="1:4" s="6" customFormat="1" ht="18.600000000000001" customHeight="1" x14ac:dyDescent="0.3">
      <c r="A1314"/>
      <c r="B1314"/>
      <c r="C1314"/>
      <c r="D1314"/>
    </row>
    <row r="1315" spans="1:4" s="6" customFormat="1" ht="18.600000000000001" customHeight="1" x14ac:dyDescent="0.3">
      <c r="A1315"/>
      <c r="B1315"/>
      <c r="C1315"/>
      <c r="D1315"/>
    </row>
    <row r="1316" spans="1:4" s="6" customFormat="1" ht="18.600000000000001" customHeight="1" x14ac:dyDescent="0.3">
      <c r="A1316"/>
      <c r="B1316"/>
      <c r="C1316"/>
      <c r="D1316"/>
    </row>
    <row r="1317" spans="1:4" s="6" customFormat="1" ht="18.600000000000001" customHeight="1" x14ac:dyDescent="0.3">
      <c r="A1317"/>
      <c r="B1317"/>
      <c r="C1317"/>
      <c r="D1317"/>
    </row>
    <row r="1318" spans="1:4" s="6" customFormat="1" ht="18.600000000000001" customHeight="1" x14ac:dyDescent="0.3">
      <c r="A1318"/>
      <c r="B1318"/>
      <c r="C1318"/>
      <c r="D1318"/>
    </row>
    <row r="1319" spans="1:4" s="6" customFormat="1" ht="18.600000000000001" customHeight="1" x14ac:dyDescent="0.3">
      <c r="A1319"/>
      <c r="B1319"/>
      <c r="C1319"/>
      <c r="D1319"/>
    </row>
    <row r="1320" spans="1:4" s="6" customFormat="1" ht="18.600000000000001" customHeight="1" x14ac:dyDescent="0.3">
      <c r="A1320"/>
      <c r="B1320"/>
      <c r="C1320"/>
      <c r="D1320"/>
    </row>
    <row r="1321" spans="1:4" s="6" customFormat="1" ht="18.600000000000001" customHeight="1" x14ac:dyDescent="0.3">
      <c r="A1321"/>
      <c r="B1321"/>
      <c r="C1321"/>
      <c r="D1321"/>
    </row>
  </sheetData>
  <autoFilter ref="H3:P3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25" fitToHeight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showGridLines="0" workbookViewId="0">
      <selection activeCell="C22" sqref="C22"/>
    </sheetView>
  </sheetViews>
  <sheetFormatPr baseColWidth="10" defaultRowHeight="13.2" customHeight="1" x14ac:dyDescent="0.2"/>
  <cols>
    <col min="1" max="1" width="37.33203125" style="24" customWidth="1"/>
    <col min="2" max="2" width="29.77734375" style="117" customWidth="1"/>
    <col min="3" max="5" width="11.5546875" style="24"/>
    <col min="6" max="6" width="2.33203125" style="24" customWidth="1"/>
    <col min="7" max="7" width="21.109375" style="24" customWidth="1"/>
    <col min="8" max="8" width="36.6640625" style="24" customWidth="1"/>
    <col min="9" max="9" width="16.109375" style="24" customWidth="1"/>
    <col min="10" max="16384" width="11.5546875" style="24"/>
  </cols>
  <sheetData>
    <row r="1" spans="1:2" ht="13.2" customHeight="1" x14ac:dyDescent="0.25">
      <c r="A1" s="23" t="s">
        <v>64</v>
      </c>
      <c r="B1" s="23" t="s">
        <v>152</v>
      </c>
    </row>
    <row r="2" spans="1:2" ht="13.2" customHeight="1" x14ac:dyDescent="0.2">
      <c r="A2" s="24" t="s">
        <v>2046</v>
      </c>
      <c r="B2" s="117" t="s">
        <v>389</v>
      </c>
    </row>
    <row r="3" spans="1:2" ht="13.2" customHeight="1" x14ac:dyDescent="0.2">
      <c r="A3" s="24" t="s">
        <v>228</v>
      </c>
      <c r="B3" s="117" t="s">
        <v>389</v>
      </c>
    </row>
    <row r="4" spans="1:2" ht="13.2" customHeight="1" x14ac:dyDescent="0.2">
      <c r="A4" s="24" t="s">
        <v>3005</v>
      </c>
      <c r="B4" s="117" t="s">
        <v>389</v>
      </c>
    </row>
    <row r="5" spans="1:2" ht="13.2" customHeight="1" x14ac:dyDescent="0.2">
      <c r="A5" s="24" t="s">
        <v>68</v>
      </c>
      <c r="B5" s="117" t="s">
        <v>389</v>
      </c>
    </row>
    <row r="6" spans="1:2" ht="13.2" customHeight="1" x14ac:dyDescent="0.2">
      <c r="A6" s="24" t="s">
        <v>927</v>
      </c>
      <c r="B6" s="117" t="s">
        <v>389</v>
      </c>
    </row>
    <row r="7" spans="1:2" ht="13.2" customHeight="1" x14ac:dyDescent="0.2">
      <c r="A7" s="24" t="s">
        <v>2079</v>
      </c>
      <c r="B7" s="117" t="s">
        <v>389</v>
      </c>
    </row>
    <row r="8" spans="1:2" ht="13.2" customHeight="1" x14ac:dyDescent="0.2">
      <c r="A8" s="24" t="s">
        <v>928</v>
      </c>
      <c r="B8" s="117" t="s">
        <v>389</v>
      </c>
    </row>
    <row r="9" spans="1:2" ht="13.2" customHeight="1" x14ac:dyDescent="0.2">
      <c r="A9" s="24" t="s">
        <v>160</v>
      </c>
      <c r="B9" s="117" t="s">
        <v>390</v>
      </c>
    </row>
    <row r="10" spans="1:2" ht="13.2" customHeight="1" x14ac:dyDescent="0.2">
      <c r="A10" s="24" t="s">
        <v>2069</v>
      </c>
      <c r="B10" s="117" t="s">
        <v>390</v>
      </c>
    </row>
    <row r="11" spans="1:2" ht="13.2" customHeight="1" x14ac:dyDescent="0.2">
      <c r="A11" s="24" t="s">
        <v>308</v>
      </c>
      <c r="B11" s="117" t="s">
        <v>390</v>
      </c>
    </row>
    <row r="12" spans="1:2" ht="13.2" customHeight="1" x14ac:dyDescent="0.2">
      <c r="A12" s="24" t="s">
        <v>411</v>
      </c>
      <c r="B12" s="117" t="s">
        <v>390</v>
      </c>
    </row>
    <row r="13" spans="1:2" ht="13.2" customHeight="1" x14ac:dyDescent="0.2">
      <c r="A13" s="24" t="s">
        <v>541</v>
      </c>
      <c r="B13" s="117" t="s">
        <v>390</v>
      </c>
    </row>
    <row r="14" spans="1:2" ht="13.2" customHeight="1" x14ac:dyDescent="0.2">
      <c r="A14" s="24" t="s">
        <v>2080</v>
      </c>
      <c r="B14" s="117" t="s">
        <v>390</v>
      </c>
    </row>
    <row r="15" spans="1:2" ht="13.2" customHeight="1" x14ac:dyDescent="0.2">
      <c r="A15" s="24" t="s">
        <v>3007</v>
      </c>
      <c r="B15" s="117" t="s">
        <v>390</v>
      </c>
    </row>
    <row r="16" spans="1:2" ht="13.2" customHeight="1" x14ac:dyDescent="0.2">
      <c r="A16" s="24" t="s">
        <v>2048</v>
      </c>
      <c r="B16" s="117" t="s">
        <v>190</v>
      </c>
    </row>
    <row r="17" spans="1:2" ht="13.2" customHeight="1" x14ac:dyDescent="0.2">
      <c r="A17" s="24" t="s">
        <v>543</v>
      </c>
      <c r="B17" s="117" t="s">
        <v>190</v>
      </c>
    </row>
    <row r="18" spans="1:2" ht="13.2" customHeight="1" x14ac:dyDescent="0.2">
      <c r="A18" s="24" t="s">
        <v>534</v>
      </c>
      <c r="B18" s="117" t="s">
        <v>190</v>
      </c>
    </row>
    <row r="19" spans="1:2" ht="13.2" customHeight="1" x14ac:dyDescent="0.2">
      <c r="A19" s="24" t="s">
        <v>227</v>
      </c>
      <c r="B19" s="117" t="s">
        <v>190</v>
      </c>
    </row>
    <row r="20" spans="1:2" ht="13.2" customHeight="1" x14ac:dyDescent="0.2">
      <c r="A20" s="24" t="s">
        <v>65</v>
      </c>
      <c r="B20" s="117" t="s">
        <v>190</v>
      </c>
    </row>
    <row r="21" spans="1:2" ht="13.2" customHeight="1" x14ac:dyDescent="0.2">
      <c r="A21" s="24" t="s">
        <v>630</v>
      </c>
      <c r="B21" s="117" t="s">
        <v>190</v>
      </c>
    </row>
    <row r="22" spans="1:2" ht="13.2" customHeight="1" x14ac:dyDescent="0.2">
      <c r="A22" s="24" t="s">
        <v>629</v>
      </c>
      <c r="B22" s="117" t="s">
        <v>190</v>
      </c>
    </row>
    <row r="23" spans="1:2" ht="13.2" customHeight="1" x14ac:dyDescent="0.2">
      <c r="A23" s="24" t="s">
        <v>744</v>
      </c>
      <c r="B23" s="117" t="s">
        <v>3016</v>
      </c>
    </row>
    <row r="24" spans="1:2" ht="13.2" customHeight="1" x14ac:dyDescent="0.2">
      <c r="A24" s="24" t="s">
        <v>2052</v>
      </c>
      <c r="B24" s="117" t="s">
        <v>3016</v>
      </c>
    </row>
    <row r="25" spans="1:2" ht="13.2" customHeight="1" x14ac:dyDescent="0.2">
      <c r="A25" s="24" t="s">
        <v>2063</v>
      </c>
      <c r="B25" s="117" t="s">
        <v>3016</v>
      </c>
    </row>
    <row r="26" spans="1:2" ht="13.2" customHeight="1" x14ac:dyDescent="0.2">
      <c r="A26" s="24" t="s">
        <v>67</v>
      </c>
      <c r="B26" s="117" t="s">
        <v>3016</v>
      </c>
    </row>
    <row r="27" spans="1:2" ht="13.2" customHeight="1" x14ac:dyDescent="0.2">
      <c r="A27" s="24" t="s">
        <v>2061</v>
      </c>
      <c r="B27" s="117" t="s">
        <v>3016</v>
      </c>
    </row>
    <row r="28" spans="1:2" ht="13.2" customHeight="1" x14ac:dyDescent="0.2">
      <c r="A28" s="24" t="s">
        <v>2067</v>
      </c>
      <c r="B28" s="117" t="s">
        <v>3016</v>
      </c>
    </row>
    <row r="29" spans="1:2" ht="13.2" customHeight="1" x14ac:dyDescent="0.2">
      <c r="A29" s="24" t="s">
        <v>979</v>
      </c>
      <c r="B29" s="117" t="s">
        <v>3016</v>
      </c>
    </row>
    <row r="30" spans="1:2" ht="13.2" customHeight="1" x14ac:dyDescent="0.2">
      <c r="A30" s="24" t="s">
        <v>627</v>
      </c>
      <c r="B30" s="117" t="s">
        <v>3017</v>
      </c>
    </row>
    <row r="31" spans="1:2" ht="13.2" customHeight="1" x14ac:dyDescent="0.2">
      <c r="A31" s="24" t="s">
        <v>983</v>
      </c>
      <c r="B31" s="117" t="s">
        <v>3017</v>
      </c>
    </row>
    <row r="32" spans="1:2" ht="13.2" customHeight="1" x14ac:dyDescent="0.2">
      <c r="A32" s="24" t="s">
        <v>3003</v>
      </c>
      <c r="B32" s="117" t="s">
        <v>3017</v>
      </c>
    </row>
    <row r="33" spans="1:2" ht="13.2" customHeight="1" x14ac:dyDescent="0.2">
      <c r="A33" s="24" t="s">
        <v>3021</v>
      </c>
      <c r="B33" s="117" t="s">
        <v>3017</v>
      </c>
    </row>
    <row r="34" spans="1:2" ht="13.2" customHeight="1" x14ac:dyDescent="0.2">
      <c r="A34" s="24" t="s">
        <v>3011</v>
      </c>
      <c r="B34" s="117" t="s">
        <v>3017</v>
      </c>
    </row>
    <row r="35" spans="1:2" ht="13.2" customHeight="1" x14ac:dyDescent="0.2">
      <c r="A35" s="24" t="s">
        <v>70</v>
      </c>
      <c r="B35" s="117" t="s">
        <v>3017</v>
      </c>
    </row>
    <row r="36" spans="1:2" ht="13.2" customHeight="1" x14ac:dyDescent="0.2">
      <c r="A36" s="24" t="s">
        <v>623</v>
      </c>
      <c r="B36" s="117" t="s">
        <v>3017</v>
      </c>
    </row>
    <row r="37" spans="1:2" ht="13.2" customHeight="1" x14ac:dyDescent="0.2">
      <c r="A37" s="24" t="s">
        <v>2064</v>
      </c>
      <c r="B37" s="117" t="s">
        <v>3018</v>
      </c>
    </row>
    <row r="38" spans="1:2" ht="13.2" customHeight="1" x14ac:dyDescent="0.2">
      <c r="A38" s="24" t="s">
        <v>3037</v>
      </c>
      <c r="B38" s="117" t="s">
        <v>3018</v>
      </c>
    </row>
    <row r="39" spans="1:2" ht="13.2" customHeight="1" x14ac:dyDescent="0.2">
      <c r="A39" s="24" t="s">
        <v>628</v>
      </c>
      <c r="B39" s="117" t="s">
        <v>3018</v>
      </c>
    </row>
    <row r="40" spans="1:2" ht="13.2" customHeight="1" x14ac:dyDescent="0.2">
      <c r="A40" s="24" t="s">
        <v>3022</v>
      </c>
      <c r="B40" s="117" t="s">
        <v>3018</v>
      </c>
    </row>
    <row r="41" spans="1:2" ht="13.2" customHeight="1" x14ac:dyDescent="0.2">
      <c r="A41" s="24" t="s">
        <v>238</v>
      </c>
      <c r="B41" s="117" t="s">
        <v>3018</v>
      </c>
    </row>
    <row r="42" spans="1:2" ht="13.2" customHeight="1" x14ac:dyDescent="0.2">
      <c r="A42" s="24" t="s">
        <v>537</v>
      </c>
      <c r="B42" s="117" t="s">
        <v>3018</v>
      </c>
    </row>
    <row r="43" spans="1:2" ht="13.2" customHeight="1" x14ac:dyDescent="0.2">
      <c r="A43" s="24" t="s">
        <v>559</v>
      </c>
      <c r="B43" s="117" t="s">
        <v>3018</v>
      </c>
    </row>
    <row r="44" spans="1:2" ht="13.2" customHeight="1" x14ac:dyDescent="0.2">
      <c r="A44" s="24" t="s">
        <v>146</v>
      </c>
      <c r="B44" s="117" t="s">
        <v>3019</v>
      </c>
    </row>
    <row r="45" spans="1:2" ht="13.2" customHeight="1" x14ac:dyDescent="0.2">
      <c r="A45" s="24" t="s">
        <v>3036</v>
      </c>
      <c r="B45" s="117" t="s">
        <v>3019</v>
      </c>
    </row>
    <row r="46" spans="1:2" ht="13.2" customHeight="1" x14ac:dyDescent="0.2">
      <c r="A46" s="24" t="s">
        <v>2062</v>
      </c>
      <c r="B46" s="117" t="s">
        <v>3019</v>
      </c>
    </row>
    <row r="47" spans="1:2" ht="13.2" customHeight="1" x14ac:dyDescent="0.2">
      <c r="A47" s="24" t="s">
        <v>145</v>
      </c>
      <c r="B47" s="117" t="s">
        <v>3019</v>
      </c>
    </row>
    <row r="48" spans="1:2" ht="13.2" customHeight="1" x14ac:dyDescent="0.2">
      <c r="A48" s="24" t="s">
        <v>3023</v>
      </c>
      <c r="B48" s="117" t="s">
        <v>3019</v>
      </c>
    </row>
    <row r="49" spans="1:2" ht="13.2" customHeight="1" x14ac:dyDescent="0.2">
      <c r="A49" s="24" t="s">
        <v>3004</v>
      </c>
      <c r="B49" s="117" t="s">
        <v>3019</v>
      </c>
    </row>
    <row r="50" spans="1:2" ht="13.2" customHeight="1" x14ac:dyDescent="0.2">
      <c r="A50" s="24" t="s">
        <v>3020</v>
      </c>
      <c r="B50" s="117" t="s">
        <v>165</v>
      </c>
    </row>
    <row r="51" spans="1:2" ht="13.2" customHeight="1" x14ac:dyDescent="0.2">
      <c r="A51" s="24" t="s">
        <v>71</v>
      </c>
      <c r="B51" s="117" t="s">
        <v>165</v>
      </c>
    </row>
    <row r="52" spans="1:2" ht="13.2" customHeight="1" x14ac:dyDescent="0.2">
      <c r="A52" s="24" t="s">
        <v>538</v>
      </c>
      <c r="B52" s="117" t="s">
        <v>165</v>
      </c>
    </row>
    <row r="53" spans="1:2" ht="13.2" customHeight="1" x14ac:dyDescent="0.2">
      <c r="A53" s="24" t="s">
        <v>237</v>
      </c>
      <c r="B53" s="117" t="s">
        <v>165</v>
      </c>
    </row>
    <row r="54" spans="1:2" ht="13.2" customHeight="1" x14ac:dyDescent="0.2">
      <c r="A54" s="24" t="s">
        <v>626</v>
      </c>
      <c r="B54" s="117" t="s">
        <v>165</v>
      </c>
    </row>
    <row r="55" spans="1:2" ht="13.2" customHeight="1" x14ac:dyDescent="0.2">
      <c r="A55" s="24" t="s">
        <v>164</v>
      </c>
      <c r="B55" s="117" t="s">
        <v>165</v>
      </c>
    </row>
    <row r="56" spans="1:2" ht="13.2" customHeight="1" x14ac:dyDescent="0.2">
      <c r="A56" s="24" t="s">
        <v>631</v>
      </c>
      <c r="B56" s="117" t="s">
        <v>165</v>
      </c>
    </row>
    <row r="57" spans="1:2" ht="13.2" customHeight="1" x14ac:dyDescent="0.2">
      <c r="A57" s="24" t="s">
        <v>161</v>
      </c>
      <c r="B57" s="117" t="s">
        <v>165</v>
      </c>
    </row>
    <row r="58" spans="1:2" ht="13.2" customHeight="1" x14ac:dyDescent="0.2">
      <c r="A58" s="24" t="s">
        <v>536</v>
      </c>
      <c r="B58" s="117" t="s">
        <v>166</v>
      </c>
    </row>
    <row r="59" spans="1:2" ht="13.2" customHeight="1" x14ac:dyDescent="0.2">
      <c r="A59" s="24" t="s">
        <v>2056</v>
      </c>
      <c r="B59" s="117" t="s">
        <v>166</v>
      </c>
    </row>
    <row r="60" spans="1:2" ht="13.2" customHeight="1" x14ac:dyDescent="0.2">
      <c r="A60" s="24" t="s">
        <v>746</v>
      </c>
      <c r="B60" s="117" t="s">
        <v>166</v>
      </c>
    </row>
    <row r="61" spans="1:2" ht="13.2" customHeight="1" x14ac:dyDescent="0.2">
      <c r="A61" s="24" t="s">
        <v>869</v>
      </c>
      <c r="B61" s="117" t="s">
        <v>166</v>
      </c>
    </row>
    <row r="62" spans="1:2" ht="13.2" customHeight="1" x14ac:dyDescent="0.2">
      <c r="A62" s="24" t="s">
        <v>931</v>
      </c>
      <c r="B62" s="117" t="s">
        <v>166</v>
      </c>
    </row>
    <row r="63" spans="1:2" ht="13.2" customHeight="1" x14ac:dyDescent="0.2">
      <c r="A63" s="24" t="s">
        <v>2199</v>
      </c>
      <c r="B63" s="117" t="s">
        <v>166</v>
      </c>
    </row>
    <row r="64" spans="1:2" ht="13.2" customHeight="1" x14ac:dyDescent="0.2">
      <c r="A64" s="24" t="s">
        <v>930</v>
      </c>
      <c r="B64" s="117" t="s">
        <v>166</v>
      </c>
    </row>
  </sheetData>
  <autoFilter ref="A1:C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7"/>
  <sheetViews>
    <sheetView workbookViewId="0">
      <selection activeCell="D79" sqref="D79"/>
    </sheetView>
  </sheetViews>
  <sheetFormatPr baseColWidth="10" defaultRowHeight="14.4" x14ac:dyDescent="0.3"/>
  <cols>
    <col min="2" max="2" width="7.5546875" customWidth="1"/>
    <col min="3" max="11" width="9.21875" customWidth="1"/>
    <col min="13" max="13" width="8.109375" customWidth="1"/>
  </cols>
  <sheetData>
    <row r="1" spans="2:36" x14ac:dyDescent="0.3">
      <c r="B1" s="80">
        <v>2017</v>
      </c>
      <c r="C1" s="81" t="s">
        <v>649</v>
      </c>
      <c r="D1" s="85"/>
      <c r="E1" s="85"/>
      <c r="F1" s="85"/>
      <c r="G1" s="85"/>
      <c r="H1" s="85"/>
      <c r="I1" s="85"/>
      <c r="J1" s="85"/>
      <c r="K1" s="85"/>
      <c r="L1" s="86"/>
      <c r="N1" s="59"/>
      <c r="O1" s="55"/>
      <c r="P1" s="55"/>
      <c r="Q1" s="55"/>
      <c r="R1" s="55"/>
      <c r="S1" s="55"/>
      <c r="T1" s="55"/>
      <c r="U1" s="55"/>
      <c r="V1" s="55"/>
      <c r="W1" s="55"/>
      <c r="Z1" s="59">
        <v>2017</v>
      </c>
      <c r="AA1" s="55" t="s">
        <v>0</v>
      </c>
      <c r="AB1" s="55"/>
      <c r="AC1" s="55"/>
      <c r="AD1" s="55"/>
      <c r="AE1" s="55"/>
      <c r="AF1" s="55"/>
      <c r="AG1" s="55"/>
      <c r="AH1" s="55"/>
      <c r="AI1" s="55"/>
    </row>
    <row r="2" spans="2:36" ht="15" thickBot="1" x14ac:dyDescent="0.35">
      <c r="B2" s="91" t="s">
        <v>1</v>
      </c>
      <c r="C2" s="92" t="s">
        <v>641</v>
      </c>
      <c r="D2" s="92" t="s">
        <v>642</v>
      </c>
      <c r="E2" s="92" t="s">
        <v>643</v>
      </c>
      <c r="F2" s="93" t="s">
        <v>644</v>
      </c>
      <c r="G2" s="93" t="s">
        <v>645</v>
      </c>
      <c r="H2" s="93" t="s">
        <v>637</v>
      </c>
      <c r="I2" s="93" t="s">
        <v>646</v>
      </c>
      <c r="J2" s="93" t="s">
        <v>639</v>
      </c>
      <c r="K2" s="93"/>
      <c r="L2" s="94" t="s">
        <v>153</v>
      </c>
      <c r="N2" s="55" t="str">
        <f>B2</f>
        <v>Distancia</v>
      </c>
      <c r="O2" s="55" t="str">
        <f t="shared" ref="O2:X2" si="0">C2</f>
        <v>TRICAO</v>
      </c>
      <c r="P2" s="55" t="str">
        <f t="shared" si="0"/>
        <v>MATETIC I</v>
      </c>
      <c r="Q2" s="55" t="str">
        <f t="shared" si="0"/>
        <v>LLAYLLAY</v>
      </c>
      <c r="R2" s="55" t="str">
        <f t="shared" si="0"/>
        <v>EL CUADRO</v>
      </c>
      <c r="S2" s="55" t="str">
        <f t="shared" si="0"/>
        <v>TRICAO II</v>
      </c>
      <c r="T2" s="55" t="str">
        <f t="shared" si="0"/>
        <v>LLAYLLAY II</v>
      </c>
      <c r="U2" s="55" t="str">
        <f t="shared" si="0"/>
        <v>PIRQUE</v>
      </c>
      <c r="V2" s="55" t="str">
        <f t="shared" si="0"/>
        <v>BIO BIO</v>
      </c>
      <c r="W2" s="55"/>
      <c r="X2" s="55" t="str">
        <f t="shared" si="0"/>
        <v>Total general</v>
      </c>
      <c r="Z2" s="55" t="s">
        <v>1</v>
      </c>
      <c r="AA2" s="55" t="s">
        <v>641</v>
      </c>
      <c r="AB2" s="55" t="s">
        <v>642</v>
      </c>
      <c r="AC2" s="55" t="s">
        <v>643</v>
      </c>
      <c r="AD2" s="55" t="s">
        <v>644</v>
      </c>
      <c r="AE2" s="55" t="s">
        <v>645</v>
      </c>
      <c r="AF2" s="55" t="s">
        <v>637</v>
      </c>
      <c r="AG2" s="55" t="s">
        <v>646</v>
      </c>
      <c r="AH2" s="55" t="s">
        <v>639</v>
      </c>
      <c r="AJ2" s="55" t="s">
        <v>153</v>
      </c>
    </row>
    <row r="3" spans="2:36" x14ac:dyDescent="0.3">
      <c r="B3" s="82">
        <v>160</v>
      </c>
      <c r="C3" s="58"/>
      <c r="D3" s="58"/>
      <c r="E3" s="58"/>
      <c r="F3" s="58"/>
      <c r="G3" s="58"/>
      <c r="H3" s="58"/>
      <c r="I3" s="58"/>
      <c r="J3" s="58">
        <v>18</v>
      </c>
      <c r="K3" s="83"/>
      <c r="L3" s="84">
        <v>18</v>
      </c>
      <c r="N3" s="55">
        <f t="shared" ref="N3:N8" si="1">B3</f>
        <v>160</v>
      </c>
      <c r="O3" s="73"/>
      <c r="P3" s="74"/>
      <c r="Q3" s="73"/>
      <c r="R3" s="74"/>
      <c r="S3" s="73"/>
      <c r="T3" s="74"/>
      <c r="U3" s="73"/>
      <c r="V3" s="74">
        <v>8</v>
      </c>
      <c r="W3" s="55"/>
      <c r="X3" s="73">
        <v>8</v>
      </c>
      <c r="Z3" s="55">
        <v>160</v>
      </c>
      <c r="AA3" s="77" t="e">
        <f>O3/C3</f>
        <v>#DIV/0!</v>
      </c>
      <c r="AB3" s="77" t="e">
        <f t="shared" ref="AB3:AJ3" si="2">P3/D3</f>
        <v>#DIV/0!</v>
      </c>
      <c r="AC3" s="77" t="e">
        <f t="shared" si="2"/>
        <v>#DIV/0!</v>
      </c>
      <c r="AD3" s="77" t="e">
        <f t="shared" si="2"/>
        <v>#DIV/0!</v>
      </c>
      <c r="AE3" s="77" t="e">
        <f t="shared" si="2"/>
        <v>#DIV/0!</v>
      </c>
      <c r="AF3" s="77" t="e">
        <f t="shared" si="2"/>
        <v>#DIV/0!</v>
      </c>
      <c r="AG3" s="77" t="e">
        <f t="shared" si="2"/>
        <v>#DIV/0!</v>
      </c>
      <c r="AH3" s="77">
        <f t="shared" si="2"/>
        <v>0.44444444444444442</v>
      </c>
      <c r="AI3" s="77" t="e">
        <f t="shared" si="2"/>
        <v>#DIV/0!</v>
      </c>
      <c r="AJ3" s="77">
        <f t="shared" si="2"/>
        <v>0.44444444444444442</v>
      </c>
    </row>
    <row r="4" spans="2:36" x14ac:dyDescent="0.3">
      <c r="B4" s="82">
        <v>120</v>
      </c>
      <c r="C4" s="58"/>
      <c r="D4" s="58">
        <v>32</v>
      </c>
      <c r="E4" s="58">
        <v>17</v>
      </c>
      <c r="F4" s="58">
        <v>26</v>
      </c>
      <c r="G4" s="58">
        <v>23</v>
      </c>
      <c r="H4" s="58">
        <v>19</v>
      </c>
      <c r="I4" s="58"/>
      <c r="J4" s="58">
        <v>13</v>
      </c>
      <c r="K4" s="83"/>
      <c r="L4" s="84">
        <v>130</v>
      </c>
      <c r="N4" s="55">
        <f t="shared" si="1"/>
        <v>120</v>
      </c>
      <c r="O4" s="75"/>
      <c r="P4" s="76">
        <v>23</v>
      </c>
      <c r="Q4" s="75">
        <v>13</v>
      </c>
      <c r="R4" s="76">
        <v>20</v>
      </c>
      <c r="S4" s="75">
        <v>8</v>
      </c>
      <c r="T4" s="76">
        <v>13</v>
      </c>
      <c r="U4" s="75"/>
      <c r="V4" s="76">
        <v>6</v>
      </c>
      <c r="W4" s="55"/>
      <c r="X4" s="75">
        <v>83</v>
      </c>
      <c r="Z4" s="55">
        <v>120</v>
      </c>
      <c r="AA4" s="77" t="e">
        <f t="shared" ref="AA4:AA8" si="3">O4/C4</f>
        <v>#DIV/0!</v>
      </c>
      <c r="AB4" s="77">
        <f t="shared" ref="AB4:AB9" si="4">P4/D4</f>
        <v>0.71875</v>
      </c>
      <c r="AC4" s="77">
        <f t="shared" ref="AC4:AC9" si="5">Q4/E4</f>
        <v>0.76470588235294112</v>
      </c>
      <c r="AD4" s="77">
        <f t="shared" ref="AD4:AD9" si="6">R4/F4</f>
        <v>0.76923076923076927</v>
      </c>
      <c r="AE4" s="77">
        <f t="shared" ref="AE4:AE9" si="7">S4/G4</f>
        <v>0.34782608695652173</v>
      </c>
      <c r="AF4" s="77">
        <f t="shared" ref="AF4:AF9" si="8">T4/H4</f>
        <v>0.68421052631578949</v>
      </c>
      <c r="AG4" s="77" t="e">
        <f t="shared" ref="AG4:AG9" si="9">U4/I4</f>
        <v>#DIV/0!</v>
      </c>
      <c r="AH4" s="77">
        <f t="shared" ref="AH4:AH9" si="10">V4/J4</f>
        <v>0.46153846153846156</v>
      </c>
      <c r="AI4" s="77" t="e">
        <f t="shared" ref="AI4:AI9" si="11">W4/K4</f>
        <v>#DIV/0!</v>
      </c>
      <c r="AJ4" s="77">
        <f t="shared" ref="AJ4:AJ9" si="12">X4/L4</f>
        <v>0.63846153846153841</v>
      </c>
    </row>
    <row r="5" spans="2:36" x14ac:dyDescent="0.3">
      <c r="B5" s="82">
        <v>80</v>
      </c>
      <c r="C5" s="58">
        <v>54</v>
      </c>
      <c r="D5" s="58">
        <v>37</v>
      </c>
      <c r="E5" s="58">
        <v>41</v>
      </c>
      <c r="F5" s="58">
        <v>47</v>
      </c>
      <c r="G5" s="58">
        <v>44</v>
      </c>
      <c r="H5" s="58">
        <v>33</v>
      </c>
      <c r="I5" s="58">
        <v>36</v>
      </c>
      <c r="J5" s="58">
        <v>36</v>
      </c>
      <c r="K5" s="83"/>
      <c r="L5" s="84">
        <v>328</v>
      </c>
      <c r="N5" s="55">
        <f t="shared" si="1"/>
        <v>80</v>
      </c>
      <c r="O5" s="73">
        <v>32</v>
      </c>
      <c r="P5" s="74">
        <v>20</v>
      </c>
      <c r="Q5" s="73">
        <v>30</v>
      </c>
      <c r="R5" s="74">
        <v>41</v>
      </c>
      <c r="S5" s="73">
        <v>25</v>
      </c>
      <c r="T5" s="74">
        <v>23</v>
      </c>
      <c r="U5" s="73">
        <v>22</v>
      </c>
      <c r="V5" s="74">
        <v>25</v>
      </c>
      <c r="W5" s="55"/>
      <c r="X5" s="73">
        <v>218</v>
      </c>
      <c r="Z5" s="55">
        <v>80</v>
      </c>
      <c r="AA5" s="77">
        <f t="shared" si="3"/>
        <v>0.59259259259259256</v>
      </c>
      <c r="AB5" s="77">
        <f t="shared" si="4"/>
        <v>0.54054054054054057</v>
      </c>
      <c r="AC5" s="77">
        <f t="shared" si="5"/>
        <v>0.73170731707317072</v>
      </c>
      <c r="AD5" s="77">
        <f t="shared" si="6"/>
        <v>0.87234042553191493</v>
      </c>
      <c r="AE5" s="77">
        <f t="shared" si="7"/>
        <v>0.56818181818181823</v>
      </c>
      <c r="AF5" s="77">
        <f t="shared" si="8"/>
        <v>0.69696969696969702</v>
      </c>
      <c r="AG5" s="77">
        <f t="shared" si="9"/>
        <v>0.61111111111111116</v>
      </c>
      <c r="AH5" s="77">
        <f t="shared" si="10"/>
        <v>0.69444444444444442</v>
      </c>
      <c r="AI5" s="77" t="e">
        <f t="shared" si="11"/>
        <v>#DIV/0!</v>
      </c>
      <c r="AJ5" s="77">
        <f t="shared" si="12"/>
        <v>0.66463414634146345</v>
      </c>
    </row>
    <row r="6" spans="2:36" x14ac:dyDescent="0.3">
      <c r="B6" s="82">
        <v>60</v>
      </c>
      <c r="C6" s="58">
        <v>14</v>
      </c>
      <c r="D6" s="58">
        <v>9</v>
      </c>
      <c r="E6" s="58">
        <v>12</v>
      </c>
      <c r="F6" s="58">
        <v>13</v>
      </c>
      <c r="G6" s="58">
        <v>18</v>
      </c>
      <c r="H6" s="58">
        <v>15</v>
      </c>
      <c r="I6" s="58">
        <v>12</v>
      </c>
      <c r="J6" s="58">
        <v>7</v>
      </c>
      <c r="K6" s="83"/>
      <c r="L6" s="84">
        <v>100</v>
      </c>
      <c r="N6" s="55">
        <f t="shared" si="1"/>
        <v>60</v>
      </c>
      <c r="O6" s="75">
        <v>6</v>
      </c>
      <c r="P6" s="76">
        <v>9</v>
      </c>
      <c r="Q6" s="75">
        <v>10</v>
      </c>
      <c r="R6" s="76">
        <v>8</v>
      </c>
      <c r="S6" s="75">
        <v>14</v>
      </c>
      <c r="T6" s="76">
        <v>10</v>
      </c>
      <c r="U6" s="75">
        <v>8</v>
      </c>
      <c r="V6" s="76">
        <v>4</v>
      </c>
      <c r="W6" s="55"/>
      <c r="X6" s="75">
        <v>69</v>
      </c>
      <c r="Z6" s="55">
        <v>60</v>
      </c>
      <c r="AA6" s="77">
        <f t="shared" si="3"/>
        <v>0.42857142857142855</v>
      </c>
      <c r="AB6" s="77">
        <f t="shared" si="4"/>
        <v>1</v>
      </c>
      <c r="AC6" s="77">
        <f t="shared" si="5"/>
        <v>0.83333333333333337</v>
      </c>
      <c r="AD6" s="77">
        <f t="shared" si="6"/>
        <v>0.61538461538461542</v>
      </c>
      <c r="AE6" s="77">
        <f t="shared" si="7"/>
        <v>0.77777777777777779</v>
      </c>
      <c r="AF6" s="77">
        <f t="shared" si="8"/>
        <v>0.66666666666666663</v>
      </c>
      <c r="AG6" s="77">
        <f t="shared" si="9"/>
        <v>0.66666666666666663</v>
      </c>
      <c r="AH6" s="77">
        <f t="shared" si="10"/>
        <v>0.5714285714285714</v>
      </c>
      <c r="AI6" s="77" t="e">
        <f t="shared" si="11"/>
        <v>#DIV/0!</v>
      </c>
      <c r="AJ6" s="77">
        <f t="shared" si="12"/>
        <v>0.69</v>
      </c>
    </row>
    <row r="7" spans="2:36" x14ac:dyDescent="0.3">
      <c r="B7" s="82">
        <v>40</v>
      </c>
      <c r="C7" s="58">
        <v>49</v>
      </c>
      <c r="D7" s="58">
        <v>30</v>
      </c>
      <c r="E7" s="58">
        <v>30</v>
      </c>
      <c r="F7" s="58">
        <v>58</v>
      </c>
      <c r="G7" s="58">
        <v>46</v>
      </c>
      <c r="H7" s="58">
        <v>41</v>
      </c>
      <c r="I7" s="58">
        <v>49</v>
      </c>
      <c r="J7" s="58">
        <v>23</v>
      </c>
      <c r="K7" s="83"/>
      <c r="L7" s="84">
        <v>326</v>
      </c>
      <c r="N7" s="55">
        <f t="shared" si="1"/>
        <v>40</v>
      </c>
      <c r="O7" s="73">
        <v>41</v>
      </c>
      <c r="P7" s="74">
        <v>23</v>
      </c>
      <c r="Q7" s="73">
        <v>24</v>
      </c>
      <c r="R7" s="74">
        <v>39</v>
      </c>
      <c r="S7" s="73">
        <v>30</v>
      </c>
      <c r="T7" s="74">
        <v>35</v>
      </c>
      <c r="U7" s="73">
        <v>27</v>
      </c>
      <c r="V7" s="74">
        <v>13</v>
      </c>
      <c r="W7" s="55"/>
      <c r="X7" s="73">
        <v>232</v>
      </c>
      <c r="Z7" s="55">
        <v>40</v>
      </c>
      <c r="AA7" s="77">
        <f t="shared" si="3"/>
        <v>0.83673469387755106</v>
      </c>
      <c r="AB7" s="77">
        <f t="shared" si="4"/>
        <v>0.76666666666666672</v>
      </c>
      <c r="AC7" s="77">
        <f t="shared" si="5"/>
        <v>0.8</v>
      </c>
      <c r="AD7" s="77">
        <f t="shared" si="6"/>
        <v>0.67241379310344829</v>
      </c>
      <c r="AE7" s="77">
        <f t="shared" si="7"/>
        <v>0.65217391304347827</v>
      </c>
      <c r="AF7" s="77">
        <f t="shared" si="8"/>
        <v>0.85365853658536583</v>
      </c>
      <c r="AG7" s="77">
        <f t="shared" si="9"/>
        <v>0.55102040816326525</v>
      </c>
      <c r="AH7" s="77">
        <f t="shared" si="10"/>
        <v>0.56521739130434778</v>
      </c>
      <c r="AI7" s="77" t="e">
        <f t="shared" si="11"/>
        <v>#DIV/0!</v>
      </c>
      <c r="AJ7" s="77">
        <f t="shared" si="12"/>
        <v>0.71165644171779141</v>
      </c>
    </row>
    <row r="8" spans="2:36" ht="15" thickBot="1" x14ac:dyDescent="0.35">
      <c r="B8" s="82">
        <v>20</v>
      </c>
      <c r="C8" s="58">
        <v>12</v>
      </c>
      <c r="D8" s="58">
        <v>12</v>
      </c>
      <c r="E8" s="58">
        <v>12</v>
      </c>
      <c r="F8" s="58">
        <v>13</v>
      </c>
      <c r="G8" s="58">
        <v>8</v>
      </c>
      <c r="H8" s="58">
        <v>8</v>
      </c>
      <c r="I8" s="58">
        <v>8</v>
      </c>
      <c r="J8" s="58">
        <v>4</v>
      </c>
      <c r="K8" s="83"/>
      <c r="L8" s="84">
        <v>77</v>
      </c>
      <c r="M8" t="s">
        <v>648</v>
      </c>
      <c r="N8" s="55">
        <f t="shared" si="1"/>
        <v>20</v>
      </c>
      <c r="O8" s="75">
        <v>11</v>
      </c>
      <c r="P8" s="76">
        <v>9</v>
      </c>
      <c r="Q8" s="75">
        <v>10</v>
      </c>
      <c r="R8" s="76">
        <v>8</v>
      </c>
      <c r="S8" s="75">
        <v>7</v>
      </c>
      <c r="T8" s="76">
        <v>5</v>
      </c>
      <c r="U8" s="75">
        <v>7</v>
      </c>
      <c r="V8" s="76">
        <v>2</v>
      </c>
      <c r="W8" s="55"/>
      <c r="X8" s="75">
        <v>59</v>
      </c>
      <c r="Z8" s="55">
        <v>20</v>
      </c>
      <c r="AA8" s="77">
        <f t="shared" si="3"/>
        <v>0.91666666666666663</v>
      </c>
      <c r="AB8" s="77">
        <f t="shared" si="4"/>
        <v>0.75</v>
      </c>
      <c r="AC8" s="77">
        <f t="shared" si="5"/>
        <v>0.83333333333333337</v>
      </c>
      <c r="AD8" s="77">
        <f t="shared" si="6"/>
        <v>0.61538461538461542</v>
      </c>
      <c r="AE8" s="77">
        <f t="shared" si="7"/>
        <v>0.875</v>
      </c>
      <c r="AF8" s="77">
        <f t="shared" si="8"/>
        <v>0.625</v>
      </c>
      <c r="AG8" s="77">
        <f t="shared" si="9"/>
        <v>0.875</v>
      </c>
      <c r="AH8" s="77">
        <f t="shared" si="10"/>
        <v>0.5</v>
      </c>
      <c r="AI8" s="77" t="e">
        <f t="shared" si="11"/>
        <v>#DIV/0!</v>
      </c>
      <c r="AJ8" s="77">
        <f t="shared" si="12"/>
        <v>0.76623376623376627</v>
      </c>
    </row>
    <row r="9" spans="2:36" ht="15" thickBot="1" x14ac:dyDescent="0.35">
      <c r="B9" s="60" t="s">
        <v>647</v>
      </c>
      <c r="C9" s="61">
        <f>SUM(C3:C8)</f>
        <v>129</v>
      </c>
      <c r="D9" s="61">
        <f t="shared" ref="D9:J9" si="13">SUM(D3:D8)</f>
        <v>120</v>
      </c>
      <c r="E9" s="61">
        <f t="shared" si="13"/>
        <v>112</v>
      </c>
      <c r="F9" s="61">
        <f t="shared" si="13"/>
        <v>157</v>
      </c>
      <c r="G9" s="61">
        <f t="shared" si="13"/>
        <v>139</v>
      </c>
      <c r="H9" s="61">
        <f t="shared" si="13"/>
        <v>116</v>
      </c>
      <c r="I9" s="61">
        <f t="shared" si="13"/>
        <v>105</v>
      </c>
      <c r="J9" s="61">
        <f t="shared" si="13"/>
        <v>101</v>
      </c>
      <c r="K9" s="62"/>
      <c r="L9" s="63">
        <f>SUM(L3:L8)</f>
        <v>979</v>
      </c>
      <c r="M9" s="64">
        <f>L9/8</f>
        <v>122.375</v>
      </c>
      <c r="N9" s="60"/>
      <c r="O9" s="65">
        <f>SUM(O3:O8)</f>
        <v>90</v>
      </c>
      <c r="P9" s="61">
        <f t="shared" ref="P9" si="14">SUM(P3:P8)</f>
        <v>84</v>
      </c>
      <c r="Q9" s="61">
        <f t="shared" ref="Q9" si="15">SUM(Q3:Q8)</f>
        <v>87</v>
      </c>
      <c r="R9" s="61">
        <f t="shared" ref="R9" si="16">SUM(R3:R8)</f>
        <v>116</v>
      </c>
      <c r="S9" s="61">
        <f t="shared" ref="S9" si="17">SUM(S3:S8)</f>
        <v>84</v>
      </c>
      <c r="T9" s="61">
        <f t="shared" ref="T9" si="18">SUM(T3:T8)</f>
        <v>86</v>
      </c>
      <c r="U9" s="61">
        <f t="shared" ref="U9" si="19">SUM(U3:U8)</f>
        <v>64</v>
      </c>
      <c r="V9" s="61">
        <f t="shared" ref="V9" si="20">SUM(V3:V8)</f>
        <v>58</v>
      </c>
      <c r="W9" s="61">
        <f t="shared" ref="W9:X9" si="21">SUM(W3:W8)</f>
        <v>0</v>
      </c>
      <c r="X9" s="61">
        <f t="shared" si="21"/>
        <v>669</v>
      </c>
      <c r="Z9" s="60" t="s">
        <v>647</v>
      </c>
      <c r="AA9" s="78">
        <f>O9/C9</f>
        <v>0.69767441860465118</v>
      </c>
      <c r="AB9" s="78">
        <f t="shared" si="4"/>
        <v>0.7</v>
      </c>
      <c r="AC9" s="78">
        <f t="shared" si="5"/>
        <v>0.7767857142857143</v>
      </c>
      <c r="AD9" s="78">
        <f t="shared" si="6"/>
        <v>0.73885350318471332</v>
      </c>
      <c r="AE9" s="78">
        <f t="shared" si="7"/>
        <v>0.60431654676258995</v>
      </c>
      <c r="AF9" s="78">
        <f t="shared" si="8"/>
        <v>0.74137931034482762</v>
      </c>
      <c r="AG9" s="78">
        <f t="shared" si="9"/>
        <v>0.60952380952380958</v>
      </c>
      <c r="AH9" s="78">
        <f t="shared" si="10"/>
        <v>0.57425742574257421</v>
      </c>
      <c r="AI9" s="78" t="e">
        <f t="shared" si="11"/>
        <v>#DIV/0!</v>
      </c>
      <c r="AJ9" s="79">
        <f t="shared" si="12"/>
        <v>0.68335035750766093</v>
      </c>
    </row>
    <row r="10" spans="2:36" ht="15" thickBot="1" x14ac:dyDescent="0.35">
      <c r="B10" s="55"/>
      <c r="C10" s="58"/>
      <c r="D10" s="58"/>
      <c r="E10" s="58"/>
      <c r="F10" s="58"/>
      <c r="G10" s="58"/>
      <c r="H10" s="58"/>
      <c r="I10" s="58"/>
      <c r="J10" s="58"/>
      <c r="K10" s="58"/>
      <c r="Z10" s="55"/>
      <c r="AA10" s="58"/>
      <c r="AB10" s="58"/>
      <c r="AC10" s="58"/>
      <c r="AD10" s="58"/>
      <c r="AE10" s="58"/>
      <c r="AF10" s="58"/>
      <c r="AG10" s="58"/>
      <c r="AH10" s="58"/>
      <c r="AI10" s="58"/>
    </row>
    <row r="11" spans="2:36" x14ac:dyDescent="0.3">
      <c r="B11" s="80">
        <v>2018</v>
      </c>
      <c r="C11" s="81" t="s">
        <v>649</v>
      </c>
      <c r="D11" s="85"/>
      <c r="E11" s="85"/>
      <c r="F11" s="85"/>
      <c r="G11" s="85"/>
      <c r="H11" s="85"/>
      <c r="I11" s="85"/>
      <c r="J11" s="85"/>
      <c r="K11" s="85"/>
      <c r="L11" s="86"/>
      <c r="N11" s="59"/>
      <c r="O11" s="55"/>
      <c r="P11" s="55"/>
      <c r="Q11" s="55"/>
      <c r="R11" s="55"/>
      <c r="S11" s="55"/>
      <c r="T11" s="55"/>
      <c r="U11" s="55"/>
      <c r="V11" s="55"/>
      <c r="W11" s="55"/>
      <c r="Z11" s="59">
        <v>2018</v>
      </c>
      <c r="AA11" s="55" t="s">
        <v>0</v>
      </c>
      <c r="AB11" s="56"/>
      <c r="AC11" s="56"/>
      <c r="AD11" s="56"/>
      <c r="AE11" s="56"/>
      <c r="AF11" s="56"/>
      <c r="AG11" s="56"/>
      <c r="AH11" s="56"/>
      <c r="AI11" s="56"/>
      <c r="AJ11" s="56"/>
    </row>
    <row r="12" spans="2:36" ht="15" thickBot="1" x14ac:dyDescent="0.35">
      <c r="B12" s="91" t="s">
        <v>1</v>
      </c>
      <c r="C12" s="92" t="s">
        <v>632</v>
      </c>
      <c r="D12" s="92" t="s">
        <v>633</v>
      </c>
      <c r="E12" s="92" t="s">
        <v>634</v>
      </c>
      <c r="F12" s="93" t="s">
        <v>635</v>
      </c>
      <c r="G12" s="93" t="s">
        <v>636</v>
      </c>
      <c r="H12" s="93" t="s">
        <v>637</v>
      </c>
      <c r="I12" s="93" t="s">
        <v>638</v>
      </c>
      <c r="J12" s="93" t="s">
        <v>639</v>
      </c>
      <c r="K12" s="93" t="s">
        <v>640</v>
      </c>
      <c r="L12" s="94" t="s">
        <v>153</v>
      </c>
      <c r="N12" s="55" t="str">
        <f>B12</f>
        <v>Distancia</v>
      </c>
      <c r="O12" s="55" t="str">
        <f t="shared" ref="O12" si="22">C12</f>
        <v>EL PANGUE</v>
      </c>
      <c r="P12" s="55" t="str">
        <f t="shared" ref="P12" si="23">D12</f>
        <v>EL CUADRO I</v>
      </c>
      <c r="Q12" s="55" t="str">
        <f t="shared" ref="Q12" si="24">E12</f>
        <v>EL CUADRO II</v>
      </c>
      <c r="R12" s="55" t="str">
        <f t="shared" ref="R12" si="25">F12</f>
        <v>EL CUADRO III</v>
      </c>
      <c r="S12" s="55" t="str">
        <f t="shared" ref="S12" si="26">G12</f>
        <v>LLAYLLAY I</v>
      </c>
      <c r="T12" s="55" t="str">
        <f t="shared" ref="T12" si="27">H12</f>
        <v>LLAYLLAY II</v>
      </c>
      <c r="U12" s="55" t="str">
        <f t="shared" ref="U12" si="28">I12</f>
        <v>LLAYLLAY III</v>
      </c>
      <c r="V12" s="55" t="str">
        <f t="shared" ref="V12" si="29">J12</f>
        <v>BIO BIO</v>
      </c>
      <c r="W12" s="55" t="str">
        <f t="shared" ref="W12" si="30">K12</f>
        <v>MATETIC</v>
      </c>
      <c r="X12" s="55" t="str">
        <f t="shared" ref="X12" si="31">L12</f>
        <v>Total general</v>
      </c>
      <c r="Z12" s="55" t="s">
        <v>1</v>
      </c>
      <c r="AA12" s="55" t="s">
        <v>632</v>
      </c>
      <c r="AB12" s="55" t="s">
        <v>633</v>
      </c>
      <c r="AC12" s="55" t="s">
        <v>634</v>
      </c>
      <c r="AD12" s="55" t="s">
        <v>635</v>
      </c>
      <c r="AE12" s="55" t="s">
        <v>636</v>
      </c>
      <c r="AF12" s="55" t="s">
        <v>637</v>
      </c>
      <c r="AG12" s="55" t="s">
        <v>638</v>
      </c>
      <c r="AH12" s="55" t="s">
        <v>639</v>
      </c>
      <c r="AI12" s="55" t="s">
        <v>640</v>
      </c>
      <c r="AJ12" s="55" t="s">
        <v>153</v>
      </c>
    </row>
    <row r="13" spans="2:36" x14ac:dyDescent="0.3">
      <c r="B13" s="82">
        <v>160</v>
      </c>
      <c r="C13" s="57"/>
      <c r="D13" s="57">
        <v>13</v>
      </c>
      <c r="E13" s="57"/>
      <c r="F13" s="57"/>
      <c r="G13" s="57"/>
      <c r="H13" s="57"/>
      <c r="I13" s="57"/>
      <c r="J13" s="57">
        <v>12</v>
      </c>
      <c r="K13" s="57"/>
      <c r="L13" s="87">
        <v>25</v>
      </c>
      <c r="N13" s="55">
        <f t="shared" ref="N13:N18" si="32">B13</f>
        <v>160</v>
      </c>
      <c r="O13" s="66"/>
      <c r="P13" s="68">
        <v>9</v>
      </c>
      <c r="Q13" s="66"/>
      <c r="R13" s="68"/>
      <c r="S13" s="66"/>
      <c r="T13" s="68"/>
      <c r="U13" s="66"/>
      <c r="V13" s="68">
        <v>3</v>
      </c>
      <c r="W13" s="66"/>
      <c r="X13" s="68">
        <v>12</v>
      </c>
      <c r="Z13" s="55">
        <v>160</v>
      </c>
      <c r="AA13" s="77" t="e">
        <f>O13/C13</f>
        <v>#DIV/0!</v>
      </c>
      <c r="AB13" s="77">
        <f t="shared" ref="AB13:AB18" si="33">P13/D13</f>
        <v>0.69230769230769229</v>
      </c>
      <c r="AC13" s="77" t="e">
        <f t="shared" ref="AC13:AC18" si="34">Q13/E13</f>
        <v>#DIV/0!</v>
      </c>
      <c r="AD13" s="77" t="e">
        <f t="shared" ref="AD13:AD18" si="35">R13/F13</f>
        <v>#DIV/0!</v>
      </c>
      <c r="AE13" s="77" t="e">
        <f t="shared" ref="AE13:AE18" si="36">S13/G13</f>
        <v>#DIV/0!</v>
      </c>
      <c r="AF13" s="77" t="e">
        <f t="shared" ref="AF13:AF18" si="37">T13/H13</f>
        <v>#DIV/0!</v>
      </c>
      <c r="AG13" s="77" t="e">
        <f t="shared" ref="AG13:AG18" si="38">U13/I13</f>
        <v>#DIV/0!</v>
      </c>
      <c r="AH13" s="77">
        <f t="shared" ref="AH13:AH18" si="39">V13/J13</f>
        <v>0.25</v>
      </c>
      <c r="AI13" s="77" t="e">
        <f t="shared" ref="AI13:AI18" si="40">W13/K13</f>
        <v>#DIV/0!</v>
      </c>
      <c r="AJ13" s="77">
        <f t="shared" ref="AJ13:AJ18" si="41">X13/L13</f>
        <v>0.48</v>
      </c>
    </row>
    <row r="14" spans="2:36" x14ac:dyDescent="0.3">
      <c r="B14" s="82">
        <v>120</v>
      </c>
      <c r="C14" s="57"/>
      <c r="D14" s="57">
        <v>27</v>
      </c>
      <c r="E14" s="57">
        <v>14</v>
      </c>
      <c r="F14" s="57">
        <v>25</v>
      </c>
      <c r="G14" s="57">
        <v>14</v>
      </c>
      <c r="H14" s="57">
        <v>23</v>
      </c>
      <c r="I14" s="57">
        <v>26</v>
      </c>
      <c r="J14" s="57">
        <v>17</v>
      </c>
      <c r="K14" s="57">
        <v>13</v>
      </c>
      <c r="L14" s="87">
        <v>159</v>
      </c>
      <c r="N14" s="55">
        <f t="shared" si="32"/>
        <v>120</v>
      </c>
      <c r="O14" s="67"/>
      <c r="P14" s="69">
        <v>14</v>
      </c>
      <c r="Q14" s="67">
        <v>9</v>
      </c>
      <c r="R14" s="69">
        <v>15</v>
      </c>
      <c r="S14" s="67">
        <v>7</v>
      </c>
      <c r="T14" s="69">
        <v>13</v>
      </c>
      <c r="U14" s="67">
        <v>15</v>
      </c>
      <c r="V14" s="69">
        <v>10</v>
      </c>
      <c r="W14" s="67">
        <v>11</v>
      </c>
      <c r="X14" s="69">
        <v>94</v>
      </c>
      <c r="Z14" s="55">
        <v>120</v>
      </c>
      <c r="AA14" s="77" t="e">
        <f t="shared" ref="AA14:AA17" si="42">O14/C14</f>
        <v>#DIV/0!</v>
      </c>
      <c r="AB14" s="77">
        <f t="shared" si="33"/>
        <v>0.51851851851851849</v>
      </c>
      <c r="AC14" s="77">
        <f t="shared" si="34"/>
        <v>0.6428571428571429</v>
      </c>
      <c r="AD14" s="77">
        <f t="shared" si="35"/>
        <v>0.6</v>
      </c>
      <c r="AE14" s="77">
        <f t="shared" si="36"/>
        <v>0.5</v>
      </c>
      <c r="AF14" s="77">
        <f t="shared" si="37"/>
        <v>0.56521739130434778</v>
      </c>
      <c r="AG14" s="77">
        <f t="shared" si="38"/>
        <v>0.57692307692307687</v>
      </c>
      <c r="AH14" s="77">
        <f t="shared" si="39"/>
        <v>0.58823529411764708</v>
      </c>
      <c r="AI14" s="77">
        <f t="shared" si="40"/>
        <v>0.84615384615384615</v>
      </c>
      <c r="AJ14" s="77">
        <f t="shared" si="41"/>
        <v>0.5911949685534591</v>
      </c>
    </row>
    <row r="15" spans="2:36" x14ac:dyDescent="0.3">
      <c r="B15" s="82">
        <v>80</v>
      </c>
      <c r="C15" s="57">
        <v>51</v>
      </c>
      <c r="D15" s="57">
        <v>48</v>
      </c>
      <c r="E15" s="57">
        <v>49</v>
      </c>
      <c r="F15" s="57">
        <v>56</v>
      </c>
      <c r="G15" s="57">
        <v>39</v>
      </c>
      <c r="H15" s="57">
        <v>45</v>
      </c>
      <c r="I15" s="57">
        <v>51</v>
      </c>
      <c r="J15" s="57">
        <v>24</v>
      </c>
      <c r="K15" s="57">
        <v>35</v>
      </c>
      <c r="L15" s="87">
        <v>398</v>
      </c>
      <c r="N15" s="55">
        <f t="shared" si="32"/>
        <v>80</v>
      </c>
      <c r="O15" s="66">
        <v>28</v>
      </c>
      <c r="P15" s="68">
        <v>35</v>
      </c>
      <c r="Q15" s="66">
        <v>35</v>
      </c>
      <c r="R15" s="68">
        <v>36</v>
      </c>
      <c r="S15" s="66">
        <v>24</v>
      </c>
      <c r="T15" s="68">
        <v>32</v>
      </c>
      <c r="U15" s="66">
        <v>35</v>
      </c>
      <c r="V15" s="68">
        <v>11</v>
      </c>
      <c r="W15" s="66">
        <v>26</v>
      </c>
      <c r="X15" s="68">
        <v>262</v>
      </c>
      <c r="Z15" s="55">
        <v>80</v>
      </c>
      <c r="AA15" s="77">
        <f t="shared" si="42"/>
        <v>0.5490196078431373</v>
      </c>
      <c r="AB15" s="77">
        <f t="shared" si="33"/>
        <v>0.72916666666666663</v>
      </c>
      <c r="AC15" s="77">
        <f t="shared" si="34"/>
        <v>0.7142857142857143</v>
      </c>
      <c r="AD15" s="77">
        <f t="shared" si="35"/>
        <v>0.6428571428571429</v>
      </c>
      <c r="AE15" s="77">
        <f t="shared" si="36"/>
        <v>0.61538461538461542</v>
      </c>
      <c r="AF15" s="77">
        <f t="shared" si="37"/>
        <v>0.71111111111111114</v>
      </c>
      <c r="AG15" s="77">
        <f t="shared" si="38"/>
        <v>0.68627450980392157</v>
      </c>
      <c r="AH15" s="77">
        <f t="shared" si="39"/>
        <v>0.45833333333333331</v>
      </c>
      <c r="AI15" s="77">
        <f t="shared" si="40"/>
        <v>0.74285714285714288</v>
      </c>
      <c r="AJ15" s="77">
        <f t="shared" si="41"/>
        <v>0.65829145728643212</v>
      </c>
    </row>
    <row r="16" spans="2:36" x14ac:dyDescent="0.3">
      <c r="B16" s="82">
        <v>60</v>
      </c>
      <c r="C16" s="57">
        <v>11</v>
      </c>
      <c r="D16" s="57">
        <v>6</v>
      </c>
      <c r="E16" s="57">
        <v>8</v>
      </c>
      <c r="F16" s="57">
        <v>19</v>
      </c>
      <c r="G16" s="57">
        <v>10</v>
      </c>
      <c r="H16" s="57">
        <v>17</v>
      </c>
      <c r="I16" s="57">
        <v>13</v>
      </c>
      <c r="J16" s="57">
        <v>8</v>
      </c>
      <c r="K16" s="57">
        <v>16</v>
      </c>
      <c r="L16" s="87">
        <v>108</v>
      </c>
      <c r="N16" s="55">
        <f t="shared" si="32"/>
        <v>60</v>
      </c>
      <c r="O16" s="67">
        <v>5</v>
      </c>
      <c r="P16" s="69">
        <v>4</v>
      </c>
      <c r="Q16" s="67">
        <v>4</v>
      </c>
      <c r="R16" s="69">
        <v>14</v>
      </c>
      <c r="S16" s="67">
        <v>9</v>
      </c>
      <c r="T16" s="69">
        <v>11</v>
      </c>
      <c r="U16" s="67">
        <v>10</v>
      </c>
      <c r="V16" s="69">
        <v>5</v>
      </c>
      <c r="W16" s="67">
        <v>12</v>
      </c>
      <c r="X16" s="69">
        <v>74</v>
      </c>
      <c r="Z16" s="55">
        <v>60</v>
      </c>
      <c r="AA16" s="77">
        <f t="shared" si="42"/>
        <v>0.45454545454545453</v>
      </c>
      <c r="AB16" s="77">
        <f t="shared" si="33"/>
        <v>0.66666666666666663</v>
      </c>
      <c r="AC16" s="77">
        <f t="shared" si="34"/>
        <v>0.5</v>
      </c>
      <c r="AD16" s="77">
        <f t="shared" si="35"/>
        <v>0.73684210526315785</v>
      </c>
      <c r="AE16" s="77">
        <f t="shared" si="36"/>
        <v>0.9</v>
      </c>
      <c r="AF16" s="77">
        <f t="shared" si="37"/>
        <v>0.6470588235294118</v>
      </c>
      <c r="AG16" s="77">
        <f t="shared" si="38"/>
        <v>0.76923076923076927</v>
      </c>
      <c r="AH16" s="77">
        <f t="shared" si="39"/>
        <v>0.625</v>
      </c>
      <c r="AI16" s="77">
        <f t="shared" si="40"/>
        <v>0.75</v>
      </c>
      <c r="AJ16" s="77">
        <f t="shared" si="41"/>
        <v>0.68518518518518523</v>
      </c>
    </row>
    <row r="17" spans="2:36" x14ac:dyDescent="0.3">
      <c r="B17" s="82">
        <v>40</v>
      </c>
      <c r="C17" s="57">
        <v>28</v>
      </c>
      <c r="D17" s="57">
        <v>44</v>
      </c>
      <c r="E17" s="57">
        <v>40</v>
      </c>
      <c r="F17" s="57">
        <v>28</v>
      </c>
      <c r="G17" s="57">
        <v>29</v>
      </c>
      <c r="H17" s="57">
        <v>25</v>
      </c>
      <c r="I17" s="57">
        <v>42</v>
      </c>
      <c r="J17" s="57">
        <v>15</v>
      </c>
      <c r="K17" s="57">
        <v>46</v>
      </c>
      <c r="L17" s="87">
        <v>297</v>
      </c>
      <c r="N17" s="55">
        <f t="shared" si="32"/>
        <v>40</v>
      </c>
      <c r="O17" s="66">
        <v>21</v>
      </c>
      <c r="P17" s="68">
        <v>38</v>
      </c>
      <c r="Q17" s="66">
        <v>35</v>
      </c>
      <c r="R17" s="68">
        <v>19</v>
      </c>
      <c r="S17" s="66">
        <v>21</v>
      </c>
      <c r="T17" s="68">
        <v>19</v>
      </c>
      <c r="U17" s="66">
        <v>35</v>
      </c>
      <c r="V17" s="68">
        <v>11</v>
      </c>
      <c r="W17" s="66">
        <v>43</v>
      </c>
      <c r="X17" s="68">
        <v>242</v>
      </c>
      <c r="Z17" s="55">
        <v>40</v>
      </c>
      <c r="AA17" s="77">
        <f t="shared" si="42"/>
        <v>0.75</v>
      </c>
      <c r="AB17" s="77">
        <f t="shared" si="33"/>
        <v>0.86363636363636365</v>
      </c>
      <c r="AC17" s="77">
        <f t="shared" si="34"/>
        <v>0.875</v>
      </c>
      <c r="AD17" s="77">
        <f t="shared" si="35"/>
        <v>0.6785714285714286</v>
      </c>
      <c r="AE17" s="77">
        <f t="shared" si="36"/>
        <v>0.72413793103448276</v>
      </c>
      <c r="AF17" s="77">
        <f t="shared" si="37"/>
        <v>0.76</v>
      </c>
      <c r="AG17" s="77">
        <f t="shared" si="38"/>
        <v>0.83333333333333337</v>
      </c>
      <c r="AH17" s="77">
        <f t="shared" si="39"/>
        <v>0.73333333333333328</v>
      </c>
      <c r="AI17" s="77">
        <f t="shared" si="40"/>
        <v>0.93478260869565222</v>
      </c>
      <c r="AJ17" s="77">
        <f t="shared" si="41"/>
        <v>0.81481481481481477</v>
      </c>
    </row>
    <row r="18" spans="2:36" ht="15" thickBot="1" x14ac:dyDescent="0.35">
      <c r="B18" s="82">
        <v>20</v>
      </c>
      <c r="C18" s="57">
        <v>1</v>
      </c>
      <c r="D18" s="57">
        <v>2</v>
      </c>
      <c r="E18" s="57">
        <v>8</v>
      </c>
      <c r="F18" s="57">
        <v>4</v>
      </c>
      <c r="G18" s="57">
        <v>1</v>
      </c>
      <c r="H18" s="57">
        <v>3</v>
      </c>
      <c r="I18" s="57">
        <v>13</v>
      </c>
      <c r="J18" s="57">
        <v>4</v>
      </c>
      <c r="K18" s="57">
        <v>9</v>
      </c>
      <c r="L18" s="87">
        <v>45</v>
      </c>
      <c r="M18" t="s">
        <v>648</v>
      </c>
      <c r="N18" s="55">
        <f t="shared" si="32"/>
        <v>20</v>
      </c>
      <c r="O18" s="67">
        <v>1</v>
      </c>
      <c r="P18" s="69">
        <v>2</v>
      </c>
      <c r="Q18" s="67">
        <v>4</v>
      </c>
      <c r="R18" s="69">
        <v>4</v>
      </c>
      <c r="S18" s="67">
        <v>1</v>
      </c>
      <c r="T18" s="69">
        <v>3</v>
      </c>
      <c r="U18" s="67">
        <v>9</v>
      </c>
      <c r="V18" s="69">
        <v>3</v>
      </c>
      <c r="W18" s="67">
        <v>7</v>
      </c>
      <c r="X18" s="69">
        <v>34</v>
      </c>
      <c r="Z18" s="55">
        <v>20</v>
      </c>
      <c r="AA18" s="77">
        <f>O18/C18</f>
        <v>1</v>
      </c>
      <c r="AB18" s="77">
        <f t="shared" si="33"/>
        <v>1</v>
      </c>
      <c r="AC18" s="77">
        <f t="shared" si="34"/>
        <v>0.5</v>
      </c>
      <c r="AD18" s="77">
        <f t="shared" si="35"/>
        <v>1</v>
      </c>
      <c r="AE18" s="77">
        <f t="shared" si="36"/>
        <v>1</v>
      </c>
      <c r="AF18" s="77">
        <f t="shared" si="37"/>
        <v>1</v>
      </c>
      <c r="AG18" s="77">
        <f t="shared" si="38"/>
        <v>0.69230769230769229</v>
      </c>
      <c r="AH18" s="77">
        <f t="shared" si="39"/>
        <v>0.75</v>
      </c>
      <c r="AI18" s="77">
        <f t="shared" si="40"/>
        <v>0.77777777777777779</v>
      </c>
      <c r="AJ18" s="77">
        <f t="shared" si="41"/>
        <v>0.75555555555555554</v>
      </c>
    </row>
    <row r="19" spans="2:36" ht="15" thickBot="1" x14ac:dyDescent="0.35">
      <c r="B19" s="60" t="s">
        <v>647</v>
      </c>
      <c r="C19" s="65">
        <f>SUM(C13:C18)</f>
        <v>91</v>
      </c>
      <c r="D19" s="61">
        <f t="shared" ref="D19" si="43">SUM(D13:D18)</f>
        <v>140</v>
      </c>
      <c r="E19" s="61">
        <f t="shared" ref="E19" si="44">SUM(E13:E18)</f>
        <v>119</v>
      </c>
      <c r="F19" s="61">
        <f t="shared" ref="F19" si="45">SUM(F13:F18)</f>
        <v>132</v>
      </c>
      <c r="G19" s="61">
        <f t="shared" ref="G19" si="46">SUM(G13:G18)</f>
        <v>93</v>
      </c>
      <c r="H19" s="61">
        <f t="shared" ref="H19" si="47">SUM(H13:H18)</f>
        <v>113</v>
      </c>
      <c r="I19" s="61">
        <f t="shared" ref="I19" si="48">SUM(I13:I18)</f>
        <v>145</v>
      </c>
      <c r="J19" s="61">
        <f t="shared" ref="J19:K19" si="49">SUM(J13:J18)</f>
        <v>80</v>
      </c>
      <c r="K19" s="61">
        <f t="shared" si="49"/>
        <v>119</v>
      </c>
      <c r="L19" s="63">
        <f>SUM(L13:L18)</f>
        <v>1032</v>
      </c>
      <c r="M19" s="64">
        <f>L19/9</f>
        <v>114.66666666666667</v>
      </c>
      <c r="N19" s="60"/>
      <c r="O19" s="65">
        <f>SUM(O13:O18)</f>
        <v>55</v>
      </c>
      <c r="P19" s="61">
        <f t="shared" ref="P19" si="50">SUM(P13:P18)</f>
        <v>102</v>
      </c>
      <c r="Q19" s="61">
        <f t="shared" ref="Q19" si="51">SUM(Q13:Q18)</f>
        <v>87</v>
      </c>
      <c r="R19" s="61">
        <f t="shared" ref="R19" si="52">SUM(R13:R18)</f>
        <v>88</v>
      </c>
      <c r="S19" s="61">
        <f t="shared" ref="S19" si="53">SUM(S13:S18)</f>
        <v>62</v>
      </c>
      <c r="T19" s="61">
        <f t="shared" ref="T19" si="54">SUM(T13:T18)</f>
        <v>78</v>
      </c>
      <c r="U19" s="61">
        <f t="shared" ref="U19" si="55">SUM(U13:U18)</f>
        <v>104</v>
      </c>
      <c r="V19" s="61">
        <f t="shared" ref="V19" si="56">SUM(V13:V18)</f>
        <v>43</v>
      </c>
      <c r="W19" s="61">
        <f t="shared" ref="W19:X19" si="57">SUM(W13:W18)</f>
        <v>99</v>
      </c>
      <c r="X19" s="61">
        <f t="shared" si="57"/>
        <v>718</v>
      </c>
      <c r="Z19" s="60" t="s">
        <v>647</v>
      </c>
      <c r="AA19" s="78">
        <f>O19/C19</f>
        <v>0.60439560439560436</v>
      </c>
      <c r="AB19" s="78">
        <f t="shared" ref="AB19" si="58">P19/D19</f>
        <v>0.72857142857142854</v>
      </c>
      <c r="AC19" s="78">
        <f t="shared" ref="AC19" si="59">Q19/E19</f>
        <v>0.73109243697478987</v>
      </c>
      <c r="AD19" s="78">
        <f t="shared" ref="AD19" si="60">R19/F19</f>
        <v>0.66666666666666663</v>
      </c>
      <c r="AE19" s="78">
        <f t="shared" ref="AE19" si="61">S19/G19</f>
        <v>0.66666666666666663</v>
      </c>
      <c r="AF19" s="78">
        <f t="shared" ref="AF19" si="62">T19/H19</f>
        <v>0.69026548672566368</v>
      </c>
      <c r="AG19" s="78">
        <f t="shared" ref="AG19" si="63">U19/I19</f>
        <v>0.71724137931034482</v>
      </c>
      <c r="AH19" s="78">
        <f t="shared" ref="AH19" si="64">V19/J19</f>
        <v>0.53749999999999998</v>
      </c>
      <c r="AI19" s="78">
        <f t="shared" ref="AI19" si="65">W19/K19</f>
        <v>0.83193277310924374</v>
      </c>
      <c r="AJ19" s="79">
        <f t="shared" ref="AJ19" si="66">X19/L19</f>
        <v>0.69573643410852715</v>
      </c>
    </row>
    <row r="20" spans="2:36" ht="15" thickBot="1" x14ac:dyDescent="0.35"/>
    <row r="21" spans="2:36" x14ac:dyDescent="0.3">
      <c r="B21" s="80">
        <v>2019</v>
      </c>
      <c r="C21" s="81" t="s">
        <v>649</v>
      </c>
      <c r="D21" s="85"/>
      <c r="E21" s="85"/>
      <c r="F21" s="85"/>
      <c r="G21" s="85"/>
      <c r="H21" s="85"/>
      <c r="I21" s="85"/>
      <c r="J21" s="85"/>
      <c r="K21" s="85"/>
      <c r="L21" s="86"/>
      <c r="N21" s="59"/>
      <c r="O21" s="55"/>
      <c r="P21" s="55"/>
      <c r="Q21" s="55"/>
      <c r="R21" s="55"/>
      <c r="S21" s="55"/>
      <c r="T21" s="55"/>
      <c r="U21" s="55"/>
      <c r="V21" s="55"/>
      <c r="W21" s="55"/>
      <c r="Z21" s="59">
        <v>2019</v>
      </c>
      <c r="AA21" s="55" t="s">
        <v>0</v>
      </c>
      <c r="AB21" s="56"/>
      <c r="AC21" s="56"/>
      <c r="AD21" s="56"/>
      <c r="AE21" s="56"/>
      <c r="AF21" s="56"/>
      <c r="AG21" s="56"/>
      <c r="AH21" s="56"/>
      <c r="AI21" s="56"/>
      <c r="AJ21" s="56"/>
    </row>
    <row r="22" spans="2:36" ht="15" thickBot="1" x14ac:dyDescent="0.35">
      <c r="B22" s="91" t="s">
        <v>1</v>
      </c>
      <c r="C22" s="92" t="s">
        <v>636</v>
      </c>
      <c r="D22" s="92" t="s">
        <v>637</v>
      </c>
      <c r="E22" s="92" t="s">
        <v>638</v>
      </c>
      <c r="F22" s="93" t="s">
        <v>633</v>
      </c>
      <c r="G22" s="93" t="s">
        <v>634</v>
      </c>
      <c r="H22" s="92" t="s">
        <v>982</v>
      </c>
      <c r="I22" s="92" t="s">
        <v>981</v>
      </c>
      <c r="J22" s="93"/>
      <c r="K22" s="93"/>
      <c r="L22" s="94" t="s">
        <v>153</v>
      </c>
      <c r="N22" s="55" t="str">
        <f>B22</f>
        <v>Distancia</v>
      </c>
      <c r="O22" s="55" t="str">
        <f t="shared" ref="O22" si="67">C22</f>
        <v>LLAYLLAY I</v>
      </c>
      <c r="P22" s="55" t="str">
        <f t="shared" ref="P22" si="68">D22</f>
        <v>LLAYLLAY II</v>
      </c>
      <c r="Q22" s="55" t="str">
        <f t="shared" ref="Q22" si="69">E22</f>
        <v>LLAYLLAY III</v>
      </c>
      <c r="R22" s="55" t="str">
        <f t="shared" ref="R22" si="70">F22</f>
        <v>EL CUADRO I</v>
      </c>
      <c r="S22" s="55" t="str">
        <f t="shared" ref="S22" si="71">G22</f>
        <v>EL CUADRO II</v>
      </c>
      <c r="T22" s="55" t="str">
        <f t="shared" ref="T22" si="72">H22</f>
        <v>LLAYLLAY V</v>
      </c>
      <c r="U22" s="55" t="str">
        <f t="shared" ref="U22" si="73">I22</f>
        <v>LLAYLLAY IV</v>
      </c>
      <c r="V22" s="55">
        <f t="shared" ref="V22" si="74">J22</f>
        <v>0</v>
      </c>
      <c r="W22" s="55">
        <f t="shared" ref="W22" si="75">K22</f>
        <v>0</v>
      </c>
      <c r="X22" s="55" t="str">
        <f t="shared" ref="X22" si="76">L22</f>
        <v>Total general</v>
      </c>
      <c r="Z22" s="55" t="s">
        <v>1</v>
      </c>
      <c r="AA22" s="55" t="s">
        <v>636</v>
      </c>
      <c r="AB22" s="55" t="s">
        <v>637</v>
      </c>
      <c r="AC22" s="55" t="s">
        <v>638</v>
      </c>
      <c r="AD22" s="56"/>
      <c r="AE22" s="56"/>
      <c r="AF22" s="56"/>
      <c r="AG22" s="56"/>
      <c r="AH22" s="56"/>
      <c r="AI22" s="56"/>
      <c r="AJ22" s="55" t="s">
        <v>153</v>
      </c>
    </row>
    <row r="23" spans="2:36" x14ac:dyDescent="0.3">
      <c r="B23" s="82">
        <v>160</v>
      </c>
      <c r="C23" s="89"/>
      <c r="D23" s="90">
        <v>5</v>
      </c>
      <c r="E23" s="104"/>
      <c r="F23" s="106"/>
      <c r="G23" s="104"/>
      <c r="H23" s="106"/>
      <c r="I23" s="104"/>
      <c r="J23" s="57"/>
      <c r="K23" s="57"/>
      <c r="L23" s="87">
        <f>SUM(C23:K23)</f>
        <v>5</v>
      </c>
      <c r="N23" s="55">
        <f t="shared" ref="N23:N28" si="77">B23</f>
        <v>160</v>
      </c>
      <c r="O23" s="58"/>
      <c r="P23" s="58">
        <v>1</v>
      </c>
      <c r="Q23" s="58"/>
      <c r="R23" s="58"/>
      <c r="S23" s="58"/>
      <c r="T23" s="58"/>
      <c r="U23" s="58"/>
      <c r="V23" s="58"/>
      <c r="X23" s="58"/>
      <c r="Z23" s="55">
        <v>160</v>
      </c>
      <c r="AA23" s="77" t="e">
        <f>O23/C23</f>
        <v>#DIV/0!</v>
      </c>
      <c r="AB23" s="77">
        <f t="shared" ref="AB23:AB29" si="78">P23/D23</f>
        <v>0.2</v>
      </c>
      <c r="AC23" s="77" t="e">
        <f t="shared" ref="AC23:AC29" si="79">Q23/E23</f>
        <v>#DIV/0!</v>
      </c>
      <c r="AD23" s="57"/>
      <c r="AE23" s="57"/>
      <c r="AF23" s="57"/>
      <c r="AG23" s="57"/>
      <c r="AH23" s="57"/>
      <c r="AI23" s="57"/>
      <c r="AJ23" s="57" t="e">
        <f>SUM(AA23:AI23)</f>
        <v>#DIV/0!</v>
      </c>
    </row>
    <row r="24" spans="2:36" x14ac:dyDescent="0.3">
      <c r="B24" s="82">
        <v>120</v>
      </c>
      <c r="C24" s="72">
        <v>27</v>
      </c>
      <c r="D24" s="88">
        <v>49</v>
      </c>
      <c r="E24" s="105">
        <v>22</v>
      </c>
      <c r="F24" s="107">
        <v>31</v>
      </c>
      <c r="G24" s="105">
        <v>35</v>
      </c>
      <c r="H24" s="107">
        <v>20</v>
      </c>
      <c r="I24" s="105">
        <v>7</v>
      </c>
      <c r="J24" s="57"/>
      <c r="K24" s="57"/>
      <c r="L24" s="87">
        <f t="shared" ref="L24:L28" si="80">SUM(C24:K24)</f>
        <v>191</v>
      </c>
      <c r="N24" s="55">
        <f t="shared" si="77"/>
        <v>120</v>
      </c>
      <c r="O24" s="58">
        <v>13</v>
      </c>
      <c r="P24" s="58">
        <v>9</v>
      </c>
      <c r="Q24" s="58"/>
      <c r="R24" s="58"/>
      <c r="S24" s="58"/>
      <c r="T24" s="58"/>
      <c r="U24" s="58"/>
      <c r="V24" s="58"/>
      <c r="X24" s="58"/>
      <c r="Z24" s="55">
        <v>120</v>
      </c>
      <c r="AA24" s="77">
        <f t="shared" ref="AA24:AA27" si="81">O24/C24</f>
        <v>0.48148148148148145</v>
      </c>
      <c r="AB24" s="77">
        <f t="shared" si="78"/>
        <v>0.18367346938775511</v>
      </c>
      <c r="AC24" s="77">
        <f t="shared" si="79"/>
        <v>0</v>
      </c>
      <c r="AD24" s="57"/>
      <c r="AE24" s="57"/>
      <c r="AF24" s="57"/>
      <c r="AG24" s="57"/>
      <c r="AH24" s="57"/>
      <c r="AI24" s="57"/>
      <c r="AJ24" s="57">
        <f t="shared" ref="AJ24:AJ28" si="82">SUM(AA24:AI24)</f>
        <v>0.66515495086923659</v>
      </c>
    </row>
    <row r="25" spans="2:36" x14ac:dyDescent="0.3">
      <c r="B25" s="82">
        <v>80</v>
      </c>
      <c r="C25" s="70">
        <v>58</v>
      </c>
      <c r="D25" s="71">
        <v>43</v>
      </c>
      <c r="E25" s="104">
        <v>34</v>
      </c>
      <c r="F25" s="106">
        <v>29</v>
      </c>
      <c r="G25" s="104">
        <v>32</v>
      </c>
      <c r="H25" s="106">
        <v>42</v>
      </c>
      <c r="I25" s="104">
        <v>35</v>
      </c>
      <c r="J25" s="57"/>
      <c r="K25" s="57"/>
      <c r="L25" s="87">
        <f t="shared" si="80"/>
        <v>273</v>
      </c>
      <c r="N25" s="55">
        <f t="shared" si="77"/>
        <v>80</v>
      </c>
      <c r="O25" s="58">
        <v>38</v>
      </c>
      <c r="P25" s="58">
        <v>22</v>
      </c>
      <c r="Q25" s="58"/>
      <c r="R25" s="58"/>
      <c r="S25" s="58"/>
      <c r="T25" s="58"/>
      <c r="U25" s="58"/>
      <c r="V25" s="58"/>
      <c r="X25" s="58"/>
      <c r="Z25" s="55">
        <v>80</v>
      </c>
      <c r="AA25" s="77">
        <f t="shared" si="81"/>
        <v>0.65517241379310343</v>
      </c>
      <c r="AB25" s="77">
        <f t="shared" si="78"/>
        <v>0.51162790697674421</v>
      </c>
      <c r="AC25" s="77">
        <f t="shared" si="79"/>
        <v>0</v>
      </c>
      <c r="AD25" s="57"/>
      <c r="AE25" s="57"/>
      <c r="AF25" s="57"/>
      <c r="AG25" s="57"/>
      <c r="AH25" s="57"/>
      <c r="AI25" s="57"/>
      <c r="AJ25" s="57">
        <f t="shared" si="82"/>
        <v>1.1668003207698476</v>
      </c>
    </row>
    <row r="26" spans="2:36" x14ac:dyDescent="0.3">
      <c r="B26" s="82">
        <v>60</v>
      </c>
      <c r="C26" s="72">
        <v>3</v>
      </c>
      <c r="D26" s="88">
        <v>4</v>
      </c>
      <c r="E26" s="105">
        <v>6</v>
      </c>
      <c r="F26" s="107">
        <v>6</v>
      </c>
      <c r="G26" s="105">
        <v>11</v>
      </c>
      <c r="H26" s="107">
        <v>6</v>
      </c>
      <c r="I26" s="105">
        <v>8</v>
      </c>
      <c r="J26" s="57"/>
      <c r="K26" s="57"/>
      <c r="L26" s="87">
        <f t="shared" si="80"/>
        <v>44</v>
      </c>
      <c r="N26" s="55">
        <f t="shared" si="77"/>
        <v>60</v>
      </c>
      <c r="O26" s="58">
        <v>3</v>
      </c>
      <c r="P26" s="58">
        <v>4</v>
      </c>
      <c r="Q26" s="58"/>
      <c r="R26" s="58"/>
      <c r="S26" s="58"/>
      <c r="T26" s="58"/>
      <c r="U26" s="58"/>
      <c r="V26" s="58"/>
      <c r="X26" s="58"/>
      <c r="Z26" s="55">
        <v>60</v>
      </c>
      <c r="AA26" s="77">
        <f t="shared" si="81"/>
        <v>1</v>
      </c>
      <c r="AB26" s="77">
        <f t="shared" si="78"/>
        <v>1</v>
      </c>
      <c r="AC26" s="77">
        <f t="shared" si="79"/>
        <v>0</v>
      </c>
      <c r="AD26" s="57"/>
      <c r="AE26" s="57"/>
      <c r="AF26" s="57"/>
      <c r="AG26" s="57"/>
      <c r="AH26" s="57"/>
      <c r="AI26" s="57"/>
      <c r="AJ26" s="57">
        <f t="shared" si="82"/>
        <v>2</v>
      </c>
    </row>
    <row r="27" spans="2:36" x14ac:dyDescent="0.3">
      <c r="B27" s="82">
        <v>40</v>
      </c>
      <c r="C27" s="70">
        <v>26</v>
      </c>
      <c r="D27" s="71">
        <v>17</v>
      </c>
      <c r="E27" s="104">
        <v>23</v>
      </c>
      <c r="F27" s="106">
        <v>37</v>
      </c>
      <c r="G27" s="104">
        <v>24</v>
      </c>
      <c r="H27" s="106">
        <v>28</v>
      </c>
      <c r="I27" s="104">
        <v>30</v>
      </c>
      <c r="J27" s="57"/>
      <c r="K27" s="57"/>
      <c r="L27" s="87">
        <f t="shared" si="80"/>
        <v>185</v>
      </c>
      <c r="N27" s="55">
        <f t="shared" si="77"/>
        <v>40</v>
      </c>
      <c r="O27" s="58">
        <v>23</v>
      </c>
      <c r="P27" s="58">
        <v>15</v>
      </c>
      <c r="Q27" s="58"/>
      <c r="R27" s="58"/>
      <c r="S27" s="58"/>
      <c r="T27" s="58"/>
      <c r="U27" s="58"/>
      <c r="V27" s="58"/>
      <c r="X27" s="58"/>
      <c r="Z27" s="55">
        <v>40</v>
      </c>
      <c r="AA27" s="77">
        <f t="shared" si="81"/>
        <v>0.88461538461538458</v>
      </c>
      <c r="AB27" s="77">
        <f t="shared" si="78"/>
        <v>0.88235294117647056</v>
      </c>
      <c r="AC27" s="77">
        <f t="shared" si="79"/>
        <v>0</v>
      </c>
      <c r="AD27" s="57"/>
      <c r="AE27" s="57"/>
      <c r="AF27" s="57"/>
      <c r="AG27" s="57"/>
      <c r="AH27" s="57"/>
      <c r="AI27" s="57"/>
      <c r="AJ27" s="57">
        <f t="shared" si="82"/>
        <v>1.7669683257918551</v>
      </c>
    </row>
    <row r="28" spans="2:36" ht="15" thickBot="1" x14ac:dyDescent="0.35">
      <c r="B28" s="82">
        <v>20</v>
      </c>
      <c r="C28" s="72">
        <v>2</v>
      </c>
      <c r="D28" s="88">
        <v>3</v>
      </c>
      <c r="E28" s="105">
        <v>4</v>
      </c>
      <c r="F28" s="107">
        <v>4</v>
      </c>
      <c r="G28" s="105">
        <v>2</v>
      </c>
      <c r="H28" s="107">
        <v>12</v>
      </c>
      <c r="I28" s="105">
        <v>2</v>
      </c>
      <c r="J28" s="57"/>
      <c r="K28" s="57"/>
      <c r="L28" s="87">
        <f t="shared" si="80"/>
        <v>29</v>
      </c>
      <c r="M28" t="s">
        <v>648</v>
      </c>
      <c r="N28" s="55">
        <f t="shared" si="77"/>
        <v>20</v>
      </c>
      <c r="O28" s="58">
        <v>2</v>
      </c>
      <c r="P28" s="58">
        <v>2</v>
      </c>
      <c r="Q28" s="58"/>
      <c r="R28" s="58"/>
      <c r="S28" s="58"/>
      <c r="T28" s="58"/>
      <c r="U28" s="58"/>
      <c r="V28" s="58"/>
      <c r="X28" s="58"/>
      <c r="Z28" s="55">
        <v>20</v>
      </c>
      <c r="AA28" s="77">
        <f>O28/C28</f>
        <v>1</v>
      </c>
      <c r="AB28" s="77">
        <f t="shared" si="78"/>
        <v>0.66666666666666663</v>
      </c>
      <c r="AC28" s="77">
        <f t="shared" si="79"/>
        <v>0</v>
      </c>
      <c r="AD28" s="57"/>
      <c r="AE28" s="57"/>
      <c r="AF28" s="57"/>
      <c r="AG28" s="57"/>
      <c r="AH28" s="57"/>
      <c r="AI28" s="57"/>
      <c r="AJ28" s="57">
        <f t="shared" si="82"/>
        <v>1.6666666666666665</v>
      </c>
    </row>
    <row r="29" spans="2:36" ht="15" thickBot="1" x14ac:dyDescent="0.35">
      <c r="B29" s="60" t="s">
        <v>647</v>
      </c>
      <c r="C29" s="65">
        <f>SUM(C23:C28)</f>
        <v>116</v>
      </c>
      <c r="D29" s="61">
        <f t="shared" ref="D29" si="83">SUM(D23:D28)</f>
        <v>121</v>
      </c>
      <c r="E29" s="61">
        <f t="shared" ref="E29" si="84">SUM(E23:E28)</f>
        <v>89</v>
      </c>
      <c r="F29" s="61">
        <f t="shared" ref="F29" si="85">SUM(F23:F28)</f>
        <v>107</v>
      </c>
      <c r="G29" s="61">
        <f t="shared" ref="G29" si="86">SUM(G23:G28)</f>
        <v>104</v>
      </c>
      <c r="H29" s="61">
        <f t="shared" ref="H29" si="87">SUM(H23:H28)</f>
        <v>108</v>
      </c>
      <c r="I29" s="61">
        <f t="shared" ref="I29" si="88">SUM(I23:I28)</f>
        <v>82</v>
      </c>
      <c r="J29" s="61">
        <f t="shared" ref="J29" si="89">SUM(J23:J28)</f>
        <v>0</v>
      </c>
      <c r="K29" s="61">
        <f t="shared" ref="K29" si="90">SUM(K23:K28)</f>
        <v>0</v>
      </c>
      <c r="L29" s="63">
        <f>SUM(L23:L28)</f>
        <v>727</v>
      </c>
      <c r="M29" s="64">
        <f>L29/3</f>
        <v>242.33333333333334</v>
      </c>
      <c r="N29" s="60"/>
      <c r="O29" s="65">
        <f>SUM(O23:O28)</f>
        <v>79</v>
      </c>
      <c r="P29" s="61">
        <f t="shared" ref="P29" si="91">SUM(P23:P28)</f>
        <v>53</v>
      </c>
      <c r="Q29" s="61">
        <f t="shared" ref="Q29" si="92">SUM(Q23:Q28)</f>
        <v>0</v>
      </c>
      <c r="R29" s="61">
        <f t="shared" ref="R29" si="93">SUM(R23:R28)</f>
        <v>0</v>
      </c>
      <c r="S29" s="61">
        <f t="shared" ref="S29" si="94">SUM(S23:S28)</f>
        <v>0</v>
      </c>
      <c r="T29" s="61">
        <f t="shared" ref="T29" si="95">SUM(T23:T28)</f>
        <v>0</v>
      </c>
      <c r="U29" s="61">
        <f t="shared" ref="U29" si="96">SUM(U23:U28)</f>
        <v>0</v>
      </c>
      <c r="V29" s="61">
        <f t="shared" ref="V29" si="97">SUM(V23:V28)</f>
        <v>0</v>
      </c>
      <c r="W29" s="61">
        <f t="shared" ref="W29" si="98">SUM(W23:W28)</f>
        <v>0</v>
      </c>
      <c r="X29" s="63"/>
      <c r="Z29" s="60" t="s">
        <v>647</v>
      </c>
      <c r="AA29" s="78">
        <f>O29/C29</f>
        <v>0.68103448275862066</v>
      </c>
      <c r="AB29" s="78">
        <f t="shared" si="78"/>
        <v>0.43801652892561982</v>
      </c>
      <c r="AC29" s="78">
        <f t="shared" si="79"/>
        <v>0</v>
      </c>
      <c r="AD29" s="78">
        <f t="shared" ref="AD29" si="99">R29/F29</f>
        <v>0</v>
      </c>
      <c r="AE29" s="78">
        <f t="shared" ref="AE29" si="100">S29/G29</f>
        <v>0</v>
      </c>
      <c r="AF29" s="78">
        <f t="shared" ref="AF29" si="101">T29/H29</f>
        <v>0</v>
      </c>
      <c r="AG29" s="78">
        <f t="shared" ref="AG29" si="102">U29/I29</f>
        <v>0</v>
      </c>
      <c r="AH29" s="78" t="e">
        <f t="shared" ref="AH29" si="103">V29/J29</f>
        <v>#DIV/0!</v>
      </c>
      <c r="AI29" s="78" t="e">
        <f t="shared" ref="AI29" si="104">W29/K29</f>
        <v>#DIV/0!</v>
      </c>
      <c r="AJ29" s="79">
        <f t="shared" ref="AJ29" si="105">X29/L29</f>
        <v>0</v>
      </c>
    </row>
    <row r="31" spans="2:36" x14ac:dyDescent="0.3">
      <c r="C31" t="str">
        <f>C2</f>
        <v>TRICAO</v>
      </c>
      <c r="D31" t="str">
        <f t="shared" ref="D31:J32" si="106">D2</f>
        <v>MATETIC I</v>
      </c>
      <c r="E31" t="str">
        <f t="shared" si="106"/>
        <v>LLAYLLAY</v>
      </c>
      <c r="F31" t="str">
        <f t="shared" si="106"/>
        <v>EL CUADRO</v>
      </c>
      <c r="G31" t="str">
        <f t="shared" si="106"/>
        <v>TRICAO II</v>
      </c>
      <c r="H31" t="str">
        <f t="shared" si="106"/>
        <v>LLAYLLAY II</v>
      </c>
      <c r="I31" t="str">
        <f t="shared" si="106"/>
        <v>PIRQUE</v>
      </c>
      <c r="J31" t="str">
        <f t="shared" si="106"/>
        <v>BIO BIO</v>
      </c>
      <c r="K31" s="5" t="str">
        <f>C12</f>
        <v>EL PANGUE</v>
      </c>
      <c r="L31" s="5" t="str">
        <f t="shared" ref="L31" si="107">D12</f>
        <v>EL CUADRO I</v>
      </c>
      <c r="M31" s="5" t="str">
        <f t="shared" ref="M31" si="108">E12</f>
        <v>EL CUADRO II</v>
      </c>
      <c r="N31" s="5" t="str">
        <f t="shared" ref="N31" si="109">F12</f>
        <v>EL CUADRO III</v>
      </c>
      <c r="O31" s="5" t="str">
        <f t="shared" ref="O31" si="110">G12</f>
        <v>LLAYLLAY I</v>
      </c>
      <c r="P31" s="5" t="str">
        <f t="shared" ref="P31" si="111">H12</f>
        <v>LLAYLLAY II</v>
      </c>
      <c r="Q31" s="5" t="str">
        <f t="shared" ref="Q31" si="112">I12</f>
        <v>LLAYLLAY III</v>
      </c>
      <c r="R31" s="5" t="str">
        <f t="shared" ref="R31" si="113">J12</f>
        <v>BIO BIO</v>
      </c>
      <c r="S31" s="5" t="str">
        <f t="shared" ref="S31" si="114">K12</f>
        <v>MATETIC</v>
      </c>
      <c r="T31" s="5" t="str">
        <f>C22</f>
        <v>LLAYLLAY I</v>
      </c>
      <c r="U31" s="5" t="str">
        <f t="shared" ref="U31" si="115">D22</f>
        <v>LLAYLLAY II</v>
      </c>
      <c r="V31" s="5" t="str">
        <f t="shared" ref="V31" si="116">E22</f>
        <v>LLAYLLAY III</v>
      </c>
    </row>
    <row r="32" spans="2:36" x14ac:dyDescent="0.3">
      <c r="B32" s="95">
        <v>160</v>
      </c>
      <c r="C32">
        <f>C3</f>
        <v>0</v>
      </c>
      <c r="D32">
        <f t="shared" si="106"/>
        <v>0</v>
      </c>
      <c r="E32">
        <f t="shared" si="106"/>
        <v>0</v>
      </c>
      <c r="F32">
        <f t="shared" si="106"/>
        <v>0</v>
      </c>
      <c r="G32">
        <f t="shared" si="106"/>
        <v>0</v>
      </c>
      <c r="H32">
        <f t="shared" si="106"/>
        <v>0</v>
      </c>
      <c r="I32">
        <f t="shared" si="106"/>
        <v>0</v>
      </c>
      <c r="J32">
        <f t="shared" si="106"/>
        <v>18</v>
      </c>
      <c r="K32" s="5">
        <f>C13</f>
        <v>0</v>
      </c>
      <c r="L32" s="5">
        <f t="shared" ref="L32:S37" si="117">D13</f>
        <v>13</v>
      </c>
      <c r="M32" s="5">
        <f t="shared" si="117"/>
        <v>0</v>
      </c>
      <c r="N32" s="5">
        <f t="shared" si="117"/>
        <v>0</v>
      </c>
      <c r="O32" s="5">
        <f t="shared" si="117"/>
        <v>0</v>
      </c>
      <c r="P32" s="5">
        <f t="shared" si="117"/>
        <v>0</v>
      </c>
      <c r="Q32" s="5">
        <f t="shared" si="117"/>
        <v>0</v>
      </c>
      <c r="R32" s="5">
        <f t="shared" si="117"/>
        <v>12</v>
      </c>
      <c r="S32" s="5">
        <f t="shared" si="117"/>
        <v>0</v>
      </c>
      <c r="T32" s="5">
        <f>C23</f>
        <v>0</v>
      </c>
      <c r="U32" s="5">
        <f t="shared" ref="U32:V37" si="118">D23</f>
        <v>5</v>
      </c>
      <c r="V32" s="5">
        <f t="shared" si="118"/>
        <v>0</v>
      </c>
    </row>
    <row r="33" spans="2:22" x14ac:dyDescent="0.3">
      <c r="B33" s="95">
        <v>120</v>
      </c>
      <c r="C33">
        <f t="shared" ref="C33:J37" si="119">C4</f>
        <v>0</v>
      </c>
      <c r="D33">
        <f t="shared" si="119"/>
        <v>32</v>
      </c>
      <c r="E33">
        <f t="shared" si="119"/>
        <v>17</v>
      </c>
      <c r="F33">
        <f t="shared" si="119"/>
        <v>26</v>
      </c>
      <c r="G33">
        <f t="shared" si="119"/>
        <v>23</v>
      </c>
      <c r="H33">
        <f t="shared" si="119"/>
        <v>19</v>
      </c>
      <c r="I33">
        <f t="shared" si="119"/>
        <v>0</v>
      </c>
      <c r="J33">
        <f t="shared" si="119"/>
        <v>13</v>
      </c>
      <c r="K33" s="5">
        <f t="shared" ref="K33:K37" si="120">C14</f>
        <v>0</v>
      </c>
      <c r="L33" s="5">
        <f t="shared" si="117"/>
        <v>27</v>
      </c>
      <c r="M33" s="5">
        <f t="shared" si="117"/>
        <v>14</v>
      </c>
      <c r="N33" s="5">
        <f t="shared" si="117"/>
        <v>25</v>
      </c>
      <c r="O33" s="5">
        <f t="shared" si="117"/>
        <v>14</v>
      </c>
      <c r="P33" s="5">
        <f t="shared" si="117"/>
        <v>23</v>
      </c>
      <c r="Q33" s="5">
        <f t="shared" si="117"/>
        <v>26</v>
      </c>
      <c r="R33" s="5">
        <f t="shared" si="117"/>
        <v>17</v>
      </c>
      <c r="S33" s="5">
        <f t="shared" si="117"/>
        <v>13</v>
      </c>
      <c r="T33" s="5">
        <f t="shared" ref="T33:T37" si="121">C24</f>
        <v>27</v>
      </c>
      <c r="U33" s="5">
        <f t="shared" si="118"/>
        <v>49</v>
      </c>
      <c r="V33" s="5">
        <f t="shared" si="118"/>
        <v>22</v>
      </c>
    </row>
    <row r="34" spans="2:22" x14ac:dyDescent="0.3">
      <c r="B34" s="95">
        <v>80</v>
      </c>
      <c r="C34">
        <f t="shared" si="119"/>
        <v>54</v>
      </c>
      <c r="D34">
        <f t="shared" si="119"/>
        <v>37</v>
      </c>
      <c r="E34">
        <f t="shared" si="119"/>
        <v>41</v>
      </c>
      <c r="F34">
        <f t="shared" si="119"/>
        <v>47</v>
      </c>
      <c r="G34">
        <f t="shared" si="119"/>
        <v>44</v>
      </c>
      <c r="H34">
        <f t="shared" si="119"/>
        <v>33</v>
      </c>
      <c r="I34">
        <f t="shared" si="119"/>
        <v>36</v>
      </c>
      <c r="J34">
        <f t="shared" si="119"/>
        <v>36</v>
      </c>
      <c r="K34" s="5">
        <f t="shared" si="120"/>
        <v>51</v>
      </c>
      <c r="L34" s="5">
        <f t="shared" si="117"/>
        <v>48</v>
      </c>
      <c r="M34" s="5">
        <f t="shared" si="117"/>
        <v>49</v>
      </c>
      <c r="N34" s="5">
        <f t="shared" si="117"/>
        <v>56</v>
      </c>
      <c r="O34" s="5">
        <f t="shared" si="117"/>
        <v>39</v>
      </c>
      <c r="P34" s="5">
        <f t="shared" si="117"/>
        <v>45</v>
      </c>
      <c r="Q34" s="5">
        <f t="shared" si="117"/>
        <v>51</v>
      </c>
      <c r="R34" s="5">
        <f t="shared" si="117"/>
        <v>24</v>
      </c>
      <c r="S34" s="5">
        <f t="shared" si="117"/>
        <v>35</v>
      </c>
      <c r="T34" s="5">
        <f t="shared" si="121"/>
        <v>58</v>
      </c>
      <c r="U34" s="5">
        <f t="shared" si="118"/>
        <v>43</v>
      </c>
      <c r="V34" s="5">
        <f t="shared" si="118"/>
        <v>34</v>
      </c>
    </row>
    <row r="35" spans="2:22" x14ac:dyDescent="0.3">
      <c r="B35" s="95">
        <v>60</v>
      </c>
      <c r="C35">
        <f t="shared" si="119"/>
        <v>14</v>
      </c>
      <c r="D35">
        <f t="shared" si="119"/>
        <v>9</v>
      </c>
      <c r="E35">
        <f t="shared" si="119"/>
        <v>12</v>
      </c>
      <c r="F35">
        <f t="shared" si="119"/>
        <v>13</v>
      </c>
      <c r="G35">
        <f t="shared" si="119"/>
        <v>18</v>
      </c>
      <c r="H35">
        <f t="shared" si="119"/>
        <v>15</v>
      </c>
      <c r="I35">
        <f t="shared" si="119"/>
        <v>12</v>
      </c>
      <c r="J35">
        <f t="shared" si="119"/>
        <v>7</v>
      </c>
      <c r="K35" s="5">
        <f t="shared" si="120"/>
        <v>11</v>
      </c>
      <c r="L35" s="5">
        <f t="shared" si="117"/>
        <v>6</v>
      </c>
      <c r="M35" s="5">
        <f t="shared" si="117"/>
        <v>8</v>
      </c>
      <c r="N35" s="5">
        <f t="shared" si="117"/>
        <v>19</v>
      </c>
      <c r="O35" s="5">
        <f t="shared" si="117"/>
        <v>10</v>
      </c>
      <c r="P35" s="5">
        <f t="shared" si="117"/>
        <v>17</v>
      </c>
      <c r="Q35" s="5">
        <f t="shared" si="117"/>
        <v>13</v>
      </c>
      <c r="R35" s="5">
        <f t="shared" si="117"/>
        <v>8</v>
      </c>
      <c r="S35" s="5">
        <f t="shared" si="117"/>
        <v>16</v>
      </c>
      <c r="T35" s="5">
        <f t="shared" si="121"/>
        <v>3</v>
      </c>
      <c r="U35" s="5">
        <f t="shared" si="118"/>
        <v>4</v>
      </c>
      <c r="V35" s="5">
        <f t="shared" si="118"/>
        <v>6</v>
      </c>
    </row>
    <row r="36" spans="2:22" x14ac:dyDescent="0.3">
      <c r="B36" s="95">
        <v>40</v>
      </c>
      <c r="C36">
        <f t="shared" si="119"/>
        <v>49</v>
      </c>
      <c r="D36">
        <f t="shared" si="119"/>
        <v>30</v>
      </c>
      <c r="E36">
        <f t="shared" si="119"/>
        <v>30</v>
      </c>
      <c r="F36">
        <f t="shared" si="119"/>
        <v>58</v>
      </c>
      <c r="G36">
        <f t="shared" si="119"/>
        <v>46</v>
      </c>
      <c r="H36">
        <f t="shared" si="119"/>
        <v>41</v>
      </c>
      <c r="I36">
        <f t="shared" si="119"/>
        <v>49</v>
      </c>
      <c r="J36">
        <f t="shared" si="119"/>
        <v>23</v>
      </c>
      <c r="K36" s="5">
        <f t="shared" si="120"/>
        <v>28</v>
      </c>
      <c r="L36" s="5">
        <f t="shared" si="117"/>
        <v>44</v>
      </c>
      <c r="M36" s="5">
        <f t="shared" si="117"/>
        <v>40</v>
      </c>
      <c r="N36" s="5">
        <f t="shared" si="117"/>
        <v>28</v>
      </c>
      <c r="O36" s="5">
        <f t="shared" si="117"/>
        <v>29</v>
      </c>
      <c r="P36" s="5">
        <f t="shared" si="117"/>
        <v>25</v>
      </c>
      <c r="Q36" s="5">
        <f t="shared" si="117"/>
        <v>42</v>
      </c>
      <c r="R36" s="5">
        <f t="shared" si="117"/>
        <v>15</v>
      </c>
      <c r="S36" s="5">
        <f t="shared" si="117"/>
        <v>46</v>
      </c>
      <c r="T36" s="5">
        <f t="shared" si="121"/>
        <v>26</v>
      </c>
      <c r="U36" s="5">
        <f t="shared" si="118"/>
        <v>17</v>
      </c>
      <c r="V36" s="5">
        <f t="shared" si="118"/>
        <v>23</v>
      </c>
    </row>
    <row r="37" spans="2:22" x14ac:dyDescent="0.3">
      <c r="B37" s="95">
        <v>20</v>
      </c>
      <c r="C37">
        <f t="shared" si="119"/>
        <v>12</v>
      </c>
      <c r="D37">
        <f t="shared" si="119"/>
        <v>12</v>
      </c>
      <c r="E37">
        <f t="shared" si="119"/>
        <v>12</v>
      </c>
      <c r="F37">
        <f t="shared" si="119"/>
        <v>13</v>
      </c>
      <c r="G37">
        <f t="shared" si="119"/>
        <v>8</v>
      </c>
      <c r="H37">
        <f t="shared" si="119"/>
        <v>8</v>
      </c>
      <c r="I37">
        <f t="shared" si="119"/>
        <v>8</v>
      </c>
      <c r="J37">
        <f t="shared" si="119"/>
        <v>4</v>
      </c>
      <c r="K37" s="5">
        <f t="shared" si="120"/>
        <v>1</v>
      </c>
      <c r="L37" s="5">
        <f t="shared" si="117"/>
        <v>2</v>
      </c>
      <c r="M37" s="5">
        <f t="shared" si="117"/>
        <v>8</v>
      </c>
      <c r="N37" s="5">
        <f t="shared" si="117"/>
        <v>4</v>
      </c>
      <c r="O37" s="5">
        <f t="shared" si="117"/>
        <v>1</v>
      </c>
      <c r="P37" s="5">
        <f t="shared" si="117"/>
        <v>3</v>
      </c>
      <c r="Q37" s="5">
        <f t="shared" si="117"/>
        <v>13</v>
      </c>
      <c r="R37" s="5">
        <f t="shared" si="117"/>
        <v>4</v>
      </c>
      <c r="S37" s="5">
        <f t="shared" si="117"/>
        <v>9</v>
      </c>
      <c r="T37" s="5">
        <f t="shared" si="121"/>
        <v>2</v>
      </c>
      <c r="U37" s="5">
        <f t="shared" si="118"/>
        <v>3</v>
      </c>
      <c r="V37" s="5">
        <f t="shared" si="118"/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Reglamento Ranking</vt:lpstr>
      <vt:lpstr>Pts x carrera</vt:lpstr>
      <vt:lpstr>Rank jinetes CAT</vt:lpstr>
      <vt:lpstr>Ranking equipos</vt:lpstr>
      <vt:lpstr>Base</vt:lpstr>
      <vt:lpstr>Carreras</vt:lpstr>
      <vt:lpstr>Base Jinetes FEI</vt:lpstr>
      <vt:lpstr>base rank equipos</vt:lpstr>
      <vt:lpstr>Equipos</vt:lpstr>
      <vt:lpstr>estadisticas</vt:lpstr>
      <vt:lpstr>'Base Jinetes FEI'!Área_de_impresión</vt:lpstr>
      <vt:lpstr>'base rank equipos'!Área_de_impresión</vt:lpstr>
      <vt:lpstr>Carreras!Área_de_impresión</vt:lpstr>
      <vt:lpstr>'Pts x carrera'!Área_de_impresión</vt:lpstr>
      <vt:lpstr>'Rank jinetes CAT'!Área_de_impresión</vt:lpstr>
      <vt:lpstr>'Ranking equipos'!Área_de_impresión</vt:lpstr>
      <vt:lpstr>'Base Jinetes FEI'!Títulos_a_imprimir</vt:lpstr>
      <vt:lpstr>'base rank equipos'!Títulos_a_imprimir</vt:lpstr>
      <vt:lpstr>Carreras!Títulos_a_imprimir</vt:lpstr>
      <vt:lpstr>'Pts x carrera'!Títulos_a_imprimir</vt:lpstr>
      <vt:lpstr>'Rank jinetes CAT'!Títulos_a_imprimir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Matias Alamos</cp:lastModifiedBy>
  <cp:lastPrinted>2018-04-26T02:04:45Z</cp:lastPrinted>
  <dcterms:created xsi:type="dcterms:W3CDTF">2016-07-29T15:17:45Z</dcterms:created>
  <dcterms:modified xsi:type="dcterms:W3CDTF">2021-09-28T02:48:51Z</dcterms:modified>
</cp:coreProperties>
</file>